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9月 自・社動態" sheetId="4" r:id="rId4"/>
    <sheet name="8月 自・社動態" sheetId="5" r:id="rId5"/>
    <sheet name="③" sheetId="6" r:id="rId6"/>
  </sheets>
  <definedNames>
    <definedName name="_xlnm.Print_Area" localSheetId="5">'③'!$A$2:$O$47</definedName>
  </definedNames>
  <calcPr fullCalcOnLoad="1"/>
</workbook>
</file>

<file path=xl/sharedStrings.xml><?xml version="1.0" encoding="utf-8"?>
<sst xmlns="http://schemas.openxmlformats.org/spreadsheetml/2006/main" count="273" uniqueCount="159">
  <si>
    <t>統    計    速    報</t>
  </si>
  <si>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</si>
  <si>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</si>
  <si>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</si>
  <si>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</si>
  <si>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</si>
  <si>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</si>
  <si>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</si>
  <si>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</si>
  <si>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</si>
  <si>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</si>
  <si>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</si>
  <si>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</si>
  <si>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</si>
  <si>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</si>
  <si>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</si>
  <si>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</si>
  <si>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</si>
  <si>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</si>
  <si>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</si>
  <si>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</si>
  <si>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</si>
  <si>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</si>
  <si>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</si>
  <si>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</si>
  <si>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</si>
  <si>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</si>
  <si>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</si>
  <si>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</si>
  <si>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</si>
  <si>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</si>
  <si>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</si>
  <si>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</si>
  <si>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</si>
  <si>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</si>
  <si>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</si>
  <si>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</si>
  <si>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</si>
  <si>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自 然  増 減</t>
  </si>
  <si>
    <t>転   入</t>
  </si>
  <si>
    <t>転   出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</si>
  <si>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</si>
  <si>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</si>
  <si>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</si>
  <si>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</si>
  <si>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</si>
  <si>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</si>
  <si>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</si>
  <si>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</si>
  <si>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</si>
  <si>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</si>
  <si>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</si>
  <si>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</si>
  <si>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</si>
  <si>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</si>
  <si>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</si>
  <si>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</si>
  <si>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0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</si>
  <si>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</si>
  <si>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</si>
  <si>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</si>
  <si>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対前月実数</t>
  </si>
  <si>
    <t>対前年実数</t>
  </si>
  <si>
    <t>前月実数</t>
  </si>
  <si>
    <t>前年同月</t>
  </si>
  <si>
    <t>実数</t>
  </si>
  <si>
    <t>実数</t>
  </si>
  <si>
    <t>玉 東 町</t>
  </si>
  <si>
    <t>玉東町</t>
  </si>
  <si>
    <t>玉東町</t>
  </si>
  <si>
    <t>③増減数・増減率（世帯数）</t>
  </si>
  <si>
    <t>④増減数・増減率（人口）</t>
  </si>
  <si>
    <t>城 南 町</t>
  </si>
  <si>
    <t>県　　計</t>
  </si>
  <si>
    <t>消費者物価指数（総合）の推移</t>
  </si>
  <si>
    <t>（熊本市）</t>
  </si>
  <si>
    <r>
      <t>平成1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年=100</t>
    </r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</si>
  <si>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</si>
  <si>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</si>
  <si>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</si>
  <si>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</si>
  <si>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</si>
  <si>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</si>
  <si>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</si>
  <si>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</si>
  <si>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</si>
  <si>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</si>
  <si>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</si>
  <si>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</si>
  <si>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</si>
  <si>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</si>
  <si>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７</t>
  </si>
  <si>
    <t>８</t>
  </si>
  <si>
    <t>９</t>
  </si>
  <si>
    <t>10</t>
  </si>
  <si>
    <t>11</t>
  </si>
  <si>
    <t>12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</si>
  <si>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</si>
  <si>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</si>
  <si>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</si>
  <si>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９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</si>
  <si>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</si>
  <si>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</si>
  <si>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</si>
  <si>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前年同月比</t>
  </si>
  <si>
    <t>H６</t>
  </si>
  <si>
    <t>９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</si>
  <si>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</si>
  <si>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</si>
  <si>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</si>
  <si>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表３　消費者物価地域差指数（持家の帰属家賃を除く総合）</t>
  </si>
  <si>
    <t>全国＝100</t>
  </si>
  <si>
    <t>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</si>
  <si>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</si>
  <si>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</si>
  <si>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</si>
  <si>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</si>
  <si>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</si>
  <si>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</si>
  <si>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</si>
  <si>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</si>
  <si>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</si>
  <si>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</si>
  <si>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</si>
  <si>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</si>
  <si>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</si>
  <si>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</si>
  <si>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r>
      <t>1</t>
    </r>
    <r>
      <rPr>
        <sz val="11"/>
        <rFont val="ＭＳ Ｐゴシック"/>
        <family val="0"/>
      </rPr>
      <t>6</t>
    </r>
  </si>
  <si>
    <t>菊 陽 町</t>
  </si>
  <si>
    <t>菊陽町</t>
  </si>
  <si>
    <t>合志町</t>
  </si>
  <si>
    <t>合 志 町</t>
  </si>
  <si>
    <t>合志町</t>
  </si>
  <si>
    <t>西合志町</t>
  </si>
  <si>
    <t>西合志町</t>
  </si>
  <si>
    <t>横島町</t>
  </si>
  <si>
    <t>横 島 町</t>
  </si>
  <si>
    <t>横島町</t>
  </si>
  <si>
    <t>天 水 町</t>
  </si>
  <si>
    <t>天水町</t>
  </si>
  <si>
    <t>天水町</t>
  </si>
  <si>
    <t>合計</t>
  </si>
  <si>
    <t>合計</t>
  </si>
  <si>
    <t>熊本市及び周辺市町村計</t>
  </si>
  <si>
    <t>菊陽町</t>
  </si>
  <si>
    <r>
      <t>1</t>
    </r>
    <r>
      <rPr>
        <sz val="11"/>
        <rFont val="ＭＳ Ｐゴシック"/>
        <family val="0"/>
      </rPr>
      <t>7</t>
    </r>
  </si>
  <si>
    <r>
      <t>1</t>
    </r>
    <r>
      <rPr>
        <sz val="11"/>
        <rFont val="ＭＳ Ｐゴシック"/>
        <family val="0"/>
      </rPr>
      <t>7</t>
    </r>
  </si>
  <si>
    <t>１5年</t>
  </si>
  <si>
    <t>企画広報部統計課</t>
  </si>
  <si>
    <t>指数</t>
  </si>
  <si>
    <t>前月比</t>
  </si>
  <si>
    <t>http://www.pref.kumamoto.jp/construction/section/indx.asp?sec_code=19&amp;sec_seq=7</t>
  </si>
  <si>
    <t>自然動態・社会動態（平成17年8月1日現在）</t>
  </si>
  <si>
    <t>（第344号）</t>
  </si>
  <si>
    <r>
      <t>１）熊本市の人口と世帯数</t>
    </r>
    <r>
      <rPr>
        <b/>
        <sz val="11"/>
        <rFont val="ＭＳ Ｐゴシック"/>
        <family val="0"/>
      </rPr>
      <t>（平成17年9月1日現在）</t>
    </r>
  </si>
  <si>
    <r>
      <t>２）熊本県の人口と世帯数</t>
    </r>
    <r>
      <rPr>
        <b/>
        <sz val="11"/>
        <rFont val="ＭＳ Ｐゴシック"/>
        <family val="0"/>
      </rPr>
      <t>（平成17年9月1日現在）</t>
    </r>
  </si>
  <si>
    <r>
      <t>３）熊本市及び周辺市町村の人口・世帯数</t>
    </r>
    <r>
      <rPr>
        <b/>
        <sz val="11"/>
        <rFont val="ＭＳ Ｐゴシック"/>
        <family val="0"/>
      </rPr>
      <t>（平成17年9月1日現在）</t>
    </r>
  </si>
  <si>
    <r>
      <t xml:space="preserve"> ②熊本県人口に占める構成比</t>
    </r>
    <r>
      <rPr>
        <sz val="11"/>
        <rFont val="ＭＳ Ｐゴシック"/>
        <family val="0"/>
      </rPr>
      <t>（平成1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月1日現在）</t>
    </r>
  </si>
  <si>
    <t>自然動態・社会動態（平成17年9月1日現在）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</si>
</sst>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i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i/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6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4" fillId="0" borderId="2" xfId="0" applyNumberFormat="1" applyFont="1" applyBorder="1" applyAlignment="1">
      <alignment vertical="center"/>
    </xf>
    <xf numFmtId="177" fontId="34" fillId="0" borderId="2" xfId="0" applyNumberFormat="1" applyFont="1" applyBorder="1" applyAlignment="1">
      <alignment vertical="center"/>
    </xf>
    <xf numFmtId="179" fontId="34" fillId="0" borderId="0" xfId="0" applyNumberFormat="1" applyFont="1" applyBorder="1" applyAlignment="1">
      <alignment vertical="center"/>
    </xf>
    <xf numFmtId="177" fontId="34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7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33" fillId="5" borderId="11" xfId="0" applyNumberFormat="1" applyFont="1" applyFill="1" applyBorder="1" applyAlignment="1">
      <alignment vertical="center"/>
    </xf>
    <xf numFmtId="178" fontId="32" fillId="5" borderId="42" xfId="0" applyNumberFormat="1" applyFont="1" applyFill="1" applyBorder="1" applyAlignment="1">
      <alignment/>
    </xf>
    <xf numFmtId="178" fontId="32" fillId="5" borderId="11" xfId="0" applyNumberFormat="1" applyFont="1" applyFill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2" xfId="0" applyNumberFormat="1" applyFont="1" applyFill="1" applyBorder="1" applyAlignment="1">
      <alignment/>
    </xf>
    <xf numFmtId="178" fontId="12" fillId="0" borderId="43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9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4" fillId="0" borderId="2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0" fontId="17" fillId="0" borderId="39" xfId="0" applyFont="1" applyFill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5" fillId="6" borderId="0" xfId="0" applyNumberFormat="1" applyFont="1" applyFill="1" applyBorder="1" applyAlignment="1">
      <alignment vertical="center"/>
    </xf>
    <xf numFmtId="58" fontId="37" fillId="0" borderId="0" xfId="0" applyNumberFormat="1" applyFont="1" applyAlignment="1">
      <alignment horizontal="center"/>
    </xf>
    <xf numFmtId="0" fontId="39" fillId="0" borderId="0" xfId="0" applyFont="1" applyFill="1" applyBorder="1" applyAlignment="1">
      <alignment horizontal="distributed" vertical="center"/>
    </xf>
    <xf numFmtId="0" fontId="39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6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5" xfId="0" applyFont="1" applyBorder="1" applyAlignment="1">
      <alignment/>
    </xf>
    <xf numFmtId="0" fontId="0" fillId="0" borderId="45" xfId="0" applyFont="1" applyBorder="1" applyAlignment="1" applyProtection="1">
      <alignment horizontal="centerContinuous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9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9" xfId="0" applyNumberFormat="1" applyFont="1" applyBorder="1" applyAlignment="1">
      <alignment vertical="center"/>
    </xf>
    <xf numFmtId="49" fontId="0" fillId="0" borderId="50" xfId="0" applyNumberFormat="1" applyFont="1" applyBorder="1" applyAlignment="1" applyProtection="1">
      <alignment horizontal="center" vertical="center"/>
      <protection/>
    </xf>
    <xf numFmtId="189" fontId="0" fillId="0" borderId="51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4" fillId="0" borderId="36" xfId="0" applyNumberFormat="1" applyFont="1" applyFill="1" applyBorder="1" applyAlignment="1">
      <alignment vertical="center"/>
    </xf>
    <xf numFmtId="177" fontId="40" fillId="6" borderId="0" xfId="0" applyNumberFormat="1" applyFont="1" applyFill="1" applyBorder="1" applyAlignment="1">
      <alignment vertical="center"/>
    </xf>
    <xf numFmtId="178" fontId="40" fillId="6" borderId="42" xfId="0" applyNumberFormat="1" applyFont="1" applyFill="1" applyBorder="1" applyAlignment="1">
      <alignment/>
    </xf>
    <xf numFmtId="178" fontId="40" fillId="6" borderId="11" xfId="0" applyNumberFormat="1" applyFont="1" applyFill="1" applyBorder="1" applyAlignment="1">
      <alignment/>
    </xf>
    <xf numFmtId="178" fontId="41" fillId="6" borderId="11" xfId="0" applyNumberFormat="1" applyFont="1" applyFill="1" applyBorder="1" applyAlignment="1">
      <alignment/>
    </xf>
    <xf numFmtId="178" fontId="42" fillId="6" borderId="1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0" fillId="6" borderId="0" xfId="0" applyFont="1" applyFill="1" applyAlignment="1">
      <alignment horizontal="center"/>
    </xf>
    <xf numFmtId="0" fontId="16" fillId="6" borderId="0" xfId="0" applyFont="1" applyFill="1" applyAlignment="1">
      <alignment/>
    </xf>
    <xf numFmtId="0" fontId="0" fillId="0" borderId="53" xfId="0" applyBorder="1" applyAlignment="1">
      <alignment horizontal="center" vertical="distributed" textRotation="255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177" fontId="34" fillId="0" borderId="15" xfId="0" applyNumberFormat="1" applyFont="1" applyFill="1" applyBorder="1" applyAlignment="1">
      <alignment vertical="center"/>
    </xf>
    <xf numFmtId="177" fontId="34" fillId="0" borderId="1" xfId="0" applyNumberFormat="1" applyFont="1" applyFill="1" applyBorder="1" applyAlignment="1">
      <alignment vertical="center"/>
    </xf>
    <xf numFmtId="0" fontId="0" fillId="0" borderId="59" xfId="0" applyBorder="1" applyAlignment="1">
      <alignment horizontal="center" vertical="distributed" textRotation="255"/>
    </xf>
    <xf numFmtId="189" fontId="0" fillId="0" borderId="60" xfId="0" applyNumberFormat="1" applyFont="1" applyBorder="1" applyAlignment="1">
      <alignment vertical="center"/>
    </xf>
    <xf numFmtId="189" fontId="0" fillId="0" borderId="39" xfId="0" applyNumberFormat="1" applyFont="1" applyBorder="1" applyAlignment="1">
      <alignment vertical="center"/>
    </xf>
    <xf numFmtId="179" fontId="34" fillId="0" borderId="32" xfId="0" applyNumberFormat="1" applyFont="1" applyFill="1" applyBorder="1" applyAlignment="1">
      <alignment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top" wrapText="1"/>
    </xf>
    <xf numFmtId="0" fontId="17" fillId="0" borderId="4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6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82" fontId="22" fillId="0" borderId="36" xfId="0" applyNumberFormat="1" applyFont="1" applyFill="1" applyBorder="1" applyAlignment="1">
      <alignment horizontal="center"/>
    </xf>
    <xf numFmtId="182" fontId="2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6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72" xfId="0" applyBorder="1" applyAlignment="1">
      <alignment horizontal="center" vertical="distributed" textRotation="255"/>
    </xf>
    <xf numFmtId="0" fontId="0" fillId="0" borderId="53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E28" sqref="E28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12" width="11.625" style="0" customWidth="1"/>
  </cols>
  <sheetData>
    <row r="1" spans="1:7" ht="18.75">
      <c r="A1" s="33"/>
      <c r="B1" s="33"/>
      <c r="C1" s="33"/>
      <c r="D1" s="33"/>
      <c r="E1" s="224"/>
      <c r="F1" s="225" t="s">
        <v>0</v>
      </c>
      <c r="G1" s="226"/>
    </row>
    <row r="2" spans="1:9" ht="13.5">
      <c r="A2" s="33"/>
      <c r="B2" s="33"/>
      <c r="C2" s="33"/>
      <c r="D2" s="33"/>
      <c r="E2" s="33"/>
      <c r="F2" s="33"/>
      <c r="I2" s="175">
        <v>38631</v>
      </c>
    </row>
    <row r="3" spans="1:8" ht="13.5">
      <c r="A3" s="33"/>
      <c r="B3" s="33"/>
      <c r="C3" s="33"/>
      <c r="D3" s="33"/>
      <c r="F3" s="1" t="s">
        <v>153</v>
      </c>
      <c r="H3" s="57" t="s">
        <v>148</v>
      </c>
    </row>
    <row r="4" spans="2:7" ht="13.5">
      <c r="B4" s="53"/>
      <c r="C4" s="53" t="s">
        <v>1</v>
      </c>
      <c r="E4" s="33"/>
      <c r="F4" s="33"/>
      <c r="G4" s="33"/>
    </row>
    <row r="5" spans="1:8" ht="13.5">
      <c r="A5" s="33"/>
      <c r="B5" s="33"/>
      <c r="C5" s="58" t="s">
        <v>58</v>
      </c>
      <c r="E5" s="33"/>
      <c r="F5" s="33"/>
      <c r="G5" s="33"/>
      <c r="H5" s="99"/>
    </row>
    <row r="6" spans="1:7" ht="13.5">
      <c r="A6" s="33"/>
      <c r="B6" s="33"/>
      <c r="C6" s="58" t="s">
        <v>59</v>
      </c>
      <c r="E6" s="33"/>
      <c r="F6" s="33"/>
      <c r="G6" s="33"/>
    </row>
    <row r="7" ht="10.5" customHeight="1"/>
    <row r="8" spans="2:9" ht="13.5">
      <c r="B8" s="33"/>
      <c r="C8" s="53" t="s">
        <v>154</v>
      </c>
      <c r="E8" s="33"/>
      <c r="F8" s="33"/>
      <c r="G8" s="33"/>
      <c r="I8" s="99"/>
    </row>
    <row r="9" spans="2:7" ht="14.25" thickBot="1">
      <c r="B9" s="33"/>
      <c r="D9" s="34" t="s">
        <v>2</v>
      </c>
      <c r="E9" s="33"/>
      <c r="F9" s="33"/>
      <c r="G9" s="35"/>
    </row>
    <row r="10" spans="4:12" s="2" customFormat="1" ht="18" customHeight="1" thickBot="1">
      <c r="D10" s="91" t="s">
        <v>3</v>
      </c>
      <c r="E10" s="72" t="s">
        <v>4</v>
      </c>
      <c r="F10" s="72" t="s">
        <v>5</v>
      </c>
      <c r="G10" s="98" t="s">
        <v>50</v>
      </c>
      <c r="H10" s="98" t="s">
        <v>51</v>
      </c>
      <c r="K10" s="100" t="s">
        <v>61</v>
      </c>
      <c r="L10" s="100" t="s">
        <v>62</v>
      </c>
    </row>
    <row r="11" spans="2:12" s="3" customFormat="1" ht="9" customHeight="1" thickTop="1">
      <c r="B11" s="54"/>
      <c r="E11" s="70"/>
      <c r="K11" s="101"/>
      <c r="L11" s="101"/>
    </row>
    <row r="12" spans="2:12" s="3" customFormat="1" ht="12.75" customHeight="1">
      <c r="B12" s="54"/>
      <c r="D12" s="41" t="s">
        <v>8</v>
      </c>
      <c r="E12" s="181">
        <f>'9月 自・社動態'!B8</f>
        <v>276622</v>
      </c>
      <c r="F12" s="179">
        <f>E12-K12</f>
        <v>194</v>
      </c>
      <c r="G12" s="179">
        <f>E12-L12</f>
        <v>2518</v>
      </c>
      <c r="H12" s="180">
        <f>G12/L12*100</f>
        <v>0.9186294253276128</v>
      </c>
      <c r="K12" s="182">
        <f>'8月 自・社動態'!B8</f>
        <v>276428</v>
      </c>
      <c r="L12" s="182">
        <f>'前年同月'!E6</f>
        <v>274104</v>
      </c>
    </row>
    <row r="13" spans="2:12" s="3" customFormat="1" ht="9" customHeight="1">
      <c r="B13" s="54"/>
      <c r="E13" s="115"/>
      <c r="K13" s="102"/>
      <c r="L13" s="102"/>
    </row>
    <row r="14" spans="2:12" s="3" customFormat="1" ht="11.25" customHeight="1">
      <c r="B14" s="54"/>
      <c r="D14" s="41" t="s">
        <v>49</v>
      </c>
      <c r="E14" s="181">
        <f>SUM(E15:E16)</f>
        <v>671868</v>
      </c>
      <c r="F14" s="179">
        <f>E14-K14</f>
        <v>391</v>
      </c>
      <c r="G14" s="179">
        <f>E14-L14</f>
        <v>892</v>
      </c>
      <c r="H14" s="180">
        <f>G14/L14*100</f>
        <v>0.1329406714994277</v>
      </c>
      <c r="K14" s="182">
        <f>SUM(K15:K16)</f>
        <v>671477</v>
      </c>
      <c r="L14" s="182">
        <f>SUM(L15:L16)</f>
        <v>670976</v>
      </c>
    </row>
    <row r="15" spans="2:12" s="3" customFormat="1" ht="11.25" customHeight="1">
      <c r="B15" s="54"/>
      <c r="D15" s="41" t="s">
        <v>6</v>
      </c>
      <c r="E15" s="181">
        <f>'9月 自・社動態'!D8</f>
        <v>317645</v>
      </c>
      <c r="F15" s="179">
        <f>E15-K15</f>
        <v>203</v>
      </c>
      <c r="G15" s="179">
        <f>E15-L15</f>
        <v>53</v>
      </c>
      <c r="H15" s="180">
        <f>G15/L15*100</f>
        <v>0.016688077785334644</v>
      </c>
      <c r="K15" s="182">
        <f>'8月 自・社動態'!D8</f>
        <v>317442</v>
      </c>
      <c r="L15" s="182">
        <f>'前年同月'!G6</f>
        <v>317592</v>
      </c>
    </row>
    <row r="16" spans="2:12" s="3" customFormat="1" ht="12.75" customHeight="1">
      <c r="B16" s="54"/>
      <c r="D16" s="41" t="s">
        <v>7</v>
      </c>
      <c r="E16" s="181">
        <f>'9月 自・社動態'!E8</f>
        <v>354223</v>
      </c>
      <c r="F16" s="179">
        <f>E16-K16</f>
        <v>188</v>
      </c>
      <c r="G16" s="179">
        <f>E16-L16</f>
        <v>839</v>
      </c>
      <c r="H16" s="180">
        <f>G16/L16*100</f>
        <v>0.2374187852307971</v>
      </c>
      <c r="K16" s="182">
        <f>'8月 自・社動態'!E8</f>
        <v>354035</v>
      </c>
      <c r="L16" s="182">
        <f>'前年同月'!H6</f>
        <v>353384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103"/>
      <c r="L17" s="103"/>
    </row>
    <row r="18" ht="10.5" customHeight="1"/>
    <row r="19" ht="13.5">
      <c r="C19" s="32" t="s">
        <v>155</v>
      </c>
    </row>
    <row r="20" spans="2:7" ht="14.25" thickBot="1">
      <c r="B20" s="33"/>
      <c r="D20" s="34" t="s">
        <v>2</v>
      </c>
      <c r="E20" s="33"/>
      <c r="F20" s="33"/>
      <c r="G20" s="35"/>
    </row>
    <row r="21" spans="4:12" ht="18" customHeight="1" thickBot="1">
      <c r="D21" s="46" t="s">
        <v>3</v>
      </c>
      <c r="E21" s="46" t="s">
        <v>4</v>
      </c>
      <c r="F21" s="47" t="s">
        <v>5</v>
      </c>
      <c r="G21" s="98" t="s">
        <v>50</v>
      </c>
      <c r="H21" s="98" t="s">
        <v>51</v>
      </c>
      <c r="K21" s="104" t="s">
        <v>61</v>
      </c>
      <c r="L21" s="105" t="s">
        <v>62</v>
      </c>
    </row>
    <row r="22" spans="2:12" ht="9" customHeight="1" thickTop="1">
      <c r="B22" s="48"/>
      <c r="D22" s="38"/>
      <c r="E22" s="71"/>
      <c r="F22" s="45"/>
      <c r="G22" s="45"/>
      <c r="H22" s="45"/>
      <c r="K22" s="101"/>
      <c r="L22" s="101"/>
    </row>
    <row r="23" spans="2:12" ht="12.75" customHeight="1">
      <c r="B23" s="48"/>
      <c r="D23" s="41" t="s">
        <v>8</v>
      </c>
      <c r="E23" s="218">
        <v>680750</v>
      </c>
      <c r="F23" s="179">
        <f>E23-K23</f>
        <v>588</v>
      </c>
      <c r="G23" s="179">
        <f>E23-L23</f>
        <v>6061</v>
      </c>
      <c r="H23" s="180">
        <f>G23/L23*100</f>
        <v>0.8983398276835697</v>
      </c>
      <c r="K23" s="246">
        <v>680162</v>
      </c>
      <c r="L23" s="182">
        <f>'前年同月'!E24</f>
        <v>674689</v>
      </c>
    </row>
    <row r="24" spans="2:12" ht="9" customHeight="1">
      <c r="B24" s="48"/>
      <c r="E24" s="116"/>
      <c r="K24" s="106"/>
      <c r="L24" s="106"/>
    </row>
    <row r="25" spans="2:12" ht="11.25" customHeight="1">
      <c r="B25" s="48"/>
      <c r="D25" s="41" t="s">
        <v>49</v>
      </c>
      <c r="E25" s="183">
        <f>SUM(E26:E27)</f>
        <v>1847585</v>
      </c>
      <c r="F25" s="179">
        <f>E25-K25</f>
        <v>487</v>
      </c>
      <c r="G25" s="179">
        <f>E25-L25</f>
        <v>-4596</v>
      </c>
      <c r="H25" s="180">
        <f>G25/L25*100</f>
        <v>-0.24813989561495337</v>
      </c>
      <c r="K25" s="182">
        <f>SUM(K26:K27)</f>
        <v>1847098</v>
      </c>
      <c r="L25" s="182">
        <f>SUM(L26:L27)</f>
        <v>1852181</v>
      </c>
    </row>
    <row r="26" spans="2:12" ht="11.25" customHeight="1">
      <c r="B26" s="48"/>
      <c r="D26" s="41" t="s">
        <v>6</v>
      </c>
      <c r="E26" s="218">
        <v>870373</v>
      </c>
      <c r="F26" s="179">
        <f>E26-K26</f>
        <v>250</v>
      </c>
      <c r="G26" s="179">
        <f>E26-L26</f>
        <v>-2699</v>
      </c>
      <c r="H26" s="180">
        <f>G26/L26*100</f>
        <v>-0.3091383070353877</v>
      </c>
      <c r="K26" s="246">
        <v>870123</v>
      </c>
      <c r="L26" s="182">
        <f>'前年同月'!G24</f>
        <v>873072</v>
      </c>
    </row>
    <row r="27" spans="2:12" ht="12.75" customHeight="1">
      <c r="B27" s="48"/>
      <c r="D27" s="41" t="s">
        <v>7</v>
      </c>
      <c r="E27" s="218">
        <v>977212</v>
      </c>
      <c r="F27" s="179">
        <f>E27-K27</f>
        <v>237</v>
      </c>
      <c r="G27" s="179">
        <f>E27-L27</f>
        <v>-1897</v>
      </c>
      <c r="H27" s="180">
        <f>G27/L27*100</f>
        <v>-0.19374758070858303</v>
      </c>
      <c r="K27" s="246">
        <v>976975</v>
      </c>
      <c r="L27" s="182">
        <f>'前年同月'!H24</f>
        <v>979109</v>
      </c>
    </row>
    <row r="28" spans="2:12" ht="9" customHeight="1" thickBot="1">
      <c r="B28" s="48"/>
      <c r="D28" s="50"/>
      <c r="E28" s="51"/>
      <c r="F28" s="52"/>
      <c r="G28" s="52"/>
      <c r="H28" s="52"/>
      <c r="K28" s="103"/>
      <c r="L28" s="103"/>
    </row>
    <row r="29" ht="10.5" customHeight="1"/>
    <row r="30" spans="2:7" ht="13.5">
      <c r="B30" s="33"/>
      <c r="C30" s="53" t="s">
        <v>156</v>
      </c>
      <c r="E30" s="33"/>
      <c r="F30" s="33"/>
      <c r="G30" s="33"/>
    </row>
    <row r="31" spans="2:7" ht="13.5">
      <c r="B31" s="33"/>
      <c r="D31" s="33" t="s">
        <v>9</v>
      </c>
      <c r="E31" s="33"/>
      <c r="F31" s="33"/>
      <c r="G31" s="33"/>
    </row>
    <row r="32" spans="2:7" ht="13.5">
      <c r="B32" s="33"/>
      <c r="D32" s="34" t="s">
        <v>2</v>
      </c>
      <c r="E32" s="33"/>
      <c r="F32" s="33"/>
      <c r="G32" s="35"/>
    </row>
    <row r="33" spans="4:9" ht="18" customHeight="1">
      <c r="D33" s="91" t="s">
        <v>3</v>
      </c>
      <c r="E33" s="37" t="s">
        <v>8</v>
      </c>
      <c r="F33" s="72" t="s">
        <v>49</v>
      </c>
      <c r="G33" s="36" t="s">
        <v>6</v>
      </c>
      <c r="H33" s="73" t="s">
        <v>7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10</v>
      </c>
      <c r="E35" s="181">
        <f>'9月 自・社動態'!B8</f>
        <v>276622</v>
      </c>
      <c r="F35" s="119">
        <f>'9月 自・社動態'!C8</f>
        <v>671868</v>
      </c>
      <c r="G35" s="179">
        <f>'9月 自・社動態'!D8</f>
        <v>317645</v>
      </c>
      <c r="H35" s="179">
        <f>'9月 自・社動態'!E8</f>
        <v>354223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71" t="s">
        <v>43</v>
      </c>
      <c r="E37" s="184">
        <f>'9月 自・社動態'!B20</f>
        <v>12616</v>
      </c>
      <c r="F37" s="119">
        <f>'9月 自・社動態'!C20</f>
        <v>38143</v>
      </c>
      <c r="G37" s="119">
        <f>'9月 自・社動態'!D20</f>
        <v>18181</v>
      </c>
      <c r="H37" s="119">
        <f>'9月 自・社動態'!E20</f>
        <v>19962</v>
      </c>
    </row>
    <row r="38" spans="2:8" ht="12.75" customHeight="1">
      <c r="B38" s="33"/>
      <c r="D38" s="171" t="s">
        <v>44</v>
      </c>
      <c r="E38" s="184">
        <f>'9月 自・社動態'!B19</f>
        <v>6219</v>
      </c>
      <c r="F38" s="119">
        <f>'9月 自・社動態'!C19</f>
        <v>19847</v>
      </c>
      <c r="G38" s="119">
        <f>'9月 自・社動態'!D19</f>
        <v>9407</v>
      </c>
      <c r="H38" s="119">
        <f>'9月 自・社動態'!E19</f>
        <v>10440</v>
      </c>
    </row>
    <row r="39" spans="2:8" ht="12.75" customHeight="1">
      <c r="B39" s="33"/>
      <c r="D39" s="171" t="s">
        <v>11</v>
      </c>
      <c r="E39" s="184">
        <f>'9月 自・社動態'!B21</f>
        <v>2288</v>
      </c>
      <c r="F39" s="119">
        <f>'9月 自・社動態'!C21</f>
        <v>7823</v>
      </c>
      <c r="G39" s="119">
        <f>'9月 自・社動態'!D21</f>
        <v>3649</v>
      </c>
      <c r="H39" s="119">
        <f>'9月 自・社動態'!E21</f>
        <v>4174</v>
      </c>
    </row>
    <row r="40" spans="2:8" ht="12.75" customHeight="1">
      <c r="B40" s="33"/>
      <c r="D40" s="55" t="s">
        <v>69</v>
      </c>
      <c r="E40" s="184">
        <f>'9月 自・社動態'!B10</f>
        <v>1810</v>
      </c>
      <c r="F40" s="119">
        <f>'9月 自・社動態'!C10</f>
        <v>5562</v>
      </c>
      <c r="G40" s="119">
        <f>'9月 自・社動態'!D10</f>
        <v>2605</v>
      </c>
      <c r="H40" s="119">
        <f>'9月 自・社動態'!E10</f>
        <v>2957</v>
      </c>
    </row>
    <row r="41" spans="2:8" ht="12.75" customHeight="1">
      <c r="B41" s="33"/>
      <c r="D41" s="55" t="s">
        <v>14</v>
      </c>
      <c r="E41" s="184">
        <f>'9月 自・社動態'!B11</f>
        <v>10052</v>
      </c>
      <c r="F41" s="119">
        <f>'9月 自・社動態'!C11</f>
        <v>30930</v>
      </c>
      <c r="G41" s="119">
        <f>'9月 自・社動態'!D11</f>
        <v>14760</v>
      </c>
      <c r="H41" s="119">
        <f>'9月 自・社動態'!E11</f>
        <v>16170</v>
      </c>
    </row>
    <row r="42" spans="2:8" ht="12.75" customHeight="1">
      <c r="B42" s="33"/>
      <c r="D42" s="170" t="s">
        <v>129</v>
      </c>
      <c r="E42" s="184">
        <f>'9月 自・社動態'!B16</f>
        <v>11287</v>
      </c>
      <c r="F42" s="119">
        <f>'9月 自・社動態'!C16</f>
        <v>32258</v>
      </c>
      <c r="G42" s="119">
        <f>'9月 自・社動態'!D16</f>
        <v>15593</v>
      </c>
      <c r="H42" s="119">
        <f>'9月 自・社動態'!E16</f>
        <v>16665</v>
      </c>
    </row>
    <row r="43" spans="2:8" ht="12.75" customHeight="1">
      <c r="B43" s="33"/>
      <c r="D43" s="55" t="s">
        <v>130</v>
      </c>
      <c r="E43" s="184">
        <f>'9月 自・社動態'!B15</f>
        <v>7486</v>
      </c>
      <c r="F43" s="119">
        <f>'9月 自・社動態'!C15</f>
        <v>22481</v>
      </c>
      <c r="G43" s="119">
        <f>'9月 自・社動態'!D15</f>
        <v>10902</v>
      </c>
      <c r="H43" s="119">
        <f>'9月 自・社動態'!E15</f>
        <v>11579</v>
      </c>
    </row>
    <row r="44" spans="2:8" ht="12.75" customHeight="1">
      <c r="B44" s="33"/>
      <c r="D44" s="55" t="s">
        <v>133</v>
      </c>
      <c r="E44" s="184">
        <f>'9月 自・社動態'!B14</f>
        <v>10080</v>
      </c>
      <c r="F44" s="119">
        <f>'9月 自・社動態'!C14</f>
        <v>29549</v>
      </c>
      <c r="G44" s="119">
        <f>'9月 自・社動態'!D14</f>
        <v>14007</v>
      </c>
      <c r="H44" s="119">
        <f>'9月 自・社動態'!E14</f>
        <v>15542</v>
      </c>
    </row>
    <row r="45" spans="2:8" ht="12.75" customHeight="1">
      <c r="B45" s="33"/>
      <c r="D45" s="55" t="s">
        <v>135</v>
      </c>
      <c r="E45" s="184">
        <f>'9月 自・社動態'!B12</f>
        <v>1451</v>
      </c>
      <c r="F45" s="119">
        <f>'9月 自・社動態'!C12</f>
        <v>5564</v>
      </c>
      <c r="G45" s="119">
        <f>'9月 自・社動態'!D12</f>
        <v>2638</v>
      </c>
      <c r="H45" s="119">
        <f>'9月 自・社動態'!E12</f>
        <v>2926</v>
      </c>
    </row>
    <row r="46" spans="2:8" ht="12.75" customHeight="1">
      <c r="B46" s="33"/>
      <c r="D46" s="55" t="s">
        <v>140</v>
      </c>
      <c r="E46" s="184">
        <f>'9月 自・社動態'!B13</f>
        <v>1902</v>
      </c>
      <c r="F46" s="119">
        <f>'9月 自・社動態'!C13</f>
        <v>6794</v>
      </c>
      <c r="G46" s="119">
        <f>'9月 自・社動態'!D13</f>
        <v>3284</v>
      </c>
      <c r="H46" s="119">
        <f>'9月 自・社動態'!E13</f>
        <v>3510</v>
      </c>
    </row>
    <row r="47" spans="2:8" ht="12.75" customHeight="1">
      <c r="B47" s="33"/>
      <c r="D47" s="171" t="s">
        <v>12</v>
      </c>
      <c r="E47" s="184">
        <f>'9月 自・社動態'!B18</f>
        <v>2719</v>
      </c>
      <c r="F47" s="119">
        <f>'9月 自・社動態'!C18</f>
        <v>8422</v>
      </c>
      <c r="G47" s="119">
        <f>'9月 自・社動態'!D18</f>
        <v>3996</v>
      </c>
      <c r="H47" s="119">
        <f>'9月 自・社動態'!E18</f>
        <v>4426</v>
      </c>
    </row>
    <row r="48" spans="2:8" ht="12.75" customHeight="1">
      <c r="B48" s="33"/>
      <c r="D48" s="171" t="s">
        <v>13</v>
      </c>
      <c r="E48" s="184">
        <f>'9月 自・社動態'!B17</f>
        <v>11190</v>
      </c>
      <c r="F48" s="119">
        <f>'9月 自・社動態'!C17</f>
        <v>32870</v>
      </c>
      <c r="G48" s="119">
        <f>'9月 自・社動態'!D17</f>
        <v>15581</v>
      </c>
      <c r="H48" s="119">
        <f>'9月 自・社動態'!E17</f>
        <v>17289</v>
      </c>
    </row>
    <row r="49" spans="2:8" ht="12.75" customHeight="1">
      <c r="B49" s="33"/>
      <c r="D49" s="240"/>
      <c r="E49" s="184"/>
      <c r="F49" s="119"/>
      <c r="G49" s="119"/>
      <c r="H49" s="119"/>
    </row>
    <row r="50" spans="2:8" ht="9" customHeight="1">
      <c r="B50" s="33"/>
      <c r="D50" s="117"/>
      <c r="E50" s="118"/>
      <c r="F50" s="119"/>
      <c r="G50" s="120"/>
      <c r="H50" s="120"/>
    </row>
    <row r="51" spans="2:8" ht="12.75" customHeight="1">
      <c r="B51" s="33"/>
      <c r="D51" s="186" t="s">
        <v>141</v>
      </c>
      <c r="E51" s="184">
        <f>SUM(E35:E48)</f>
        <v>355722</v>
      </c>
      <c r="F51" s="119">
        <f>SUM(F35:F48)</f>
        <v>912111</v>
      </c>
      <c r="G51" s="119">
        <f>SUM(G35:G48)</f>
        <v>432248</v>
      </c>
      <c r="H51" s="185">
        <f>SUM(H35:H48)</f>
        <v>479863</v>
      </c>
    </row>
    <row r="52" spans="1:7" ht="7.5" customHeight="1">
      <c r="A52" s="7"/>
      <c r="B52" s="7"/>
      <c r="C52" s="7"/>
      <c r="D52" s="85"/>
      <c r="E52" s="85"/>
      <c r="F52" s="85"/>
      <c r="G52" s="85"/>
    </row>
    <row r="53" spans="1:9" ht="7.5" customHeight="1">
      <c r="A53" s="7"/>
      <c r="B53" s="7"/>
      <c r="C53" s="256"/>
      <c r="D53" s="256"/>
      <c r="E53" s="256"/>
      <c r="F53" s="256"/>
      <c r="G53" s="256"/>
      <c r="H53" s="256"/>
      <c r="I53" s="256"/>
    </row>
    <row r="54" spans="1:9" ht="10.5" customHeight="1">
      <c r="A54" s="7"/>
      <c r="B54" s="7"/>
      <c r="C54" s="256"/>
      <c r="D54" s="256"/>
      <c r="E54" s="256"/>
      <c r="F54" s="256"/>
      <c r="G54" s="256"/>
      <c r="H54" s="256"/>
      <c r="I54" s="256"/>
    </row>
    <row r="55" spans="4:13" ht="13.5">
      <c r="D55" s="33" t="s">
        <v>157</v>
      </c>
      <c r="K55" s="9"/>
      <c r="L55" s="9"/>
      <c r="M55" s="9"/>
    </row>
    <row r="56" spans="4:13" ht="13.5">
      <c r="D56" s="34" t="s">
        <v>60</v>
      </c>
      <c r="K56" s="9"/>
      <c r="L56" s="9"/>
      <c r="M56" s="9"/>
    </row>
    <row r="57" spans="4:8" ht="13.5">
      <c r="D57" s="97" t="s">
        <v>28</v>
      </c>
      <c r="E57" s="257" t="s">
        <v>29</v>
      </c>
      <c r="F57" s="258"/>
      <c r="G57" s="257" t="s">
        <v>30</v>
      </c>
      <c r="H57" s="258"/>
    </row>
    <row r="58" spans="4:8" ht="4.5" customHeight="1">
      <c r="D58" s="33"/>
      <c r="E58" s="95"/>
      <c r="F58" s="96"/>
      <c r="G58" s="96"/>
      <c r="H58" s="96"/>
    </row>
    <row r="59" spans="4:8" ht="13.5">
      <c r="D59" s="55" t="s">
        <v>31</v>
      </c>
      <c r="E59" s="259">
        <f>E25</f>
        <v>1847585</v>
      </c>
      <c r="F59" s="260"/>
      <c r="G59" s="260">
        <f>F35</f>
        <v>671868</v>
      </c>
      <c r="H59" s="260"/>
    </row>
    <row r="60" spans="4:8" ht="13.5">
      <c r="D60" s="55" t="s">
        <v>32</v>
      </c>
      <c r="E60" s="261">
        <v>100</v>
      </c>
      <c r="F60" s="262"/>
      <c r="G60" s="262">
        <f>G59*E60/E59</f>
        <v>36.36465981267438</v>
      </c>
      <c r="H60" s="262"/>
    </row>
    <row r="61" spans="4:8" ht="9" customHeight="1">
      <c r="D61" s="49"/>
      <c r="E61" s="92"/>
      <c r="F61" s="93"/>
      <c r="G61" s="93"/>
      <c r="H61" s="93"/>
    </row>
  </sheetData>
  <mergeCells count="7">
    <mergeCell ref="C53:I54"/>
    <mergeCell ref="E57:F57"/>
    <mergeCell ref="E59:F59"/>
    <mergeCell ref="E60:F60"/>
    <mergeCell ref="G59:H59"/>
    <mergeCell ref="G60:H60"/>
    <mergeCell ref="G57:H57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38"/>
  <sheetViews>
    <sheetView zoomScaleSheetLayoutView="100" workbookViewId="0" topLeftCell="A1">
      <selection activeCell="E33" sqref="E33:F33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70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46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55" t="s">
        <v>3</v>
      </c>
      <c r="C5" s="255"/>
      <c r="D5" s="247"/>
      <c r="E5" s="273" t="s">
        <v>5</v>
      </c>
      <c r="F5" s="255"/>
      <c r="G5" s="255"/>
      <c r="H5" s="247"/>
      <c r="I5" s="275" t="s">
        <v>16</v>
      </c>
      <c r="J5" s="276"/>
      <c r="K5" s="276"/>
      <c r="L5" s="234"/>
      <c r="M5" s="107" t="s">
        <v>66</v>
      </c>
      <c r="N5" s="107" t="s">
        <v>63</v>
      </c>
      <c r="O5" s="107" t="s">
        <v>64</v>
      </c>
      <c r="P5" s="41"/>
    </row>
    <row r="6" spans="2:16" ht="15" customHeight="1" thickBot="1">
      <c r="B6" s="248"/>
      <c r="C6" s="248"/>
      <c r="D6" s="272"/>
      <c r="E6" s="274"/>
      <c r="F6" s="248"/>
      <c r="G6" s="248"/>
      <c r="H6" s="272"/>
      <c r="I6" s="275" t="s">
        <v>17</v>
      </c>
      <c r="J6" s="277"/>
      <c r="K6" s="136" t="s">
        <v>18</v>
      </c>
      <c r="L6" s="235"/>
      <c r="M6" s="127"/>
      <c r="N6" s="127"/>
      <c r="O6" s="108" t="s">
        <v>65</v>
      </c>
      <c r="P6" s="41"/>
    </row>
    <row r="7" spans="2:16" s="3" customFormat="1" ht="15" customHeight="1" thickTop="1">
      <c r="B7" s="138"/>
      <c r="C7" s="126"/>
      <c r="D7" s="126"/>
      <c r="E7" s="249"/>
      <c r="F7" s="250"/>
      <c r="G7" s="250"/>
      <c r="H7" s="250"/>
      <c r="I7" s="250"/>
      <c r="J7" s="250"/>
      <c r="K7" s="250"/>
      <c r="L7" s="232"/>
      <c r="M7" s="109"/>
      <c r="N7" s="109"/>
      <c r="O7" s="110"/>
      <c r="P7" s="94"/>
    </row>
    <row r="8" spans="2:16" s="2" customFormat="1" ht="15" customHeight="1">
      <c r="B8" s="138"/>
      <c r="C8" s="117" t="s">
        <v>10</v>
      </c>
      <c r="D8" s="139"/>
      <c r="E8" s="282">
        <f>M8-N8</f>
        <v>194</v>
      </c>
      <c r="F8" s="253"/>
      <c r="G8" s="253"/>
      <c r="H8" s="42"/>
      <c r="I8" s="253">
        <f>M8-O8</f>
        <v>2518</v>
      </c>
      <c r="J8" s="253"/>
      <c r="K8" s="180">
        <f>I8/O8*100</f>
        <v>0.9186294253276128</v>
      </c>
      <c r="L8" s="180"/>
      <c r="M8" s="237">
        <f>'9月 自・社動態'!B8</f>
        <v>276622</v>
      </c>
      <c r="N8" s="237">
        <f>'8月 自・社動態'!B8</f>
        <v>276428</v>
      </c>
      <c r="O8" s="237">
        <f>'前年同月'!E6</f>
        <v>274104</v>
      </c>
      <c r="P8" s="61"/>
    </row>
    <row r="9" spans="2:16" s="3" customFormat="1" ht="28.5" customHeight="1">
      <c r="B9" s="121"/>
      <c r="C9" s="117" t="s">
        <v>143</v>
      </c>
      <c r="D9" s="140"/>
      <c r="E9" s="282">
        <f>M9-N9</f>
        <v>275</v>
      </c>
      <c r="F9" s="253"/>
      <c r="G9" s="253"/>
      <c r="H9" s="5"/>
      <c r="I9" s="253">
        <f>M9-O9</f>
        <v>4284</v>
      </c>
      <c r="J9" s="253"/>
      <c r="K9" s="180">
        <f>I9/O9*100</f>
        <v>1.2189916855889233</v>
      </c>
      <c r="L9" s="180"/>
      <c r="M9" s="237">
        <f>'9月 自・社動態'!B23</f>
        <v>355722</v>
      </c>
      <c r="N9" s="237">
        <f>'8月 自・社動態'!B23</f>
        <v>355447</v>
      </c>
      <c r="O9" s="237">
        <f>'前年同月'!E22</f>
        <v>351438</v>
      </c>
      <c r="P9" s="61"/>
    </row>
    <row r="10" spans="2:16" s="3" customFormat="1" ht="12.75" customHeight="1" thickBot="1">
      <c r="B10" s="137"/>
      <c r="C10" s="141"/>
      <c r="D10" s="142"/>
      <c r="E10" s="278"/>
      <c r="F10" s="279"/>
      <c r="G10" s="279"/>
      <c r="H10" s="279"/>
      <c r="I10" s="279"/>
      <c r="J10" s="279"/>
      <c r="K10" s="279"/>
      <c r="L10" s="236"/>
      <c r="M10" s="112"/>
      <c r="N10" s="112"/>
      <c r="O10" s="113"/>
      <c r="P10" s="90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126</v>
      </c>
    </row>
    <row r="15" ht="13.5">
      <c r="C15" s="33" t="s">
        <v>71</v>
      </c>
    </row>
    <row r="16" ht="14.25" thickBot="1">
      <c r="C16" s="34" t="s">
        <v>45</v>
      </c>
    </row>
    <row r="17" spans="2:16" ht="13.5" customHeight="1">
      <c r="B17" s="263" t="s">
        <v>3</v>
      </c>
      <c r="C17" s="263"/>
      <c r="D17" s="264"/>
      <c r="E17" s="267" t="s">
        <v>5</v>
      </c>
      <c r="F17" s="263"/>
      <c r="G17" s="263"/>
      <c r="H17" s="264"/>
      <c r="I17" s="269" t="s">
        <v>16</v>
      </c>
      <c r="J17" s="270"/>
      <c r="K17" s="270"/>
      <c r="L17" s="231"/>
      <c r="M17" s="107" t="s">
        <v>66</v>
      </c>
      <c r="N17" s="107" t="s">
        <v>63</v>
      </c>
      <c r="O17" s="107" t="s">
        <v>64</v>
      </c>
      <c r="P17" s="4"/>
    </row>
    <row r="18" spans="2:16" ht="19.5" customHeight="1" thickBot="1">
      <c r="B18" s="265"/>
      <c r="C18" s="265"/>
      <c r="D18" s="266"/>
      <c r="E18" s="268"/>
      <c r="F18" s="265"/>
      <c r="G18" s="265"/>
      <c r="H18" s="266"/>
      <c r="I18" s="269" t="s">
        <v>17</v>
      </c>
      <c r="J18" s="271"/>
      <c r="K18" s="130" t="s">
        <v>18</v>
      </c>
      <c r="L18" s="231"/>
      <c r="M18" s="127"/>
      <c r="N18" s="127"/>
      <c r="O18" s="108" t="s">
        <v>65</v>
      </c>
      <c r="P18" s="4"/>
    </row>
    <row r="19" spans="2:16" ht="19.5" customHeight="1" thickTop="1">
      <c r="B19" s="131"/>
      <c r="C19" s="126"/>
      <c r="D19" s="132"/>
      <c r="E19" s="280"/>
      <c r="F19" s="281"/>
      <c r="G19" s="281"/>
      <c r="H19" s="281"/>
      <c r="I19" s="281"/>
      <c r="J19" s="281"/>
      <c r="K19" s="281"/>
      <c r="L19" s="233"/>
      <c r="M19" s="109"/>
      <c r="N19" s="109"/>
      <c r="O19" s="110"/>
      <c r="P19" s="90"/>
    </row>
    <row r="20" spans="2:16" ht="15" customHeight="1">
      <c r="B20" s="131"/>
      <c r="C20" s="117" t="s">
        <v>10</v>
      </c>
      <c r="D20" s="133"/>
      <c r="E20" s="254">
        <f>M20-N20</f>
        <v>391</v>
      </c>
      <c r="F20" s="253"/>
      <c r="G20" s="253"/>
      <c r="H20" s="60"/>
      <c r="I20" s="253">
        <f>M20-O20</f>
        <v>892</v>
      </c>
      <c r="J20" s="253"/>
      <c r="K20" s="180">
        <f>I20/O20*100</f>
        <v>0.1329406714994277</v>
      </c>
      <c r="L20" s="180"/>
      <c r="M20" s="237">
        <f>'9月 自・社動態'!C8</f>
        <v>671868</v>
      </c>
      <c r="N20" s="237">
        <f>'8月 自・社動態'!C8</f>
        <v>671477</v>
      </c>
      <c r="O20" s="238">
        <f>'前年同月'!F6</f>
        <v>670976</v>
      </c>
      <c r="P20" s="3"/>
    </row>
    <row r="21" spans="2:16" ht="29.25" customHeight="1">
      <c r="B21" s="131"/>
      <c r="C21" s="117" t="s">
        <v>143</v>
      </c>
      <c r="D21" s="133"/>
      <c r="E21" s="254">
        <f>M21-N21</f>
        <v>521</v>
      </c>
      <c r="F21" s="253"/>
      <c r="G21" s="253"/>
      <c r="H21" s="60"/>
      <c r="I21" s="253">
        <f>M21-O21</f>
        <v>2530</v>
      </c>
      <c r="J21" s="253"/>
      <c r="K21" s="180">
        <f>I21/O21*100</f>
        <v>0.2781500493084178</v>
      </c>
      <c r="L21" s="180"/>
      <c r="M21" s="237">
        <f>'9月 自・社動態'!C23</f>
        <v>912111</v>
      </c>
      <c r="N21" s="237">
        <f>'8月 自・社動態'!C23</f>
        <v>911590</v>
      </c>
      <c r="O21" s="187">
        <f>'前年同月'!F22</f>
        <v>909581</v>
      </c>
      <c r="P21" s="3"/>
    </row>
    <row r="22" spans="2:16" ht="15" customHeight="1" thickBot="1">
      <c r="B22" s="290"/>
      <c r="C22" s="290"/>
      <c r="D22" s="134"/>
      <c r="E22" s="291"/>
      <c r="F22" s="292"/>
      <c r="G22" s="292"/>
      <c r="H22" s="292"/>
      <c r="I22" s="292"/>
      <c r="J22" s="292"/>
      <c r="K22" s="292"/>
      <c r="L22" s="230"/>
      <c r="M22" s="112"/>
      <c r="N22" s="112"/>
      <c r="O22" s="113"/>
      <c r="P22" s="90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11"/>
    </row>
    <row r="27" spans="2:33" ht="13.5">
      <c r="B27" s="33" t="s">
        <v>57</v>
      </c>
      <c r="D27" s="33"/>
      <c r="R27" s="33"/>
      <c r="AG27" s="111"/>
    </row>
    <row r="28" spans="2:33" ht="13.5" customHeight="1">
      <c r="B28" s="34" t="s">
        <v>19</v>
      </c>
      <c r="D28" s="33"/>
      <c r="R28" s="33"/>
      <c r="AG28" s="111"/>
    </row>
    <row r="29" spans="2:16" ht="19.5" customHeight="1">
      <c r="B29" s="277" t="s">
        <v>3</v>
      </c>
      <c r="C29" s="286"/>
      <c r="D29" s="275"/>
      <c r="E29" s="273" t="s">
        <v>17</v>
      </c>
      <c r="F29" s="283"/>
      <c r="G29" s="275" t="s">
        <v>20</v>
      </c>
      <c r="H29" s="276"/>
      <c r="I29" s="276"/>
      <c r="J29" s="293"/>
      <c r="K29" s="275" t="s">
        <v>21</v>
      </c>
      <c r="L29" s="276"/>
      <c r="M29" s="276"/>
      <c r="N29" s="276"/>
      <c r="O29" s="276"/>
      <c r="P29" s="41"/>
    </row>
    <row r="30" spans="2:16" ht="19.5" customHeight="1">
      <c r="B30" s="277"/>
      <c r="C30" s="286"/>
      <c r="D30" s="275"/>
      <c r="E30" s="284"/>
      <c r="F30" s="285"/>
      <c r="G30" s="135" t="s">
        <v>23</v>
      </c>
      <c r="H30" s="135" t="s">
        <v>24</v>
      </c>
      <c r="I30" s="275" t="s">
        <v>22</v>
      </c>
      <c r="J30" s="293"/>
      <c r="K30" s="136" t="s">
        <v>26</v>
      </c>
      <c r="L30" s="136"/>
      <c r="M30" s="135" t="s">
        <v>27</v>
      </c>
      <c r="N30" s="276" t="s">
        <v>25</v>
      </c>
      <c r="O30" s="276"/>
      <c r="P30" s="41"/>
    </row>
    <row r="31" spans="2:16" ht="12" customHeight="1">
      <c r="B31" s="121"/>
      <c r="C31" s="126"/>
      <c r="D31" s="143"/>
      <c r="E31" s="287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9"/>
    </row>
    <row r="32" spans="2:16" ht="15" customHeight="1">
      <c r="B32" s="121"/>
      <c r="C32" s="117" t="s">
        <v>10</v>
      </c>
      <c r="D32" s="140"/>
      <c r="E32" s="254">
        <f>SUM(I32+N32)</f>
        <v>391</v>
      </c>
      <c r="F32" s="253"/>
      <c r="G32" s="179">
        <f>'9月 自・社動態'!G8</f>
        <v>613</v>
      </c>
      <c r="H32" s="179">
        <f>'9月 自・社動態'!H8</f>
        <v>365</v>
      </c>
      <c r="I32" s="253">
        <f>SUM(G32-H32)</f>
        <v>248</v>
      </c>
      <c r="J32" s="253"/>
      <c r="K32" s="179">
        <f>'9月 自・社動態'!J8</f>
        <v>2493</v>
      </c>
      <c r="L32" s="179"/>
      <c r="M32" s="179">
        <f>'9月 自・社動態'!N8</f>
        <v>2350</v>
      </c>
      <c r="N32" s="253">
        <f>SUM(K32-M32)</f>
        <v>143</v>
      </c>
      <c r="O32" s="253"/>
      <c r="P32" s="60"/>
    </row>
    <row r="33" spans="2:16" ht="32.25" customHeight="1">
      <c r="B33" s="121"/>
      <c r="C33" s="117" t="s">
        <v>143</v>
      </c>
      <c r="D33" s="140"/>
      <c r="E33" s="254">
        <f>SUM(I33+N33)</f>
        <v>521</v>
      </c>
      <c r="F33" s="253"/>
      <c r="G33" s="179">
        <f>'9月 自・社動態'!G23</f>
        <v>808</v>
      </c>
      <c r="H33" s="179">
        <f>'9月 自・社動態'!H23</f>
        <v>519</v>
      </c>
      <c r="I33" s="253">
        <f>SUM(G33-H33)</f>
        <v>289</v>
      </c>
      <c r="J33" s="253"/>
      <c r="K33" s="179">
        <f>'9月 自・社動態'!J23</f>
        <v>3424</v>
      </c>
      <c r="L33" s="179"/>
      <c r="M33" s="179">
        <f>'9月 自・社動態'!N23</f>
        <v>3192</v>
      </c>
      <c r="N33" s="253">
        <f>SUM(K33-M33)</f>
        <v>232</v>
      </c>
      <c r="O33" s="253"/>
      <c r="P33" s="60"/>
    </row>
    <row r="34" spans="2:16" ht="12" customHeight="1">
      <c r="B34" s="137"/>
      <c r="C34" s="144"/>
      <c r="D34" s="145"/>
      <c r="E34" s="251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90"/>
    </row>
    <row r="35" ht="12.75" customHeight="1"/>
    <row r="36" ht="12.75" customHeight="1"/>
    <row r="37" ht="12.75" customHeight="1">
      <c r="C37" s="33" t="s">
        <v>55</v>
      </c>
    </row>
    <row r="38" spans="2:4" ht="13.5">
      <c r="B38" s="54"/>
      <c r="D38" s="54"/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E25" sqref="E25"/>
    </sheetView>
  </sheetViews>
  <sheetFormatPr defaultColWidth="9.00390625" defaultRowHeight="13.5"/>
  <cols>
    <col min="2" max="2" width="9.00390625" style="75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56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2</v>
      </c>
      <c r="D3" s="34"/>
      <c r="E3" s="33"/>
      <c r="F3" s="33"/>
      <c r="G3" s="33"/>
      <c r="H3" s="35"/>
    </row>
    <row r="4" spans="2:8" ht="13.5">
      <c r="B4" s="294" t="s">
        <v>3</v>
      </c>
      <c r="C4" s="294"/>
      <c r="D4" s="294"/>
      <c r="E4" s="37" t="s">
        <v>8</v>
      </c>
      <c r="F4" s="172" t="s">
        <v>49</v>
      </c>
      <c r="G4" s="36" t="s">
        <v>6</v>
      </c>
      <c r="H4" s="73" t="s">
        <v>7</v>
      </c>
    </row>
    <row r="5" spans="2:8" ht="13.5">
      <c r="B5" s="33"/>
      <c r="C5" s="45"/>
      <c r="D5" s="45"/>
      <c r="E5" s="39"/>
      <c r="F5" s="173"/>
      <c r="G5" s="40"/>
      <c r="H5" s="40"/>
    </row>
    <row r="6" spans="2:8" ht="13.5">
      <c r="B6" s="33"/>
      <c r="C6" s="55" t="s">
        <v>10</v>
      </c>
      <c r="D6" s="41"/>
      <c r="E6" s="122">
        <v>274104</v>
      </c>
      <c r="F6" s="178">
        <f>SUM(G6:H6)</f>
        <v>670976</v>
      </c>
      <c r="G6" s="124">
        <v>317592</v>
      </c>
      <c r="H6" s="124">
        <v>353384</v>
      </c>
    </row>
    <row r="7" spans="2:8" ht="13.5">
      <c r="B7" s="33"/>
      <c r="C7" s="55"/>
      <c r="D7" s="41"/>
      <c r="E7" s="122"/>
      <c r="F7" s="174"/>
      <c r="G7" s="124"/>
      <c r="H7" s="124"/>
    </row>
    <row r="8" spans="2:8" ht="13.5">
      <c r="B8" s="33"/>
      <c r="C8" s="55" t="s">
        <v>68</v>
      </c>
      <c r="D8" s="41"/>
      <c r="E8" s="74">
        <v>1801</v>
      </c>
      <c r="F8" s="178">
        <f>SUM(G8:H8)</f>
        <v>5579</v>
      </c>
      <c r="G8" s="56">
        <v>2619</v>
      </c>
      <c r="H8" s="56">
        <v>2960</v>
      </c>
    </row>
    <row r="9" spans="2:8" ht="13.5">
      <c r="B9" s="33"/>
      <c r="C9" s="55" t="s">
        <v>14</v>
      </c>
      <c r="D9" s="41"/>
      <c r="E9" s="123">
        <v>9946</v>
      </c>
      <c r="F9" s="178">
        <f aca="true" t="shared" si="0" ref="F9:F19">SUM(G9:H9)</f>
        <v>31063</v>
      </c>
      <c r="G9" s="125">
        <v>14844</v>
      </c>
      <c r="H9" s="125">
        <v>16219</v>
      </c>
    </row>
    <row r="10" spans="2:8" ht="13.5">
      <c r="B10" s="33"/>
      <c r="C10" s="55" t="s">
        <v>137</v>
      </c>
      <c r="D10" s="41"/>
      <c r="E10" s="123">
        <v>1439</v>
      </c>
      <c r="F10" s="178">
        <f t="shared" si="0"/>
        <v>5639</v>
      </c>
      <c r="G10" s="125">
        <v>2678</v>
      </c>
      <c r="H10" s="125">
        <v>2961</v>
      </c>
    </row>
    <row r="11" spans="2:8" ht="13.5">
      <c r="B11" s="33"/>
      <c r="C11" s="55" t="s">
        <v>139</v>
      </c>
      <c r="D11" s="41"/>
      <c r="E11" s="123">
        <v>1883</v>
      </c>
      <c r="F11" s="178">
        <f t="shared" si="0"/>
        <v>6860</v>
      </c>
      <c r="G11" s="125">
        <v>3327</v>
      </c>
      <c r="H11" s="125">
        <v>3533</v>
      </c>
    </row>
    <row r="12" spans="2:8" ht="13.5">
      <c r="B12" s="33"/>
      <c r="C12" s="55" t="s">
        <v>134</v>
      </c>
      <c r="D12" s="41"/>
      <c r="E12" s="123">
        <v>9860</v>
      </c>
      <c r="F12" s="178">
        <f t="shared" si="0"/>
        <v>29090</v>
      </c>
      <c r="G12" s="125">
        <v>13775</v>
      </c>
      <c r="H12" s="125">
        <v>15315</v>
      </c>
    </row>
    <row r="13" spans="2:8" ht="13.5">
      <c r="B13" s="33"/>
      <c r="C13" s="55" t="s">
        <v>132</v>
      </c>
      <c r="D13" s="41"/>
      <c r="E13" s="123">
        <v>7318</v>
      </c>
      <c r="F13" s="178">
        <f t="shared" si="0"/>
        <v>22351</v>
      </c>
      <c r="G13" s="125">
        <v>10820</v>
      </c>
      <c r="H13" s="125">
        <v>11531</v>
      </c>
    </row>
    <row r="14" spans="2:9" ht="13.5" customHeight="1">
      <c r="B14" s="33"/>
      <c r="C14" s="117" t="s">
        <v>144</v>
      </c>
      <c r="D14" s="164"/>
      <c r="E14" s="168">
        <v>10562</v>
      </c>
      <c r="F14" s="178">
        <f t="shared" si="0"/>
        <v>30837</v>
      </c>
      <c r="G14" s="169">
        <v>14902</v>
      </c>
      <c r="H14" s="169">
        <v>15935</v>
      </c>
      <c r="I14" s="169"/>
    </row>
    <row r="15" spans="2:8" ht="13.5">
      <c r="B15" s="33"/>
      <c r="C15" s="55" t="s">
        <v>13</v>
      </c>
      <c r="D15" s="41"/>
      <c r="E15" s="123">
        <v>10993</v>
      </c>
      <c r="F15" s="178">
        <f t="shared" si="0"/>
        <v>32792</v>
      </c>
      <c r="G15" s="125">
        <v>15531</v>
      </c>
      <c r="H15" s="125">
        <v>17261</v>
      </c>
    </row>
    <row r="16" spans="2:8" ht="13.5">
      <c r="B16" s="33"/>
      <c r="C16" s="55" t="s">
        <v>12</v>
      </c>
      <c r="D16" s="41"/>
      <c r="E16" s="123">
        <v>2656</v>
      </c>
      <c r="F16" s="178">
        <f t="shared" si="0"/>
        <v>8384</v>
      </c>
      <c r="G16" s="125">
        <v>4004</v>
      </c>
      <c r="H16" s="125">
        <v>4380</v>
      </c>
    </row>
    <row r="17" spans="2:8" ht="13.5">
      <c r="B17" s="33"/>
      <c r="C17" s="55" t="s">
        <v>44</v>
      </c>
      <c r="D17" s="41"/>
      <c r="E17" s="123">
        <v>6148</v>
      </c>
      <c r="F17" s="178">
        <f t="shared" si="0"/>
        <v>19848</v>
      </c>
      <c r="G17" s="125">
        <v>9400</v>
      </c>
      <c r="H17" s="125">
        <v>10448</v>
      </c>
    </row>
    <row r="18" spans="2:8" ht="13.5">
      <c r="B18" s="33"/>
      <c r="C18" s="55" t="s">
        <v>43</v>
      </c>
      <c r="D18" s="41"/>
      <c r="E18" s="123">
        <v>12455</v>
      </c>
      <c r="F18" s="178">
        <f t="shared" si="0"/>
        <v>38291</v>
      </c>
      <c r="G18" s="125">
        <v>18299</v>
      </c>
      <c r="H18" s="125">
        <v>19992</v>
      </c>
    </row>
    <row r="19" spans="2:8" ht="13.5">
      <c r="B19" s="33"/>
      <c r="C19" s="55" t="s">
        <v>11</v>
      </c>
      <c r="D19" s="41"/>
      <c r="E19" s="123">
        <v>2273</v>
      </c>
      <c r="F19" s="178">
        <f t="shared" si="0"/>
        <v>7871</v>
      </c>
      <c r="G19" s="125">
        <v>3658</v>
      </c>
      <c r="H19" s="125">
        <v>4213</v>
      </c>
    </row>
    <row r="20" spans="2:8" ht="13.5">
      <c r="B20" s="33"/>
      <c r="C20" s="117"/>
      <c r="D20" s="146"/>
      <c r="E20" s="128"/>
      <c r="F20" s="129"/>
      <c r="G20" s="129"/>
      <c r="H20" s="129"/>
    </row>
    <row r="21" spans="2:8" ht="13.5">
      <c r="B21" s="33"/>
      <c r="C21" s="239"/>
      <c r="D21" s="146"/>
      <c r="E21" s="184"/>
      <c r="F21" s="119"/>
      <c r="G21" s="119"/>
      <c r="H21" s="119"/>
    </row>
    <row r="22" spans="2:8" ht="13.5">
      <c r="B22" s="33"/>
      <c r="C22" s="177" t="s">
        <v>142</v>
      </c>
      <c r="D22" s="165"/>
      <c r="E22" s="166">
        <f>SUM(E6:E19)</f>
        <v>351438</v>
      </c>
      <c r="F22" s="167">
        <f>SUM(F6:F19)</f>
        <v>909581</v>
      </c>
      <c r="G22" s="167">
        <f>SUM(G6:G19)</f>
        <v>431449</v>
      </c>
      <c r="H22" s="167">
        <f>SUM(H6:H19)</f>
        <v>478132</v>
      </c>
    </row>
    <row r="23" spans="2:8" ht="13.5">
      <c r="B23" s="33"/>
      <c r="C23" s="176"/>
      <c r="D23" s="146"/>
      <c r="E23" s="184"/>
      <c r="F23" s="119"/>
      <c r="G23" s="119"/>
      <c r="H23" s="119"/>
    </row>
    <row r="24" spans="1:8" ht="13.5">
      <c r="A24" s="7"/>
      <c r="B24" s="48"/>
      <c r="C24" s="45" t="s">
        <v>73</v>
      </c>
      <c r="D24" s="45"/>
      <c r="E24" s="241">
        <v>674689</v>
      </c>
      <c r="F24" s="242">
        <v>1852181</v>
      </c>
      <c r="G24" s="242">
        <v>873072</v>
      </c>
      <c r="H24" s="242">
        <v>979109</v>
      </c>
    </row>
    <row r="25" spans="1:8" ht="13.5">
      <c r="A25" s="7"/>
      <c r="B25" s="85"/>
      <c r="C25" s="85"/>
      <c r="D25" s="85"/>
      <c r="E25" s="85"/>
      <c r="F25" s="85"/>
      <c r="G25" s="85"/>
      <c r="H25" s="85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B10" sqref="B10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158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298" t="s">
        <v>3</v>
      </c>
      <c r="B4" s="82"/>
      <c r="C4" s="83"/>
      <c r="D4" s="84"/>
      <c r="E4" s="68"/>
      <c r="F4" s="63"/>
      <c r="G4" s="295" t="s">
        <v>42</v>
      </c>
      <c r="H4" s="296"/>
      <c r="I4" s="297"/>
      <c r="J4" s="295" t="s">
        <v>47</v>
      </c>
      <c r="K4" s="296"/>
      <c r="L4" s="296"/>
      <c r="M4" s="296"/>
      <c r="N4" s="296"/>
      <c r="O4" s="296"/>
      <c r="P4" s="296"/>
      <c r="Q4" s="296"/>
      <c r="R4" s="297"/>
      <c r="S4" s="7"/>
    </row>
    <row r="5" spans="1:19" ht="13.5" customHeight="1">
      <c r="A5" s="298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06" t="s">
        <v>33</v>
      </c>
      <c r="H5" s="300" t="s">
        <v>34</v>
      </c>
      <c r="I5" s="302" t="s">
        <v>38</v>
      </c>
      <c r="J5" s="308" t="s">
        <v>39</v>
      </c>
      <c r="K5" s="296"/>
      <c r="L5" s="296"/>
      <c r="M5" s="297"/>
      <c r="N5" s="300" t="s">
        <v>40</v>
      </c>
      <c r="O5" s="296"/>
      <c r="P5" s="296"/>
      <c r="Q5" s="296"/>
      <c r="R5" s="304" t="s">
        <v>48</v>
      </c>
      <c r="S5" s="7"/>
    </row>
    <row r="6" spans="1:19" ht="14.25" thickBot="1">
      <c r="A6" s="299"/>
      <c r="B6" s="76"/>
      <c r="C6" s="18"/>
      <c r="D6" s="19"/>
      <c r="E6" s="20"/>
      <c r="F6" s="65"/>
      <c r="G6" s="307"/>
      <c r="H6" s="301"/>
      <c r="I6" s="303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05"/>
      <c r="S6" s="7"/>
    </row>
    <row r="7" spans="1:19" ht="14.25" thickTop="1">
      <c r="A7" s="4"/>
      <c r="B7" s="59"/>
      <c r="C7" s="59"/>
      <c r="D7" s="21"/>
      <c r="E7" s="21"/>
      <c r="F7" s="163"/>
      <c r="G7" s="4"/>
      <c r="H7" s="4"/>
      <c r="I7" s="147"/>
      <c r="J7" s="147"/>
      <c r="K7" s="4"/>
      <c r="L7" s="4"/>
      <c r="M7" s="4"/>
      <c r="N7" s="147"/>
      <c r="O7" s="4"/>
      <c r="P7" s="4"/>
      <c r="Q7" s="4"/>
      <c r="R7" s="147"/>
      <c r="S7" s="7"/>
    </row>
    <row r="8" spans="1:19" ht="13.5">
      <c r="A8" s="69" t="s">
        <v>10</v>
      </c>
      <c r="B8" s="78">
        <v>276622</v>
      </c>
      <c r="C8" s="219">
        <f>SUM(D8:E8)</f>
        <v>671868</v>
      </c>
      <c r="D8" s="23">
        <v>317645</v>
      </c>
      <c r="E8" s="23">
        <v>354223</v>
      </c>
      <c r="F8" s="220">
        <f>SUM(I8+R8)</f>
        <v>391</v>
      </c>
      <c r="G8" s="67">
        <v>613</v>
      </c>
      <c r="H8" s="67">
        <v>365</v>
      </c>
      <c r="I8" s="221">
        <f>G8-H8</f>
        <v>248</v>
      </c>
      <c r="J8" s="222">
        <f>SUM(K8+L8+M8)</f>
        <v>2493</v>
      </c>
      <c r="K8" s="67">
        <v>837</v>
      </c>
      <c r="L8" s="67">
        <v>1491</v>
      </c>
      <c r="M8" s="67">
        <v>165</v>
      </c>
      <c r="N8" s="222">
        <f>SUM(O8:Q8)</f>
        <v>2350</v>
      </c>
      <c r="O8" s="67">
        <v>844</v>
      </c>
      <c r="P8" s="67">
        <v>1307</v>
      </c>
      <c r="Q8" s="67">
        <v>199</v>
      </c>
      <c r="R8" s="221">
        <f>SUM(J8-N8)</f>
        <v>143</v>
      </c>
      <c r="S8" s="31"/>
    </row>
    <row r="9" spans="1:19" ht="13.5">
      <c r="A9" s="24"/>
      <c r="B9" s="80"/>
      <c r="C9" s="154"/>
      <c r="D9" s="27"/>
      <c r="E9" s="27"/>
      <c r="F9" s="157"/>
      <c r="G9" s="25"/>
      <c r="H9" s="25"/>
      <c r="I9" s="114"/>
      <c r="J9" s="67"/>
      <c r="K9" s="25"/>
      <c r="L9" s="25"/>
      <c r="M9" s="25"/>
      <c r="N9" s="67"/>
      <c r="O9" s="25"/>
      <c r="P9" s="25"/>
      <c r="Q9" s="25"/>
      <c r="R9" s="114"/>
      <c r="S9" s="22"/>
    </row>
    <row r="10" spans="1:19" ht="13.5">
      <c r="A10" s="24" t="s">
        <v>67</v>
      </c>
      <c r="B10" s="79">
        <v>1810</v>
      </c>
      <c r="C10" s="219">
        <f>SUM(D10:E10)</f>
        <v>5562</v>
      </c>
      <c r="D10" s="26">
        <v>2605</v>
      </c>
      <c r="E10" s="26">
        <v>2957</v>
      </c>
      <c r="F10" s="220">
        <f>SUM(I10+R10)</f>
        <v>3</v>
      </c>
      <c r="G10" s="25">
        <v>4</v>
      </c>
      <c r="H10" s="25">
        <v>4</v>
      </c>
      <c r="I10" s="221">
        <f aca="true" t="shared" si="0" ref="I10:I15">G10-H10</f>
        <v>0</v>
      </c>
      <c r="J10" s="223">
        <f>SUM(K10+L10+M10)</f>
        <v>7</v>
      </c>
      <c r="K10" s="25">
        <v>4</v>
      </c>
      <c r="L10" s="25">
        <v>3</v>
      </c>
      <c r="M10" s="25">
        <v>0</v>
      </c>
      <c r="N10" s="223">
        <f>SUM(O10:Q10)</f>
        <v>4</v>
      </c>
      <c r="O10" s="25">
        <v>2</v>
      </c>
      <c r="P10" s="25">
        <v>1</v>
      </c>
      <c r="Q10" s="25">
        <v>1</v>
      </c>
      <c r="R10" s="221">
        <f>SUM(J10-N10)</f>
        <v>3</v>
      </c>
      <c r="S10" s="22"/>
    </row>
    <row r="11" spans="1:21" ht="13.5">
      <c r="A11" s="24" t="s">
        <v>14</v>
      </c>
      <c r="B11" s="79">
        <v>10052</v>
      </c>
      <c r="C11" s="219">
        <f>SUM(D11:E11)</f>
        <v>30930</v>
      </c>
      <c r="D11" s="26">
        <v>14760</v>
      </c>
      <c r="E11" s="26">
        <v>16170</v>
      </c>
      <c r="F11" s="220">
        <f>SUM(I11+R11)</f>
        <v>0</v>
      </c>
      <c r="G11" s="25">
        <v>19</v>
      </c>
      <c r="H11" s="25">
        <v>20</v>
      </c>
      <c r="I11" s="221">
        <f t="shared" si="0"/>
        <v>-1</v>
      </c>
      <c r="J11" s="223">
        <f aca="true" t="shared" si="1" ref="J11:J20">SUM(K11+L11+M11)</f>
        <v>87</v>
      </c>
      <c r="K11" s="25">
        <v>61</v>
      </c>
      <c r="L11" s="25">
        <v>20</v>
      </c>
      <c r="M11" s="25">
        <v>6</v>
      </c>
      <c r="N11" s="223">
        <f aca="true" t="shared" si="2" ref="N11:N21">SUM(O11:Q11)</f>
        <v>86</v>
      </c>
      <c r="O11" s="25">
        <v>65</v>
      </c>
      <c r="P11" s="25">
        <v>20</v>
      </c>
      <c r="Q11" s="25">
        <v>1</v>
      </c>
      <c r="R11" s="221">
        <f aca="true" t="shared" si="3" ref="R11:R21">SUM(J11-N11)</f>
        <v>1</v>
      </c>
      <c r="S11" s="22"/>
      <c r="U11" s="121"/>
    </row>
    <row r="12" spans="1:19" ht="13.5">
      <c r="A12" s="24" t="s">
        <v>136</v>
      </c>
      <c r="B12" s="79">
        <v>1451</v>
      </c>
      <c r="C12" s="219">
        <f aca="true" t="shared" si="4" ref="C12:C21">SUM(D12:E12)</f>
        <v>5564</v>
      </c>
      <c r="D12" s="26">
        <v>2638</v>
      </c>
      <c r="E12" s="26">
        <v>2926</v>
      </c>
      <c r="F12" s="220">
        <f>SUM(I12+R12)</f>
        <v>-7</v>
      </c>
      <c r="G12" s="25">
        <v>3</v>
      </c>
      <c r="H12" s="25">
        <v>4</v>
      </c>
      <c r="I12" s="221">
        <f t="shared" si="0"/>
        <v>-1</v>
      </c>
      <c r="J12" s="223">
        <f t="shared" si="1"/>
        <v>12</v>
      </c>
      <c r="K12" s="25">
        <v>6</v>
      </c>
      <c r="L12" s="25">
        <v>6</v>
      </c>
      <c r="M12" s="25">
        <v>0</v>
      </c>
      <c r="N12" s="223">
        <f t="shared" si="2"/>
        <v>18</v>
      </c>
      <c r="O12" s="25">
        <v>13</v>
      </c>
      <c r="P12" s="25">
        <v>5</v>
      </c>
      <c r="Q12" s="25">
        <v>0</v>
      </c>
      <c r="R12" s="221">
        <f t="shared" si="3"/>
        <v>-6</v>
      </c>
      <c r="S12" s="22"/>
    </row>
    <row r="13" spans="1:19" ht="13.5">
      <c r="A13" s="24" t="s">
        <v>138</v>
      </c>
      <c r="B13" s="79">
        <v>1902</v>
      </c>
      <c r="C13" s="219">
        <f t="shared" si="4"/>
        <v>6794</v>
      </c>
      <c r="D13" s="26">
        <v>3284</v>
      </c>
      <c r="E13" s="26">
        <v>3510</v>
      </c>
      <c r="F13" s="220">
        <f>SUM(I13+R13)</f>
        <v>-5</v>
      </c>
      <c r="G13" s="25">
        <v>6</v>
      </c>
      <c r="H13" s="25">
        <v>5</v>
      </c>
      <c r="I13" s="221">
        <f t="shared" si="0"/>
        <v>1</v>
      </c>
      <c r="J13" s="223">
        <f t="shared" si="1"/>
        <v>13</v>
      </c>
      <c r="K13" s="25">
        <v>5</v>
      </c>
      <c r="L13" s="25">
        <v>8</v>
      </c>
      <c r="M13" s="25">
        <v>0</v>
      </c>
      <c r="N13" s="223">
        <f t="shared" si="2"/>
        <v>19</v>
      </c>
      <c r="O13" s="25">
        <v>14</v>
      </c>
      <c r="P13" s="25">
        <v>5</v>
      </c>
      <c r="Q13" s="25">
        <v>0</v>
      </c>
      <c r="R13" s="221">
        <f t="shared" si="3"/>
        <v>-6</v>
      </c>
      <c r="S13" s="22"/>
    </row>
    <row r="14" spans="1:19" ht="13.5">
      <c r="A14" s="24" t="s">
        <v>133</v>
      </c>
      <c r="B14" s="79">
        <v>10080</v>
      </c>
      <c r="C14" s="219">
        <f t="shared" si="4"/>
        <v>29549</v>
      </c>
      <c r="D14" s="26">
        <v>14007</v>
      </c>
      <c r="E14" s="26">
        <v>15542</v>
      </c>
      <c r="F14" s="220">
        <f>SUM(I14+R14)</f>
        <v>19</v>
      </c>
      <c r="G14" s="25">
        <v>18</v>
      </c>
      <c r="H14" s="25">
        <v>15</v>
      </c>
      <c r="I14" s="221">
        <f t="shared" si="0"/>
        <v>3</v>
      </c>
      <c r="J14" s="223">
        <f>SUM(K14+L14+M14)</f>
        <v>124</v>
      </c>
      <c r="K14" s="25">
        <v>84</v>
      </c>
      <c r="L14" s="25">
        <v>38</v>
      </c>
      <c r="M14" s="25">
        <v>2</v>
      </c>
      <c r="N14" s="223">
        <f t="shared" si="2"/>
        <v>108</v>
      </c>
      <c r="O14" s="25">
        <v>70</v>
      </c>
      <c r="P14" s="25">
        <v>34</v>
      </c>
      <c r="Q14" s="25">
        <v>4</v>
      </c>
      <c r="R14" s="221">
        <f t="shared" si="3"/>
        <v>16</v>
      </c>
      <c r="S14" s="22"/>
    </row>
    <row r="15" spans="1:19" ht="13.5">
      <c r="A15" s="24" t="s">
        <v>131</v>
      </c>
      <c r="B15" s="79">
        <v>7486</v>
      </c>
      <c r="C15" s="219">
        <f t="shared" si="4"/>
        <v>22481</v>
      </c>
      <c r="D15" s="26">
        <v>10902</v>
      </c>
      <c r="E15" s="26">
        <v>11579</v>
      </c>
      <c r="F15" s="220">
        <f aca="true" t="shared" si="5" ref="F15:F21">SUM(I15+R15)</f>
        <v>-3</v>
      </c>
      <c r="G15" s="25">
        <v>19</v>
      </c>
      <c r="H15" s="25">
        <v>23</v>
      </c>
      <c r="I15" s="221">
        <f t="shared" si="0"/>
        <v>-4</v>
      </c>
      <c r="J15" s="223">
        <f t="shared" si="1"/>
        <v>102</v>
      </c>
      <c r="K15" s="25">
        <v>68</v>
      </c>
      <c r="L15" s="25">
        <v>30</v>
      </c>
      <c r="M15" s="25">
        <v>4</v>
      </c>
      <c r="N15" s="223">
        <f t="shared" si="2"/>
        <v>101</v>
      </c>
      <c r="O15" s="25">
        <v>69</v>
      </c>
      <c r="P15" s="25">
        <v>29</v>
      </c>
      <c r="Q15" s="25">
        <v>3</v>
      </c>
      <c r="R15" s="221">
        <f t="shared" si="3"/>
        <v>1</v>
      </c>
      <c r="S15" s="22"/>
    </row>
    <row r="16" spans="1:18" ht="13.5">
      <c r="A16" s="147" t="s">
        <v>128</v>
      </c>
      <c r="B16" s="148">
        <v>11287</v>
      </c>
      <c r="C16" s="219">
        <f t="shared" si="4"/>
        <v>32258</v>
      </c>
      <c r="D16" s="148">
        <v>15593</v>
      </c>
      <c r="E16" s="148">
        <v>16665</v>
      </c>
      <c r="F16" s="220">
        <f t="shared" si="5"/>
        <v>60</v>
      </c>
      <c r="G16" s="149">
        <v>37</v>
      </c>
      <c r="H16" s="149">
        <v>11</v>
      </c>
      <c r="I16" s="221">
        <f aca="true" t="shared" si="6" ref="I16:I21">G16-H16</f>
        <v>26</v>
      </c>
      <c r="J16" s="223">
        <f>SUM(K16+L16+M16)</f>
        <v>178</v>
      </c>
      <c r="K16" s="149">
        <v>118</v>
      </c>
      <c r="L16" s="149">
        <v>56</v>
      </c>
      <c r="M16" s="149">
        <v>4</v>
      </c>
      <c r="N16" s="223">
        <f>SUM(O16:Q16)</f>
        <v>144</v>
      </c>
      <c r="O16" s="149">
        <v>89</v>
      </c>
      <c r="P16" s="149">
        <v>46</v>
      </c>
      <c r="Q16" s="149">
        <v>9</v>
      </c>
      <c r="R16" s="221">
        <f t="shared" si="3"/>
        <v>34</v>
      </c>
    </row>
    <row r="17" spans="1:19" ht="13.5">
      <c r="A17" s="24" t="s">
        <v>13</v>
      </c>
      <c r="B17" s="79">
        <v>11190</v>
      </c>
      <c r="C17" s="219">
        <f t="shared" si="4"/>
        <v>32870</v>
      </c>
      <c r="D17" s="26">
        <v>15581</v>
      </c>
      <c r="E17" s="26">
        <v>17289</v>
      </c>
      <c r="F17" s="220">
        <f t="shared" si="5"/>
        <v>5</v>
      </c>
      <c r="G17" s="25">
        <v>39</v>
      </c>
      <c r="H17" s="25">
        <v>22</v>
      </c>
      <c r="I17" s="221">
        <f t="shared" si="6"/>
        <v>17</v>
      </c>
      <c r="J17" s="223">
        <f>SUM(K17+L17+M17)</f>
        <v>136</v>
      </c>
      <c r="K17" s="25">
        <v>92</v>
      </c>
      <c r="L17" s="25">
        <v>43</v>
      </c>
      <c r="M17" s="25">
        <v>1</v>
      </c>
      <c r="N17" s="223">
        <f t="shared" si="2"/>
        <v>148</v>
      </c>
      <c r="O17" s="25">
        <v>82</v>
      </c>
      <c r="P17" s="25">
        <v>63</v>
      </c>
      <c r="Q17" s="25">
        <v>3</v>
      </c>
      <c r="R17" s="221">
        <f t="shared" si="3"/>
        <v>-12</v>
      </c>
      <c r="S17" s="22"/>
    </row>
    <row r="18" spans="1:19" ht="13.5">
      <c r="A18" s="24" t="s">
        <v>12</v>
      </c>
      <c r="B18" s="79">
        <v>2719</v>
      </c>
      <c r="C18" s="219">
        <f t="shared" si="4"/>
        <v>8422</v>
      </c>
      <c r="D18" s="26">
        <v>3996</v>
      </c>
      <c r="E18" s="26">
        <v>4426</v>
      </c>
      <c r="F18" s="220">
        <f t="shared" si="5"/>
        <v>11</v>
      </c>
      <c r="G18" s="25">
        <v>6</v>
      </c>
      <c r="H18" s="25">
        <v>5</v>
      </c>
      <c r="I18" s="221">
        <f t="shared" si="6"/>
        <v>1</v>
      </c>
      <c r="J18" s="223">
        <f t="shared" si="1"/>
        <v>37</v>
      </c>
      <c r="K18" s="25">
        <v>25</v>
      </c>
      <c r="L18" s="25">
        <v>11</v>
      </c>
      <c r="M18" s="25">
        <v>1</v>
      </c>
      <c r="N18" s="223">
        <f t="shared" si="2"/>
        <v>27</v>
      </c>
      <c r="O18" s="25">
        <v>25</v>
      </c>
      <c r="P18" s="25">
        <v>1</v>
      </c>
      <c r="Q18" s="25">
        <v>1</v>
      </c>
      <c r="R18" s="221">
        <f t="shared" si="3"/>
        <v>10</v>
      </c>
      <c r="S18" s="22"/>
    </row>
    <row r="19" spans="1:19" ht="13.5">
      <c r="A19" s="24" t="s">
        <v>72</v>
      </c>
      <c r="B19" s="79">
        <v>6219</v>
      </c>
      <c r="C19" s="219">
        <f>SUM(D19:E19)</f>
        <v>19847</v>
      </c>
      <c r="D19" s="26">
        <v>9407</v>
      </c>
      <c r="E19" s="26">
        <v>10440</v>
      </c>
      <c r="F19" s="220">
        <f t="shared" si="5"/>
        <v>14</v>
      </c>
      <c r="G19" s="25">
        <v>10</v>
      </c>
      <c r="H19" s="25">
        <v>12</v>
      </c>
      <c r="I19" s="221">
        <f t="shared" si="6"/>
        <v>-2</v>
      </c>
      <c r="J19" s="223">
        <f t="shared" si="1"/>
        <v>78</v>
      </c>
      <c r="K19" s="25">
        <v>65</v>
      </c>
      <c r="L19" s="25">
        <v>12</v>
      </c>
      <c r="M19" s="25">
        <v>1</v>
      </c>
      <c r="N19" s="223">
        <f t="shared" si="2"/>
        <v>62</v>
      </c>
      <c r="O19" s="25">
        <v>53</v>
      </c>
      <c r="P19" s="25">
        <v>9</v>
      </c>
      <c r="Q19" s="25">
        <v>0</v>
      </c>
      <c r="R19" s="221">
        <f t="shared" si="3"/>
        <v>16</v>
      </c>
      <c r="S19" s="22"/>
    </row>
    <row r="20" spans="1:19" ht="13.5">
      <c r="A20" s="24" t="s">
        <v>15</v>
      </c>
      <c r="B20" s="79">
        <v>12616</v>
      </c>
      <c r="C20" s="219">
        <f t="shared" si="4"/>
        <v>38143</v>
      </c>
      <c r="D20" s="26">
        <v>18181</v>
      </c>
      <c r="E20" s="26">
        <v>19962</v>
      </c>
      <c r="F20" s="220">
        <f t="shared" si="5"/>
        <v>28</v>
      </c>
      <c r="G20" s="25">
        <v>29</v>
      </c>
      <c r="H20" s="25">
        <v>21</v>
      </c>
      <c r="I20" s="221">
        <f t="shared" si="6"/>
        <v>8</v>
      </c>
      <c r="J20" s="223">
        <f t="shared" si="1"/>
        <v>134</v>
      </c>
      <c r="K20" s="25">
        <v>99</v>
      </c>
      <c r="L20" s="25">
        <v>28</v>
      </c>
      <c r="M20" s="25">
        <v>7</v>
      </c>
      <c r="N20" s="223">
        <f t="shared" si="2"/>
        <v>114</v>
      </c>
      <c r="O20" s="25">
        <v>74</v>
      </c>
      <c r="P20" s="25">
        <v>40</v>
      </c>
      <c r="Q20" s="25">
        <v>0</v>
      </c>
      <c r="R20" s="221">
        <f t="shared" si="3"/>
        <v>20</v>
      </c>
      <c r="S20" s="22"/>
    </row>
    <row r="21" spans="1:19" ht="13.5" customHeight="1">
      <c r="A21" s="24" t="s">
        <v>11</v>
      </c>
      <c r="B21" s="79">
        <v>2288</v>
      </c>
      <c r="C21" s="219">
        <f t="shared" si="4"/>
        <v>7823</v>
      </c>
      <c r="D21" s="26">
        <v>3649</v>
      </c>
      <c r="E21" s="26">
        <v>4174</v>
      </c>
      <c r="F21" s="220">
        <f t="shared" si="5"/>
        <v>5</v>
      </c>
      <c r="G21" s="25">
        <v>5</v>
      </c>
      <c r="H21" s="25">
        <v>12</v>
      </c>
      <c r="I21" s="221">
        <f t="shared" si="6"/>
        <v>-7</v>
      </c>
      <c r="J21" s="223">
        <f>SUM(K21+L21+M21)</f>
        <v>23</v>
      </c>
      <c r="K21" s="25">
        <v>18</v>
      </c>
      <c r="L21" s="25">
        <v>4</v>
      </c>
      <c r="M21" s="25">
        <v>1</v>
      </c>
      <c r="N21" s="223">
        <f t="shared" si="2"/>
        <v>11</v>
      </c>
      <c r="O21" s="25">
        <v>7</v>
      </c>
      <c r="P21" s="25">
        <v>4</v>
      </c>
      <c r="Q21" s="25">
        <v>0</v>
      </c>
      <c r="R21" s="221">
        <f t="shared" si="3"/>
        <v>12</v>
      </c>
      <c r="S21" s="22"/>
    </row>
    <row r="22" spans="1:19" ht="13.5">
      <c r="A22" s="24"/>
      <c r="B22" s="79"/>
      <c r="C22" s="155"/>
      <c r="D22" s="26"/>
      <c r="E22" s="26"/>
      <c r="F22" s="157"/>
      <c r="G22" s="25"/>
      <c r="H22" s="25"/>
      <c r="I22" s="114"/>
      <c r="J22" s="67"/>
      <c r="K22" s="25"/>
      <c r="L22" s="25"/>
      <c r="M22" s="25"/>
      <c r="N22" s="67"/>
      <c r="O22" s="25"/>
      <c r="P22" s="25"/>
      <c r="Q22" s="25"/>
      <c r="R22" s="114"/>
      <c r="S22" s="22"/>
    </row>
    <row r="23" spans="1:19" ht="13.5">
      <c r="A23" s="153" t="s">
        <v>141</v>
      </c>
      <c r="B23" s="150">
        <f aca="true" t="shared" si="7" ref="B23:R23">SUM(B8:B21)</f>
        <v>355722</v>
      </c>
      <c r="C23" s="150">
        <f t="shared" si="7"/>
        <v>912111</v>
      </c>
      <c r="D23" s="150">
        <f t="shared" si="7"/>
        <v>432248</v>
      </c>
      <c r="E23" s="150">
        <f t="shared" si="7"/>
        <v>479863</v>
      </c>
      <c r="F23" s="151">
        <f t="shared" si="7"/>
        <v>521</v>
      </c>
      <c r="G23" s="152">
        <f t="shared" si="7"/>
        <v>808</v>
      </c>
      <c r="H23" s="152">
        <f t="shared" si="7"/>
        <v>519</v>
      </c>
      <c r="I23" s="152">
        <f t="shared" si="7"/>
        <v>289</v>
      </c>
      <c r="J23" s="152">
        <f t="shared" si="7"/>
        <v>3424</v>
      </c>
      <c r="K23" s="152">
        <f t="shared" si="7"/>
        <v>1482</v>
      </c>
      <c r="L23" s="152">
        <f t="shared" si="7"/>
        <v>1750</v>
      </c>
      <c r="M23" s="152">
        <f t="shared" si="7"/>
        <v>192</v>
      </c>
      <c r="N23" s="152">
        <f t="shared" si="7"/>
        <v>3192</v>
      </c>
      <c r="O23" s="152">
        <f t="shared" si="7"/>
        <v>1407</v>
      </c>
      <c r="P23" s="152">
        <f t="shared" si="7"/>
        <v>1564</v>
      </c>
      <c r="Q23" s="152">
        <f t="shared" si="7"/>
        <v>221</v>
      </c>
      <c r="R23" s="152">
        <f t="shared" si="7"/>
        <v>232</v>
      </c>
      <c r="S23" s="22"/>
    </row>
    <row r="24" spans="1:19" ht="13.5">
      <c r="A24" s="6"/>
      <c r="B24" s="81"/>
      <c r="C24" s="156"/>
      <c r="D24" s="30"/>
      <c r="E24" s="30"/>
      <c r="F24" s="158"/>
      <c r="G24" s="28"/>
      <c r="H24" s="28"/>
      <c r="I24" s="160"/>
      <c r="J24" s="159"/>
      <c r="K24" s="29"/>
      <c r="L24" s="29"/>
      <c r="M24" s="29"/>
      <c r="N24" s="161"/>
      <c r="O24" s="29"/>
      <c r="P24" s="29"/>
      <c r="Q24" s="29"/>
      <c r="R24" s="162"/>
      <c r="S24" s="22"/>
    </row>
    <row r="25" ht="13.5">
      <c r="R25" s="66"/>
    </row>
    <row r="26" ht="13.5"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37" ht="13.5">
      <c r="R37" s="66"/>
    </row>
    <row r="38" ht="13.5">
      <c r="R38" s="66"/>
    </row>
    <row r="39" ht="13.5">
      <c r="R39" s="66"/>
    </row>
    <row r="40" ht="13.5">
      <c r="R40" s="66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A1" sqref="A1:IV16384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152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298" t="s">
        <v>3</v>
      </c>
      <c r="B4" s="82"/>
      <c r="C4" s="83"/>
      <c r="D4" s="84"/>
      <c r="E4" s="68"/>
      <c r="F4" s="63"/>
      <c r="G4" s="295" t="s">
        <v>42</v>
      </c>
      <c r="H4" s="296"/>
      <c r="I4" s="297"/>
      <c r="J4" s="295" t="s">
        <v>47</v>
      </c>
      <c r="K4" s="296"/>
      <c r="L4" s="296"/>
      <c r="M4" s="296"/>
      <c r="N4" s="296"/>
      <c r="O4" s="296"/>
      <c r="P4" s="296"/>
      <c r="Q4" s="296"/>
      <c r="R4" s="297"/>
      <c r="S4" s="7"/>
    </row>
    <row r="5" spans="1:19" ht="13.5" customHeight="1">
      <c r="A5" s="298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06" t="s">
        <v>33</v>
      </c>
      <c r="H5" s="300" t="s">
        <v>34</v>
      </c>
      <c r="I5" s="302" t="s">
        <v>38</v>
      </c>
      <c r="J5" s="308" t="s">
        <v>39</v>
      </c>
      <c r="K5" s="296"/>
      <c r="L5" s="296"/>
      <c r="M5" s="297"/>
      <c r="N5" s="300" t="s">
        <v>40</v>
      </c>
      <c r="O5" s="296"/>
      <c r="P5" s="296"/>
      <c r="Q5" s="296"/>
      <c r="R5" s="304" t="s">
        <v>48</v>
      </c>
      <c r="S5" s="7"/>
    </row>
    <row r="6" spans="1:19" ht="14.25" thickBot="1">
      <c r="A6" s="299"/>
      <c r="B6" s="76"/>
      <c r="C6" s="18"/>
      <c r="D6" s="19"/>
      <c r="E6" s="20"/>
      <c r="F6" s="65"/>
      <c r="G6" s="307"/>
      <c r="H6" s="301"/>
      <c r="I6" s="303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05"/>
      <c r="S6" s="7"/>
    </row>
    <row r="7" spans="1:19" ht="14.25" thickTop="1">
      <c r="A7" s="4"/>
      <c r="B7" s="59"/>
      <c r="C7" s="59"/>
      <c r="D7" s="21"/>
      <c r="E7" s="21"/>
      <c r="F7" s="163"/>
      <c r="G7" s="4"/>
      <c r="H7" s="4"/>
      <c r="I7" s="147"/>
      <c r="J7" s="147"/>
      <c r="K7" s="4"/>
      <c r="L7" s="4"/>
      <c r="M7" s="4"/>
      <c r="N7" s="147"/>
      <c r="O7" s="4"/>
      <c r="P7" s="4"/>
      <c r="Q7" s="4"/>
      <c r="R7" s="147"/>
      <c r="S7" s="7"/>
    </row>
    <row r="8" spans="1:19" ht="13.5">
      <c r="A8" s="69" t="s">
        <v>10</v>
      </c>
      <c r="B8" s="78">
        <v>276428</v>
      </c>
      <c r="C8" s="219">
        <f>SUM(D8:E8)</f>
        <v>671477</v>
      </c>
      <c r="D8" s="23">
        <v>317442</v>
      </c>
      <c r="E8" s="23">
        <v>354035</v>
      </c>
      <c r="F8" s="220">
        <f>SUM(I8+R8)</f>
        <v>33</v>
      </c>
      <c r="G8" s="67">
        <v>518</v>
      </c>
      <c r="H8" s="67">
        <v>379</v>
      </c>
      <c r="I8" s="221">
        <f>G8-H8</f>
        <v>139</v>
      </c>
      <c r="J8" s="222">
        <f>SUM(K8+L8+M8)</f>
        <v>2276</v>
      </c>
      <c r="K8" s="67">
        <v>640</v>
      </c>
      <c r="L8" s="67">
        <v>1471</v>
      </c>
      <c r="M8" s="67">
        <v>165</v>
      </c>
      <c r="N8" s="222">
        <f>SUM(O8:Q8)</f>
        <v>2382</v>
      </c>
      <c r="O8" s="67">
        <v>742</v>
      </c>
      <c r="P8" s="67">
        <v>1590</v>
      </c>
      <c r="Q8" s="67">
        <v>50</v>
      </c>
      <c r="R8" s="221">
        <f>SUM(J8-N8)</f>
        <v>-106</v>
      </c>
      <c r="S8" s="31"/>
    </row>
    <row r="9" spans="1:19" ht="13.5">
      <c r="A9" s="24"/>
      <c r="B9" s="80"/>
      <c r="C9" s="154"/>
      <c r="D9" s="27"/>
      <c r="E9" s="27"/>
      <c r="F9" s="157"/>
      <c r="G9" s="25"/>
      <c r="H9" s="25"/>
      <c r="I9" s="114"/>
      <c r="J9" s="67"/>
      <c r="K9" s="25"/>
      <c r="L9" s="25"/>
      <c r="M9" s="25"/>
      <c r="N9" s="67"/>
      <c r="O9" s="25"/>
      <c r="P9" s="25"/>
      <c r="Q9" s="25"/>
      <c r="R9" s="114"/>
      <c r="S9" s="22"/>
    </row>
    <row r="10" spans="1:19" ht="13.5">
      <c r="A10" s="24" t="s">
        <v>67</v>
      </c>
      <c r="B10" s="79">
        <v>1809</v>
      </c>
      <c r="C10" s="219">
        <f>SUM(D10:E10)</f>
        <v>5559</v>
      </c>
      <c r="D10" s="26">
        <v>2604</v>
      </c>
      <c r="E10" s="26">
        <v>2955</v>
      </c>
      <c r="F10" s="220">
        <f>SUM(I10+R10)</f>
        <v>-10</v>
      </c>
      <c r="G10" s="25">
        <v>2</v>
      </c>
      <c r="H10" s="25">
        <v>5</v>
      </c>
      <c r="I10" s="221">
        <f aca="true" t="shared" si="0" ref="I10:I21">G10-H10</f>
        <v>-3</v>
      </c>
      <c r="J10" s="223">
        <f>SUM(K10+L10+M10)</f>
        <v>15</v>
      </c>
      <c r="K10" s="25">
        <v>11</v>
      </c>
      <c r="L10" s="25">
        <v>4</v>
      </c>
      <c r="M10" s="25">
        <v>0</v>
      </c>
      <c r="N10" s="223">
        <f>SUM(O10:Q10)</f>
        <v>22</v>
      </c>
      <c r="O10" s="25">
        <v>16</v>
      </c>
      <c r="P10" s="25">
        <v>5</v>
      </c>
      <c r="Q10" s="25">
        <v>1</v>
      </c>
      <c r="R10" s="221">
        <f>SUM(J10-N10)</f>
        <v>-7</v>
      </c>
      <c r="S10" s="22"/>
    </row>
    <row r="11" spans="1:21" ht="13.5">
      <c r="A11" s="24" t="s">
        <v>14</v>
      </c>
      <c r="B11" s="79">
        <v>10049</v>
      </c>
      <c r="C11" s="219">
        <f>SUM(D11:E11)</f>
        <v>30930</v>
      </c>
      <c r="D11" s="26">
        <v>14770</v>
      </c>
      <c r="E11" s="26">
        <v>16160</v>
      </c>
      <c r="F11" s="220">
        <f>SUM(I11+R11)</f>
        <v>-18</v>
      </c>
      <c r="G11" s="25">
        <v>17</v>
      </c>
      <c r="H11" s="25">
        <v>13</v>
      </c>
      <c r="I11" s="221">
        <f t="shared" si="0"/>
        <v>4</v>
      </c>
      <c r="J11" s="223">
        <f aca="true" t="shared" si="1" ref="J11:J20">SUM(K11+L11+M11)</f>
        <v>68</v>
      </c>
      <c r="K11" s="25">
        <v>34</v>
      </c>
      <c r="L11" s="25">
        <v>24</v>
      </c>
      <c r="M11" s="25">
        <v>10</v>
      </c>
      <c r="N11" s="223">
        <f aca="true" t="shared" si="2" ref="N11:N21">SUM(O11:Q11)</f>
        <v>90</v>
      </c>
      <c r="O11" s="25">
        <v>60</v>
      </c>
      <c r="P11" s="25">
        <v>26</v>
      </c>
      <c r="Q11" s="25">
        <v>4</v>
      </c>
      <c r="R11" s="221">
        <f aca="true" t="shared" si="3" ref="R11:R21">SUM(J11-N11)</f>
        <v>-22</v>
      </c>
      <c r="S11" s="22"/>
      <c r="U11" s="121"/>
    </row>
    <row r="12" spans="1:19" ht="13.5">
      <c r="A12" s="24" t="s">
        <v>136</v>
      </c>
      <c r="B12" s="79">
        <v>1449</v>
      </c>
      <c r="C12" s="219">
        <f aca="true" t="shared" si="4" ref="C12:C21">SUM(D12:E12)</f>
        <v>5571</v>
      </c>
      <c r="D12" s="26">
        <v>2642</v>
      </c>
      <c r="E12" s="26">
        <v>2929</v>
      </c>
      <c r="F12" s="220">
        <f>SUM(I12+R12)</f>
        <v>-11</v>
      </c>
      <c r="G12" s="25">
        <v>3</v>
      </c>
      <c r="H12" s="25">
        <v>1</v>
      </c>
      <c r="I12" s="221">
        <f t="shared" si="0"/>
        <v>2</v>
      </c>
      <c r="J12" s="223">
        <f t="shared" si="1"/>
        <v>10</v>
      </c>
      <c r="K12" s="25">
        <v>7</v>
      </c>
      <c r="L12" s="25">
        <v>3</v>
      </c>
      <c r="M12" s="25">
        <v>0</v>
      </c>
      <c r="N12" s="223">
        <f t="shared" si="2"/>
        <v>23</v>
      </c>
      <c r="O12" s="25">
        <v>19</v>
      </c>
      <c r="P12" s="25">
        <v>4</v>
      </c>
      <c r="Q12" s="25">
        <v>0</v>
      </c>
      <c r="R12" s="221">
        <f t="shared" si="3"/>
        <v>-13</v>
      </c>
      <c r="S12" s="22"/>
    </row>
    <row r="13" spans="1:19" ht="13.5">
      <c r="A13" s="24" t="s">
        <v>138</v>
      </c>
      <c r="B13" s="79">
        <v>1899</v>
      </c>
      <c r="C13" s="219">
        <f t="shared" si="4"/>
        <v>6799</v>
      </c>
      <c r="D13" s="26">
        <v>3287</v>
      </c>
      <c r="E13" s="26">
        <v>3512</v>
      </c>
      <c r="F13" s="220">
        <f>SUM(I13+R13)</f>
        <v>8</v>
      </c>
      <c r="G13" s="25">
        <v>1</v>
      </c>
      <c r="H13" s="25">
        <v>7</v>
      </c>
      <c r="I13" s="221">
        <f t="shared" si="0"/>
        <v>-6</v>
      </c>
      <c r="J13" s="223">
        <f t="shared" si="1"/>
        <v>18</v>
      </c>
      <c r="K13" s="25">
        <v>17</v>
      </c>
      <c r="L13" s="25">
        <v>1</v>
      </c>
      <c r="M13" s="25">
        <v>0</v>
      </c>
      <c r="N13" s="223">
        <f t="shared" si="2"/>
        <v>4</v>
      </c>
      <c r="O13" s="25">
        <v>2</v>
      </c>
      <c r="P13" s="25">
        <v>2</v>
      </c>
      <c r="Q13" s="25">
        <v>0</v>
      </c>
      <c r="R13" s="221">
        <f t="shared" si="3"/>
        <v>14</v>
      </c>
      <c r="S13" s="22"/>
    </row>
    <row r="14" spans="1:19" ht="13.5">
      <c r="A14" s="24" t="s">
        <v>133</v>
      </c>
      <c r="B14" s="79">
        <v>10084</v>
      </c>
      <c r="C14" s="219">
        <f t="shared" si="4"/>
        <v>29530</v>
      </c>
      <c r="D14" s="26">
        <v>14004</v>
      </c>
      <c r="E14" s="26">
        <v>15526</v>
      </c>
      <c r="F14" s="220">
        <f>SUM(I14+R14)</f>
        <v>51</v>
      </c>
      <c r="G14" s="25">
        <v>27</v>
      </c>
      <c r="H14" s="25">
        <v>22</v>
      </c>
      <c r="I14" s="221">
        <f t="shared" si="0"/>
        <v>5</v>
      </c>
      <c r="J14" s="223">
        <f>SUM(K14+L14+M14)</f>
        <v>158</v>
      </c>
      <c r="K14" s="25">
        <v>140</v>
      </c>
      <c r="L14" s="25">
        <v>17</v>
      </c>
      <c r="M14" s="25">
        <v>1</v>
      </c>
      <c r="N14" s="223">
        <f t="shared" si="2"/>
        <v>112</v>
      </c>
      <c r="O14" s="25">
        <v>74</v>
      </c>
      <c r="P14" s="25">
        <v>34</v>
      </c>
      <c r="Q14" s="25">
        <v>4</v>
      </c>
      <c r="R14" s="221">
        <f t="shared" si="3"/>
        <v>46</v>
      </c>
      <c r="S14" s="22"/>
    </row>
    <row r="15" spans="1:19" ht="13.5">
      <c r="A15" s="24" t="s">
        <v>131</v>
      </c>
      <c r="B15" s="79">
        <v>7475</v>
      </c>
      <c r="C15" s="219">
        <f t="shared" si="4"/>
        <v>22484</v>
      </c>
      <c r="D15" s="26">
        <v>10900</v>
      </c>
      <c r="E15" s="26">
        <v>11584</v>
      </c>
      <c r="F15" s="220">
        <f aca="true" t="shared" si="5" ref="F15:F21">SUM(I15+R15)</f>
        <v>3</v>
      </c>
      <c r="G15" s="25">
        <v>18</v>
      </c>
      <c r="H15" s="25">
        <v>20</v>
      </c>
      <c r="I15" s="221">
        <f t="shared" si="0"/>
        <v>-2</v>
      </c>
      <c r="J15" s="223">
        <f t="shared" si="1"/>
        <v>94</v>
      </c>
      <c r="K15" s="25">
        <v>54</v>
      </c>
      <c r="L15" s="25">
        <v>34</v>
      </c>
      <c r="M15" s="25">
        <v>6</v>
      </c>
      <c r="N15" s="223">
        <f t="shared" si="2"/>
        <v>89</v>
      </c>
      <c r="O15" s="25">
        <v>67</v>
      </c>
      <c r="P15" s="25">
        <v>21</v>
      </c>
      <c r="Q15" s="25">
        <v>1</v>
      </c>
      <c r="R15" s="221">
        <f t="shared" si="3"/>
        <v>5</v>
      </c>
      <c r="S15" s="22"/>
    </row>
    <row r="16" spans="1:18" ht="13.5">
      <c r="A16" s="147" t="s">
        <v>128</v>
      </c>
      <c r="B16" s="148">
        <v>11258</v>
      </c>
      <c r="C16" s="219">
        <f t="shared" si="4"/>
        <v>32198</v>
      </c>
      <c r="D16" s="148">
        <v>15564</v>
      </c>
      <c r="E16" s="148">
        <v>16634</v>
      </c>
      <c r="F16" s="220">
        <f t="shared" si="5"/>
        <v>117</v>
      </c>
      <c r="G16" s="149">
        <v>32</v>
      </c>
      <c r="H16" s="149">
        <v>16</v>
      </c>
      <c r="I16" s="221">
        <f t="shared" si="0"/>
        <v>16</v>
      </c>
      <c r="J16" s="223">
        <f>SUM(K16+L16+M16)</f>
        <v>211</v>
      </c>
      <c r="K16" s="149">
        <v>144</v>
      </c>
      <c r="L16" s="149">
        <v>62</v>
      </c>
      <c r="M16" s="149">
        <v>5</v>
      </c>
      <c r="N16" s="223">
        <f>SUM(O16:Q16)</f>
        <v>110</v>
      </c>
      <c r="O16" s="149">
        <v>71</v>
      </c>
      <c r="P16" s="149">
        <v>32</v>
      </c>
      <c r="Q16" s="149">
        <v>7</v>
      </c>
      <c r="R16" s="221">
        <f t="shared" si="3"/>
        <v>101</v>
      </c>
    </row>
    <row r="17" spans="1:19" ht="13.5">
      <c r="A17" s="24" t="s">
        <v>13</v>
      </c>
      <c r="B17" s="79">
        <v>11191</v>
      </c>
      <c r="C17" s="219">
        <f t="shared" si="4"/>
        <v>32865</v>
      </c>
      <c r="D17" s="26">
        <v>15597</v>
      </c>
      <c r="E17" s="26">
        <v>17268</v>
      </c>
      <c r="F17" s="220">
        <f t="shared" si="5"/>
        <v>49</v>
      </c>
      <c r="G17" s="25">
        <v>21</v>
      </c>
      <c r="H17" s="25">
        <v>16</v>
      </c>
      <c r="I17" s="221">
        <f t="shared" si="0"/>
        <v>5</v>
      </c>
      <c r="J17" s="223">
        <f>SUM(K17+L17+M17)</f>
        <v>143</v>
      </c>
      <c r="K17" s="25">
        <v>76</v>
      </c>
      <c r="L17" s="25">
        <v>67</v>
      </c>
      <c r="M17" s="25">
        <v>0</v>
      </c>
      <c r="N17" s="223">
        <f t="shared" si="2"/>
        <v>99</v>
      </c>
      <c r="O17" s="25">
        <v>62</v>
      </c>
      <c r="P17" s="25">
        <v>36</v>
      </c>
      <c r="Q17" s="25">
        <v>1</v>
      </c>
      <c r="R17" s="221">
        <f t="shared" si="3"/>
        <v>44</v>
      </c>
      <c r="S17" s="22"/>
    </row>
    <row r="18" spans="1:19" ht="13.5">
      <c r="A18" s="24" t="s">
        <v>12</v>
      </c>
      <c r="B18" s="79">
        <v>2715</v>
      </c>
      <c r="C18" s="219">
        <f t="shared" si="4"/>
        <v>8411</v>
      </c>
      <c r="D18" s="26">
        <v>3988</v>
      </c>
      <c r="E18" s="26">
        <v>4423</v>
      </c>
      <c r="F18" s="220">
        <f t="shared" si="5"/>
        <v>-3</v>
      </c>
      <c r="G18" s="25">
        <v>5</v>
      </c>
      <c r="H18" s="25">
        <v>7</v>
      </c>
      <c r="I18" s="221">
        <f t="shared" si="0"/>
        <v>-2</v>
      </c>
      <c r="J18" s="223">
        <f t="shared" si="1"/>
        <v>26</v>
      </c>
      <c r="K18" s="25">
        <v>18</v>
      </c>
      <c r="L18" s="25">
        <v>7</v>
      </c>
      <c r="M18" s="25">
        <v>1</v>
      </c>
      <c r="N18" s="223">
        <f t="shared" si="2"/>
        <v>27</v>
      </c>
      <c r="O18" s="25">
        <v>18</v>
      </c>
      <c r="P18" s="25">
        <v>9</v>
      </c>
      <c r="Q18" s="25">
        <v>0</v>
      </c>
      <c r="R18" s="221">
        <f t="shared" si="3"/>
        <v>-1</v>
      </c>
      <c r="S18" s="22"/>
    </row>
    <row r="19" spans="1:19" ht="13.5">
      <c r="A19" s="24" t="s">
        <v>72</v>
      </c>
      <c r="B19" s="79">
        <v>6208</v>
      </c>
      <c r="C19" s="219">
        <f>SUM(D19:E19)</f>
        <v>19833</v>
      </c>
      <c r="D19" s="26">
        <v>9395</v>
      </c>
      <c r="E19" s="26">
        <v>10438</v>
      </c>
      <c r="F19" s="220">
        <f t="shared" si="5"/>
        <v>19</v>
      </c>
      <c r="G19" s="25">
        <v>12</v>
      </c>
      <c r="H19" s="25">
        <v>14</v>
      </c>
      <c r="I19" s="221">
        <f t="shared" si="0"/>
        <v>-2</v>
      </c>
      <c r="J19" s="223">
        <f t="shared" si="1"/>
        <v>55</v>
      </c>
      <c r="K19" s="25">
        <v>44</v>
      </c>
      <c r="L19" s="25">
        <v>10</v>
      </c>
      <c r="M19" s="25">
        <v>1</v>
      </c>
      <c r="N19" s="223">
        <f t="shared" si="2"/>
        <v>34</v>
      </c>
      <c r="O19" s="25">
        <v>20</v>
      </c>
      <c r="P19" s="25">
        <v>14</v>
      </c>
      <c r="Q19" s="25">
        <v>0</v>
      </c>
      <c r="R19" s="221">
        <f t="shared" si="3"/>
        <v>21</v>
      </c>
      <c r="S19" s="22"/>
    </row>
    <row r="20" spans="1:19" ht="13.5">
      <c r="A20" s="24" t="s">
        <v>15</v>
      </c>
      <c r="B20" s="79">
        <v>12599</v>
      </c>
      <c r="C20" s="219">
        <f t="shared" si="4"/>
        <v>38115</v>
      </c>
      <c r="D20" s="26">
        <v>18167</v>
      </c>
      <c r="E20" s="26">
        <v>19948</v>
      </c>
      <c r="F20" s="220">
        <f t="shared" si="5"/>
        <v>20</v>
      </c>
      <c r="G20" s="25">
        <v>26</v>
      </c>
      <c r="H20" s="25">
        <v>22</v>
      </c>
      <c r="I20" s="221">
        <f t="shared" si="0"/>
        <v>4</v>
      </c>
      <c r="J20" s="223">
        <f t="shared" si="1"/>
        <v>113</v>
      </c>
      <c r="K20" s="25">
        <v>71</v>
      </c>
      <c r="L20" s="25">
        <v>28</v>
      </c>
      <c r="M20" s="25">
        <v>14</v>
      </c>
      <c r="N20" s="223">
        <f t="shared" si="2"/>
        <v>97</v>
      </c>
      <c r="O20" s="25">
        <v>75</v>
      </c>
      <c r="P20" s="25">
        <v>22</v>
      </c>
      <c r="Q20" s="25">
        <v>0</v>
      </c>
      <c r="R20" s="221">
        <f t="shared" si="3"/>
        <v>16</v>
      </c>
      <c r="S20" s="22"/>
    </row>
    <row r="21" spans="1:19" ht="13.5" customHeight="1">
      <c r="A21" s="24" t="s">
        <v>11</v>
      </c>
      <c r="B21" s="79">
        <v>2283</v>
      </c>
      <c r="C21" s="219">
        <f t="shared" si="4"/>
        <v>7818</v>
      </c>
      <c r="D21" s="26">
        <v>3649</v>
      </c>
      <c r="E21" s="26">
        <v>4169</v>
      </c>
      <c r="F21" s="220">
        <f t="shared" si="5"/>
        <v>19</v>
      </c>
      <c r="G21" s="25">
        <v>5</v>
      </c>
      <c r="H21" s="25">
        <v>4</v>
      </c>
      <c r="I21" s="221">
        <f t="shared" si="0"/>
        <v>1</v>
      </c>
      <c r="J21" s="223">
        <f>SUM(K21+L21+M21)</f>
        <v>30</v>
      </c>
      <c r="K21" s="25">
        <v>29</v>
      </c>
      <c r="L21" s="25">
        <v>0</v>
      </c>
      <c r="M21" s="25">
        <v>1</v>
      </c>
      <c r="N21" s="223">
        <f t="shared" si="2"/>
        <v>12</v>
      </c>
      <c r="O21" s="25">
        <v>10</v>
      </c>
      <c r="P21" s="25">
        <v>1</v>
      </c>
      <c r="Q21" s="25">
        <v>1</v>
      </c>
      <c r="R21" s="221">
        <f t="shared" si="3"/>
        <v>18</v>
      </c>
      <c r="S21" s="22"/>
    </row>
    <row r="22" spans="1:19" ht="13.5">
      <c r="A22" s="24"/>
      <c r="B22" s="79"/>
      <c r="C22" s="155"/>
      <c r="D22" s="26"/>
      <c r="E22" s="26"/>
      <c r="F22" s="157"/>
      <c r="G22" s="25"/>
      <c r="H22" s="25"/>
      <c r="I22" s="114"/>
      <c r="J22" s="67"/>
      <c r="K22" s="25"/>
      <c r="L22" s="25"/>
      <c r="M22" s="25"/>
      <c r="N22" s="67"/>
      <c r="O22" s="25"/>
      <c r="P22" s="25"/>
      <c r="Q22" s="25"/>
      <c r="R22" s="114"/>
      <c r="S22" s="22"/>
    </row>
    <row r="23" spans="1:19" ht="13.5">
      <c r="A23" s="153" t="s">
        <v>141</v>
      </c>
      <c r="B23" s="150">
        <f aca="true" t="shared" si="6" ref="B23:R23">SUM(B8:B21)</f>
        <v>355447</v>
      </c>
      <c r="C23" s="150">
        <f t="shared" si="6"/>
        <v>911590</v>
      </c>
      <c r="D23" s="150">
        <f t="shared" si="6"/>
        <v>432009</v>
      </c>
      <c r="E23" s="150">
        <f t="shared" si="6"/>
        <v>479581</v>
      </c>
      <c r="F23" s="151">
        <f t="shared" si="6"/>
        <v>277</v>
      </c>
      <c r="G23" s="152">
        <f t="shared" si="6"/>
        <v>687</v>
      </c>
      <c r="H23" s="152">
        <f t="shared" si="6"/>
        <v>526</v>
      </c>
      <c r="I23" s="152">
        <f t="shared" si="6"/>
        <v>161</v>
      </c>
      <c r="J23" s="152">
        <f t="shared" si="6"/>
        <v>3217</v>
      </c>
      <c r="K23" s="152">
        <f t="shared" si="6"/>
        <v>1285</v>
      </c>
      <c r="L23" s="152">
        <f t="shared" si="6"/>
        <v>1728</v>
      </c>
      <c r="M23" s="152">
        <f t="shared" si="6"/>
        <v>204</v>
      </c>
      <c r="N23" s="152">
        <f t="shared" si="6"/>
        <v>3101</v>
      </c>
      <c r="O23" s="152">
        <f t="shared" si="6"/>
        <v>1236</v>
      </c>
      <c r="P23" s="152">
        <f t="shared" si="6"/>
        <v>1796</v>
      </c>
      <c r="Q23" s="152">
        <f t="shared" si="6"/>
        <v>69</v>
      </c>
      <c r="R23" s="152">
        <f t="shared" si="6"/>
        <v>116</v>
      </c>
      <c r="S23" s="22"/>
    </row>
    <row r="24" spans="1:19" ht="13.5">
      <c r="A24" s="6"/>
      <c r="B24" s="81"/>
      <c r="C24" s="156"/>
      <c r="D24" s="30"/>
      <c r="E24" s="30"/>
      <c r="F24" s="158"/>
      <c r="G24" s="28"/>
      <c r="H24" s="28"/>
      <c r="I24" s="160"/>
      <c r="J24" s="159"/>
      <c r="K24" s="29"/>
      <c r="L24" s="29"/>
      <c r="M24" s="29"/>
      <c r="N24" s="161"/>
      <c r="O24" s="29"/>
      <c r="P24" s="29"/>
      <c r="Q24" s="29"/>
      <c r="R24" s="162"/>
      <c r="S24" s="22"/>
    </row>
    <row r="25" ht="13.5">
      <c r="R25" s="66"/>
    </row>
    <row r="26" ht="13.5"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37" ht="13.5">
      <c r="R37" s="66"/>
    </row>
    <row r="38" ht="13.5">
      <c r="R38" s="66"/>
    </row>
    <row r="39" ht="13.5">
      <c r="R39" s="66"/>
    </row>
    <row r="40" ht="13.5">
      <c r="R40" s="66"/>
    </row>
  </sheetData>
  <mergeCells count="9">
    <mergeCell ref="A4:A6"/>
    <mergeCell ref="G4:I4"/>
    <mergeCell ref="J4:R4"/>
    <mergeCell ref="G5:G6"/>
    <mergeCell ref="H5:H6"/>
    <mergeCell ref="I5:I6"/>
    <mergeCell ref="J5:M5"/>
    <mergeCell ref="N5:Q5"/>
    <mergeCell ref="R5:R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J40" sqref="J40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88"/>
      <c r="C1" s="189"/>
      <c r="D1" s="188"/>
      <c r="E1" s="188"/>
      <c r="F1" s="190"/>
      <c r="G1" s="188"/>
      <c r="H1" s="188"/>
      <c r="I1" s="188"/>
      <c r="J1" s="188"/>
      <c r="K1" s="188"/>
      <c r="L1" s="188"/>
      <c r="M1" s="188"/>
      <c r="N1" s="188"/>
      <c r="O1" s="188"/>
    </row>
    <row r="2" spans="2:15" ht="21" customHeight="1">
      <c r="B2" s="191"/>
      <c r="C2" s="191"/>
      <c r="D2" s="191"/>
      <c r="E2" s="191"/>
      <c r="F2" s="190" t="s">
        <v>74</v>
      </c>
      <c r="G2" s="188"/>
      <c r="H2" s="188"/>
      <c r="I2" s="188"/>
      <c r="J2" s="188"/>
      <c r="K2" s="191"/>
      <c r="L2" s="191"/>
      <c r="M2" s="191"/>
      <c r="N2" s="191"/>
      <c r="O2" s="191"/>
    </row>
    <row r="3" spans="2:15" ht="21" customHeight="1">
      <c r="B3" s="191"/>
      <c r="C3" s="191"/>
      <c r="D3" s="191"/>
      <c r="E3" s="191"/>
      <c r="F3" s="191"/>
      <c r="G3" s="191"/>
      <c r="H3" s="192" t="s">
        <v>75</v>
      </c>
      <c r="I3" s="191"/>
      <c r="J3" s="191"/>
      <c r="K3" s="191"/>
      <c r="L3" s="191"/>
      <c r="M3" s="191"/>
      <c r="N3" s="191"/>
      <c r="O3" s="191"/>
    </row>
    <row r="4" spans="2:15" ht="21" customHeight="1" thickBot="1">
      <c r="B4" s="193"/>
      <c r="C4" s="194"/>
      <c r="D4" s="194"/>
      <c r="E4" s="195"/>
      <c r="F4" s="196"/>
      <c r="G4" s="196"/>
      <c r="H4" s="196"/>
      <c r="I4" s="196"/>
      <c r="J4" s="196"/>
      <c r="K4" s="196"/>
      <c r="L4" s="196"/>
      <c r="M4" s="196" t="s">
        <v>76</v>
      </c>
      <c r="N4" s="197"/>
      <c r="O4" s="194"/>
    </row>
    <row r="5" spans="1:15" ht="18" customHeight="1" thickBot="1">
      <c r="A5" s="309" t="s">
        <v>77</v>
      </c>
      <c r="B5" s="310"/>
      <c r="C5" s="198" t="s">
        <v>78</v>
      </c>
      <c r="D5" s="199" t="s">
        <v>79</v>
      </c>
      <c r="E5" s="199" t="s">
        <v>80</v>
      </c>
      <c r="F5" s="199" t="s">
        <v>81</v>
      </c>
      <c r="G5" s="199" t="s">
        <v>82</v>
      </c>
      <c r="H5" s="199" t="s">
        <v>83</v>
      </c>
      <c r="I5" s="199" t="s">
        <v>84</v>
      </c>
      <c r="J5" s="199" t="s">
        <v>85</v>
      </c>
      <c r="K5" s="199" t="s">
        <v>86</v>
      </c>
      <c r="L5" s="199" t="s">
        <v>87</v>
      </c>
      <c r="M5" s="199" t="s">
        <v>88</v>
      </c>
      <c r="N5" s="199" t="s">
        <v>89</v>
      </c>
      <c r="O5" s="200" t="s">
        <v>90</v>
      </c>
    </row>
    <row r="6" spans="1:15" ht="18" customHeight="1">
      <c r="A6" s="311" t="s">
        <v>149</v>
      </c>
      <c r="B6" s="201" t="s">
        <v>91</v>
      </c>
      <c r="C6" s="202">
        <v>97.9</v>
      </c>
      <c r="D6" s="203">
        <v>98</v>
      </c>
      <c r="E6" s="203">
        <v>97.8</v>
      </c>
      <c r="F6" s="203">
        <v>98</v>
      </c>
      <c r="G6" s="203">
        <v>98.6</v>
      </c>
      <c r="H6" s="203">
        <v>98.3</v>
      </c>
      <c r="I6" s="203">
        <v>98.3</v>
      </c>
      <c r="J6" s="203">
        <v>98.1</v>
      </c>
      <c r="K6" s="203">
        <v>98.8</v>
      </c>
      <c r="L6" s="203">
        <v>98.4</v>
      </c>
      <c r="M6" s="203">
        <v>98.1</v>
      </c>
      <c r="N6" s="203">
        <v>98.1</v>
      </c>
      <c r="O6" s="204">
        <v>98.2</v>
      </c>
    </row>
    <row r="7" spans="1:15" ht="18" customHeight="1">
      <c r="A7" s="311"/>
      <c r="B7" s="201" t="s">
        <v>92</v>
      </c>
      <c r="C7" s="202">
        <v>98</v>
      </c>
      <c r="D7" s="203">
        <v>97.7</v>
      </c>
      <c r="E7" s="203">
        <v>97.9</v>
      </c>
      <c r="F7" s="203">
        <v>98.9</v>
      </c>
      <c r="G7" s="203">
        <v>98.8</v>
      </c>
      <c r="H7" s="203">
        <v>98.4</v>
      </c>
      <c r="I7" s="203">
        <v>98.9</v>
      </c>
      <c r="J7" s="203">
        <v>98.6</v>
      </c>
      <c r="K7" s="203">
        <v>99.2</v>
      </c>
      <c r="L7" s="203">
        <v>99.1</v>
      </c>
      <c r="M7" s="203">
        <v>98.6</v>
      </c>
      <c r="N7" s="203">
        <v>98.9</v>
      </c>
      <c r="O7" s="204">
        <v>98.6</v>
      </c>
    </row>
    <row r="8" spans="1:15" ht="18" customHeight="1">
      <c r="A8" s="311"/>
      <c r="B8" s="201" t="s">
        <v>93</v>
      </c>
      <c r="C8" s="202">
        <v>98</v>
      </c>
      <c r="D8" s="203">
        <v>97.7</v>
      </c>
      <c r="E8" s="203">
        <v>97.7</v>
      </c>
      <c r="F8" s="203">
        <v>100.2</v>
      </c>
      <c r="G8" s="203">
        <v>100.3</v>
      </c>
      <c r="H8" s="203">
        <v>100.1</v>
      </c>
      <c r="I8" s="203">
        <v>100.3</v>
      </c>
      <c r="J8" s="203">
        <v>100.4</v>
      </c>
      <c r="K8" s="203">
        <v>101.9</v>
      </c>
      <c r="L8" s="203">
        <v>101.8</v>
      </c>
      <c r="M8" s="203">
        <v>101.5</v>
      </c>
      <c r="N8" s="203">
        <v>100.7</v>
      </c>
      <c r="O8" s="204">
        <v>100.1</v>
      </c>
    </row>
    <row r="9" spans="1:15" ht="15.75" customHeight="1">
      <c r="A9" s="311"/>
      <c r="B9" s="201" t="s">
        <v>94</v>
      </c>
      <c r="C9" s="202">
        <v>100.3</v>
      </c>
      <c r="D9" s="203">
        <v>99.9</v>
      </c>
      <c r="E9" s="203">
        <v>100.5</v>
      </c>
      <c r="F9" s="203">
        <v>100.7</v>
      </c>
      <c r="G9" s="203">
        <v>101.4</v>
      </c>
      <c r="H9" s="203">
        <v>100.3</v>
      </c>
      <c r="I9" s="203">
        <v>99.9</v>
      </c>
      <c r="J9" s="203">
        <v>100.1</v>
      </c>
      <c r="K9" s="203">
        <v>101.2</v>
      </c>
      <c r="L9" s="203">
        <v>101.8</v>
      </c>
      <c r="M9" s="203">
        <v>101.3</v>
      </c>
      <c r="N9" s="203">
        <v>100.8</v>
      </c>
      <c r="O9" s="204">
        <v>100.7</v>
      </c>
    </row>
    <row r="10" spans="1:15" ht="18" customHeight="1">
      <c r="A10" s="311"/>
      <c r="B10" s="201" t="s">
        <v>95</v>
      </c>
      <c r="C10" s="202">
        <v>100.4</v>
      </c>
      <c r="D10" s="203">
        <v>100.2</v>
      </c>
      <c r="E10" s="203">
        <v>100.2</v>
      </c>
      <c r="F10" s="203">
        <v>100.7</v>
      </c>
      <c r="G10" s="203">
        <v>101</v>
      </c>
      <c r="H10" s="203">
        <v>100.6</v>
      </c>
      <c r="I10" s="203">
        <v>100.7</v>
      </c>
      <c r="J10" s="203">
        <v>100.7</v>
      </c>
      <c r="K10" s="203">
        <v>101.3</v>
      </c>
      <c r="L10" s="203">
        <v>101.8</v>
      </c>
      <c r="M10" s="203">
        <v>100.8</v>
      </c>
      <c r="N10" s="203">
        <v>100.2</v>
      </c>
      <c r="O10" s="204">
        <v>100.7</v>
      </c>
    </row>
    <row r="11" spans="1:15" s="7" customFormat="1" ht="18" customHeight="1">
      <c r="A11" s="311"/>
      <c r="B11" s="201" t="s">
        <v>96</v>
      </c>
      <c r="C11" s="202">
        <v>100</v>
      </c>
      <c r="D11" s="203">
        <v>99.8</v>
      </c>
      <c r="E11" s="203">
        <v>100.2</v>
      </c>
      <c r="F11" s="203">
        <v>100.3</v>
      </c>
      <c r="G11" s="203">
        <v>100.2</v>
      </c>
      <c r="H11" s="205">
        <v>100.3</v>
      </c>
      <c r="I11" s="205">
        <v>99.8</v>
      </c>
      <c r="J11" s="205">
        <v>100.1</v>
      </c>
      <c r="K11" s="205">
        <v>100.3</v>
      </c>
      <c r="L11" s="205">
        <v>99.8</v>
      </c>
      <c r="M11" s="205">
        <v>99.7</v>
      </c>
      <c r="N11" s="205">
        <v>99.6</v>
      </c>
      <c r="O11" s="206">
        <v>100</v>
      </c>
    </row>
    <row r="12" spans="1:15" ht="18" customHeight="1">
      <c r="A12" s="311"/>
      <c r="B12" s="201" t="s">
        <v>97</v>
      </c>
      <c r="C12" s="202">
        <v>99.5</v>
      </c>
      <c r="D12" s="203">
        <v>99.3</v>
      </c>
      <c r="E12" s="203">
        <v>99.1</v>
      </c>
      <c r="F12" s="203">
        <v>99</v>
      </c>
      <c r="G12" s="203">
        <v>99.5</v>
      </c>
      <c r="H12" s="205">
        <v>99</v>
      </c>
      <c r="I12" s="205">
        <v>98.8</v>
      </c>
      <c r="J12" s="205">
        <v>99.1</v>
      </c>
      <c r="K12" s="205">
        <v>98.8</v>
      </c>
      <c r="L12" s="205">
        <v>98.9</v>
      </c>
      <c r="M12" s="205">
        <v>98.5</v>
      </c>
      <c r="N12" s="205">
        <v>98.8</v>
      </c>
      <c r="O12" s="206">
        <v>99</v>
      </c>
    </row>
    <row r="13" spans="1:15" ht="18" customHeight="1">
      <c r="A13" s="311"/>
      <c r="B13" s="201" t="s">
        <v>98</v>
      </c>
      <c r="C13" s="202">
        <v>98.6</v>
      </c>
      <c r="D13" s="203">
        <v>98.2</v>
      </c>
      <c r="E13" s="203">
        <v>98.2</v>
      </c>
      <c r="F13" s="203">
        <v>98.7</v>
      </c>
      <c r="G13" s="203">
        <v>99.3</v>
      </c>
      <c r="H13" s="205">
        <v>98.9</v>
      </c>
      <c r="I13" s="205">
        <v>98.3</v>
      </c>
      <c r="J13" s="205">
        <v>98.6</v>
      </c>
      <c r="K13" s="205">
        <v>98.8</v>
      </c>
      <c r="L13" s="205">
        <v>98.7</v>
      </c>
      <c r="M13" s="205">
        <v>98.2</v>
      </c>
      <c r="N13" s="205">
        <v>97.9</v>
      </c>
      <c r="O13" s="206">
        <v>98.5</v>
      </c>
    </row>
    <row r="14" spans="1:15" ht="18" customHeight="1">
      <c r="A14" s="311"/>
      <c r="B14" s="201" t="s">
        <v>99</v>
      </c>
      <c r="C14" s="202">
        <v>97.1</v>
      </c>
      <c r="D14" s="203">
        <v>96.9</v>
      </c>
      <c r="E14" s="203">
        <v>97.5</v>
      </c>
      <c r="F14" s="203">
        <v>98.3</v>
      </c>
      <c r="G14" s="203">
        <v>98.4</v>
      </c>
      <c r="H14" s="205">
        <v>98.3</v>
      </c>
      <c r="I14" s="205">
        <v>98</v>
      </c>
      <c r="J14" s="205">
        <v>98</v>
      </c>
      <c r="K14" s="205">
        <v>98.4</v>
      </c>
      <c r="L14" s="205">
        <v>98.3</v>
      </c>
      <c r="M14" s="205">
        <v>97.8</v>
      </c>
      <c r="N14" s="205">
        <v>97.9</v>
      </c>
      <c r="O14" s="206">
        <v>97.9</v>
      </c>
    </row>
    <row r="15" spans="1:15" ht="18" customHeight="1">
      <c r="A15" s="243"/>
      <c r="B15" s="201" t="s">
        <v>127</v>
      </c>
      <c r="C15" s="202">
        <v>97.4</v>
      </c>
      <c r="D15" s="203">
        <v>97.4</v>
      </c>
      <c r="E15" s="203">
        <v>97.4</v>
      </c>
      <c r="F15" s="203">
        <v>97.6</v>
      </c>
      <c r="G15" s="203">
        <v>97.6</v>
      </c>
      <c r="H15" s="205">
        <v>97.8</v>
      </c>
      <c r="I15" s="205">
        <v>97.9</v>
      </c>
      <c r="J15" s="205">
        <v>97.7</v>
      </c>
      <c r="K15" s="205">
        <v>98.3</v>
      </c>
      <c r="L15" s="205">
        <v>98.9</v>
      </c>
      <c r="M15" s="205">
        <v>98.4</v>
      </c>
      <c r="N15" s="205">
        <v>97.8</v>
      </c>
      <c r="O15" s="206">
        <v>97.9</v>
      </c>
    </row>
    <row r="16" spans="1:15" ht="18" customHeight="1" thickBot="1">
      <c r="A16" s="227"/>
      <c r="B16" s="207" t="s">
        <v>145</v>
      </c>
      <c r="C16" s="208">
        <v>97.1</v>
      </c>
      <c r="D16" s="209">
        <v>97</v>
      </c>
      <c r="E16" s="209">
        <v>97.4</v>
      </c>
      <c r="F16" s="209">
        <v>97.5</v>
      </c>
      <c r="G16" s="209">
        <v>97.9</v>
      </c>
      <c r="H16" s="210">
        <v>97.4</v>
      </c>
      <c r="I16" s="210">
        <v>97.1</v>
      </c>
      <c r="J16" s="210">
        <v>97.1</v>
      </c>
      <c r="K16" s="210"/>
      <c r="L16" s="210"/>
      <c r="M16" s="210"/>
      <c r="N16" s="210"/>
      <c r="O16" s="211"/>
    </row>
    <row r="17" spans="1:15" ht="18" customHeight="1">
      <c r="A17" s="311" t="s">
        <v>150</v>
      </c>
      <c r="B17" s="201" t="s">
        <v>91</v>
      </c>
      <c r="C17" s="202">
        <v>0</v>
      </c>
      <c r="D17" s="203">
        <v>0.1</v>
      </c>
      <c r="E17" s="203">
        <v>-0.2</v>
      </c>
      <c r="F17" s="203">
        <v>0.2</v>
      </c>
      <c r="G17" s="203">
        <v>0.6</v>
      </c>
      <c r="H17" s="203">
        <v>-0.3</v>
      </c>
      <c r="I17" s="203">
        <v>0</v>
      </c>
      <c r="J17" s="203">
        <v>-0.2</v>
      </c>
      <c r="K17" s="203">
        <v>0.7</v>
      </c>
      <c r="L17" s="203">
        <v>-0.4</v>
      </c>
      <c r="M17" s="203">
        <v>-0.3</v>
      </c>
      <c r="N17" s="203">
        <v>0</v>
      </c>
      <c r="O17" s="312"/>
    </row>
    <row r="18" spans="1:15" ht="18" customHeight="1">
      <c r="A18" s="311"/>
      <c r="B18" s="201" t="s">
        <v>92</v>
      </c>
      <c r="C18" s="202">
        <v>-0.1</v>
      </c>
      <c r="D18" s="203">
        <v>-0.3</v>
      </c>
      <c r="E18" s="203">
        <v>0.2</v>
      </c>
      <c r="F18" s="203">
        <v>1</v>
      </c>
      <c r="G18" s="203">
        <v>-0.1</v>
      </c>
      <c r="H18" s="203">
        <v>-0.4</v>
      </c>
      <c r="I18" s="203">
        <v>0.5</v>
      </c>
      <c r="J18" s="203">
        <v>-0.3</v>
      </c>
      <c r="K18" s="203">
        <v>0.6</v>
      </c>
      <c r="L18" s="203">
        <v>-0.1</v>
      </c>
      <c r="M18" s="203">
        <v>-0.5</v>
      </c>
      <c r="N18" s="203">
        <v>0.3</v>
      </c>
      <c r="O18" s="312"/>
    </row>
    <row r="19" spans="1:15" ht="18" customHeight="1">
      <c r="A19" s="311"/>
      <c r="B19" s="201" t="s">
        <v>100</v>
      </c>
      <c r="C19" s="202">
        <v>-0.9</v>
      </c>
      <c r="D19" s="203">
        <v>-0.3</v>
      </c>
      <c r="E19" s="203">
        <v>0</v>
      </c>
      <c r="F19" s="203">
        <v>2.5</v>
      </c>
      <c r="G19" s="203">
        <v>0.1</v>
      </c>
      <c r="H19" s="203">
        <v>-0.2</v>
      </c>
      <c r="I19" s="203">
        <v>0.2</v>
      </c>
      <c r="J19" s="203">
        <v>0.1</v>
      </c>
      <c r="K19" s="203">
        <v>1.5</v>
      </c>
      <c r="L19" s="203">
        <v>-0.1</v>
      </c>
      <c r="M19" s="203">
        <v>-0.3</v>
      </c>
      <c r="N19" s="203">
        <v>-0.8</v>
      </c>
      <c r="O19" s="312"/>
    </row>
    <row r="20" spans="1:15" ht="18" customHeight="1">
      <c r="A20" s="311"/>
      <c r="B20" s="201" t="s">
        <v>94</v>
      </c>
      <c r="C20" s="202">
        <v>-0.4</v>
      </c>
      <c r="D20" s="203">
        <v>-0.4</v>
      </c>
      <c r="E20" s="203">
        <v>0.6</v>
      </c>
      <c r="F20" s="203">
        <v>0.2</v>
      </c>
      <c r="G20" s="203">
        <v>0.7</v>
      </c>
      <c r="H20" s="203">
        <v>-1.1</v>
      </c>
      <c r="I20" s="203">
        <v>-0.4</v>
      </c>
      <c r="J20" s="203">
        <v>0.2</v>
      </c>
      <c r="K20" s="203">
        <v>1.1</v>
      </c>
      <c r="L20" s="203">
        <v>0.6</v>
      </c>
      <c r="M20" s="203">
        <v>-0.5</v>
      </c>
      <c r="N20" s="203">
        <v>-0.5</v>
      </c>
      <c r="O20" s="312"/>
    </row>
    <row r="21" spans="1:15" ht="18" customHeight="1">
      <c r="A21" s="311"/>
      <c r="B21" s="201" t="s">
        <v>95</v>
      </c>
      <c r="C21" s="202">
        <v>-0.4</v>
      </c>
      <c r="D21" s="203">
        <v>-0.2</v>
      </c>
      <c r="E21" s="203">
        <v>0</v>
      </c>
      <c r="F21" s="203">
        <v>0.5</v>
      </c>
      <c r="G21" s="203">
        <v>0.3</v>
      </c>
      <c r="H21" s="203">
        <v>-0.4</v>
      </c>
      <c r="I21" s="203">
        <v>0.1</v>
      </c>
      <c r="J21" s="203">
        <v>0</v>
      </c>
      <c r="K21" s="203">
        <v>0.6</v>
      </c>
      <c r="L21" s="203">
        <v>0.5</v>
      </c>
      <c r="M21" s="203">
        <v>-1</v>
      </c>
      <c r="N21" s="203">
        <v>-0.6</v>
      </c>
      <c r="O21" s="312"/>
    </row>
    <row r="22" spans="1:15" ht="18" customHeight="1">
      <c r="A22" s="311"/>
      <c r="B22" s="201" t="s">
        <v>96</v>
      </c>
      <c r="C22" s="202">
        <v>-0.5</v>
      </c>
      <c r="D22" s="203">
        <v>-0.2</v>
      </c>
      <c r="E22" s="203">
        <v>0.4</v>
      </c>
      <c r="F22" s="203">
        <v>0.1</v>
      </c>
      <c r="G22" s="203">
        <v>-0.1</v>
      </c>
      <c r="H22" s="205">
        <v>0.1</v>
      </c>
      <c r="I22" s="205">
        <v>-0.5</v>
      </c>
      <c r="J22" s="205">
        <v>0.3</v>
      </c>
      <c r="K22" s="205">
        <v>0.2</v>
      </c>
      <c r="L22" s="205">
        <v>-0.5</v>
      </c>
      <c r="M22" s="205">
        <v>-0.1</v>
      </c>
      <c r="N22" s="205">
        <v>-0.1</v>
      </c>
      <c r="O22" s="312"/>
    </row>
    <row r="23" spans="1:15" ht="18" customHeight="1">
      <c r="A23" s="311"/>
      <c r="B23" s="201" t="s">
        <v>101</v>
      </c>
      <c r="C23" s="202">
        <v>-0.1</v>
      </c>
      <c r="D23" s="203">
        <v>-0.2</v>
      </c>
      <c r="E23" s="203">
        <v>-0.2</v>
      </c>
      <c r="F23" s="203">
        <v>-0.1</v>
      </c>
      <c r="G23" s="203">
        <v>0.5</v>
      </c>
      <c r="H23" s="205">
        <v>-0.5</v>
      </c>
      <c r="I23" s="205">
        <v>-0.2</v>
      </c>
      <c r="J23" s="205">
        <v>0.3</v>
      </c>
      <c r="K23" s="205">
        <v>-0.3</v>
      </c>
      <c r="L23" s="205">
        <v>0.1</v>
      </c>
      <c r="M23" s="205">
        <v>-0.4</v>
      </c>
      <c r="N23" s="205">
        <v>0.3</v>
      </c>
      <c r="O23" s="312"/>
    </row>
    <row r="24" spans="1:15" ht="18" customHeight="1">
      <c r="A24" s="311"/>
      <c r="B24" s="201" t="s">
        <v>102</v>
      </c>
      <c r="C24" s="202">
        <v>-0.2</v>
      </c>
      <c r="D24" s="203">
        <v>-0.4</v>
      </c>
      <c r="E24" s="203">
        <v>0</v>
      </c>
      <c r="F24" s="203">
        <v>0.5</v>
      </c>
      <c r="G24" s="203">
        <v>0.6</v>
      </c>
      <c r="H24" s="205">
        <v>-0.4</v>
      </c>
      <c r="I24" s="205">
        <v>-0.6</v>
      </c>
      <c r="J24" s="205">
        <v>0.3</v>
      </c>
      <c r="K24" s="205">
        <v>0.2</v>
      </c>
      <c r="L24" s="205">
        <v>-0.1</v>
      </c>
      <c r="M24" s="205">
        <v>-0.5</v>
      </c>
      <c r="N24" s="205">
        <v>-0.3</v>
      </c>
      <c r="O24" s="312"/>
    </row>
    <row r="25" spans="1:15" ht="18" customHeight="1">
      <c r="A25" s="311"/>
      <c r="B25" s="201" t="s">
        <v>103</v>
      </c>
      <c r="C25" s="202">
        <v>-0.8</v>
      </c>
      <c r="D25" s="203">
        <v>-0.2</v>
      </c>
      <c r="E25" s="203">
        <v>0.6</v>
      </c>
      <c r="F25" s="203">
        <v>0.8</v>
      </c>
      <c r="G25" s="203">
        <v>0.1</v>
      </c>
      <c r="H25" s="205">
        <v>-0.1</v>
      </c>
      <c r="I25" s="205">
        <v>-0.3</v>
      </c>
      <c r="J25" s="205">
        <v>0</v>
      </c>
      <c r="K25" s="205">
        <v>0.4</v>
      </c>
      <c r="L25" s="205">
        <v>-0.1</v>
      </c>
      <c r="M25" s="205">
        <v>-0.5</v>
      </c>
      <c r="N25" s="205">
        <v>0.1</v>
      </c>
      <c r="O25" s="312"/>
    </row>
    <row r="26" spans="1:15" ht="18" customHeight="1">
      <c r="A26" s="243"/>
      <c r="B26" s="201" t="s">
        <v>127</v>
      </c>
      <c r="C26" s="202">
        <v>-0.5</v>
      </c>
      <c r="D26" s="203">
        <v>0</v>
      </c>
      <c r="E26" s="203">
        <v>0</v>
      </c>
      <c r="F26" s="203">
        <v>0.2</v>
      </c>
      <c r="G26" s="203">
        <v>0</v>
      </c>
      <c r="H26" s="205">
        <v>0.2</v>
      </c>
      <c r="I26" s="205">
        <v>-0.1</v>
      </c>
      <c r="J26" s="205">
        <v>-0.2</v>
      </c>
      <c r="K26" s="205">
        <v>0.6</v>
      </c>
      <c r="L26" s="205">
        <v>0.6</v>
      </c>
      <c r="M26" s="205">
        <v>-0.5</v>
      </c>
      <c r="N26" s="205">
        <v>-0.6</v>
      </c>
      <c r="O26" s="312"/>
    </row>
    <row r="27" spans="1:15" ht="18" customHeight="1" thickBot="1">
      <c r="A27" s="227"/>
      <c r="B27" s="207" t="s">
        <v>145</v>
      </c>
      <c r="C27" s="208">
        <v>-0.7</v>
      </c>
      <c r="D27" s="209">
        <v>-0.1</v>
      </c>
      <c r="E27" s="209">
        <v>0.4</v>
      </c>
      <c r="F27" s="209">
        <v>0.1</v>
      </c>
      <c r="G27" s="209">
        <v>0.4</v>
      </c>
      <c r="H27" s="210">
        <v>-0.5</v>
      </c>
      <c r="I27" s="210">
        <v>-0.3</v>
      </c>
      <c r="J27" s="210">
        <v>0</v>
      </c>
      <c r="K27" s="210"/>
      <c r="L27" s="210"/>
      <c r="M27" s="210"/>
      <c r="N27" s="229"/>
      <c r="O27" s="313"/>
    </row>
    <row r="28" spans="1:15" ht="18" customHeight="1">
      <c r="A28" s="315" t="s">
        <v>104</v>
      </c>
      <c r="B28" s="201" t="s">
        <v>105</v>
      </c>
      <c r="C28" s="202">
        <v>1.2</v>
      </c>
      <c r="D28" s="203">
        <v>0.9</v>
      </c>
      <c r="E28" s="203">
        <v>1</v>
      </c>
      <c r="F28" s="203">
        <v>1</v>
      </c>
      <c r="G28" s="203">
        <v>1</v>
      </c>
      <c r="H28" s="203">
        <v>1</v>
      </c>
      <c r="I28" s="203">
        <v>-0.5</v>
      </c>
      <c r="J28" s="203">
        <v>-0.3</v>
      </c>
      <c r="K28" s="203">
        <v>0.3</v>
      </c>
      <c r="L28" s="203">
        <v>0.3</v>
      </c>
      <c r="M28" s="203">
        <v>1.1</v>
      </c>
      <c r="N28" s="203">
        <v>0.2</v>
      </c>
      <c r="O28" s="204">
        <v>0.6</v>
      </c>
    </row>
    <row r="29" spans="1:15" ht="18" customHeight="1">
      <c r="A29" s="311"/>
      <c r="B29" s="201" t="s">
        <v>91</v>
      </c>
      <c r="C29" s="202">
        <v>0.4</v>
      </c>
      <c r="D29" s="203">
        <v>0.8</v>
      </c>
      <c r="E29" s="203">
        <v>-0.1</v>
      </c>
      <c r="F29" s="203">
        <v>-0.5</v>
      </c>
      <c r="G29" s="203">
        <v>-0.1</v>
      </c>
      <c r="H29" s="203">
        <v>-0.1</v>
      </c>
      <c r="I29" s="203">
        <v>0.2</v>
      </c>
      <c r="J29" s="203">
        <v>-0.4</v>
      </c>
      <c r="K29" s="203">
        <v>-0.5</v>
      </c>
      <c r="L29" s="203">
        <v>-0.3</v>
      </c>
      <c r="M29" s="203">
        <v>-0.3</v>
      </c>
      <c r="N29" s="203">
        <v>0.3</v>
      </c>
      <c r="O29" s="204">
        <v>0</v>
      </c>
    </row>
    <row r="30" spans="1:15" ht="18" customHeight="1">
      <c r="A30" s="311"/>
      <c r="B30" s="201" t="s">
        <v>92</v>
      </c>
      <c r="C30" s="202">
        <v>0.1</v>
      </c>
      <c r="D30" s="203">
        <v>-0.3</v>
      </c>
      <c r="E30" s="203">
        <v>0.1</v>
      </c>
      <c r="F30" s="203">
        <v>0.9</v>
      </c>
      <c r="G30" s="203">
        <v>0.2</v>
      </c>
      <c r="H30" s="203">
        <v>0.1</v>
      </c>
      <c r="I30" s="203">
        <v>0.6</v>
      </c>
      <c r="J30" s="203">
        <v>0.5</v>
      </c>
      <c r="K30" s="203">
        <v>0.4</v>
      </c>
      <c r="L30" s="203">
        <v>0.7</v>
      </c>
      <c r="M30" s="203">
        <v>0.5</v>
      </c>
      <c r="N30" s="203">
        <v>0.8</v>
      </c>
      <c r="O30" s="204">
        <v>0.4</v>
      </c>
    </row>
    <row r="31" spans="1:15" ht="18" customHeight="1">
      <c r="A31" s="311"/>
      <c r="B31" s="201" t="s">
        <v>106</v>
      </c>
      <c r="C31" s="202">
        <v>0</v>
      </c>
      <c r="D31" s="203">
        <v>0</v>
      </c>
      <c r="E31" s="203">
        <v>-0.2</v>
      </c>
      <c r="F31" s="203">
        <v>1.3</v>
      </c>
      <c r="G31" s="203">
        <v>1.5</v>
      </c>
      <c r="H31" s="203">
        <v>1.7</v>
      </c>
      <c r="I31" s="203">
        <v>1.4</v>
      </c>
      <c r="J31" s="203">
        <v>1.8</v>
      </c>
      <c r="K31" s="203">
        <v>2.7</v>
      </c>
      <c r="L31" s="203">
        <v>2.7</v>
      </c>
      <c r="M31" s="203">
        <v>2.9</v>
      </c>
      <c r="N31" s="203">
        <v>1.8</v>
      </c>
      <c r="O31" s="204">
        <v>1.5</v>
      </c>
    </row>
    <row r="32" spans="1:15" ht="18" customHeight="1">
      <c r="A32" s="311"/>
      <c r="B32" s="201" t="s">
        <v>94</v>
      </c>
      <c r="C32" s="202">
        <v>2.3</v>
      </c>
      <c r="D32" s="203">
        <v>2.2</v>
      </c>
      <c r="E32" s="203">
        <v>2.8</v>
      </c>
      <c r="F32" s="203">
        <v>0.5</v>
      </c>
      <c r="G32" s="203">
        <v>1.1</v>
      </c>
      <c r="H32" s="203">
        <v>0.2</v>
      </c>
      <c r="I32" s="203">
        <v>-0.4</v>
      </c>
      <c r="J32" s="203">
        <v>-0.3</v>
      </c>
      <c r="K32" s="203">
        <v>-0.7</v>
      </c>
      <c r="L32" s="203">
        <v>0</v>
      </c>
      <c r="M32" s="203">
        <v>-0.2</v>
      </c>
      <c r="N32" s="203">
        <v>0.1</v>
      </c>
      <c r="O32" s="204">
        <v>0.6</v>
      </c>
    </row>
    <row r="33" spans="1:15" ht="18" customHeight="1">
      <c r="A33" s="311"/>
      <c r="B33" s="201" t="s">
        <v>95</v>
      </c>
      <c r="C33" s="202">
        <v>0.1</v>
      </c>
      <c r="D33" s="203">
        <v>0.3</v>
      </c>
      <c r="E33" s="203">
        <v>-0.3</v>
      </c>
      <c r="F33" s="203">
        <v>0</v>
      </c>
      <c r="G33" s="203">
        <v>-0.4</v>
      </c>
      <c r="H33" s="203">
        <v>0.3</v>
      </c>
      <c r="I33" s="203">
        <v>0.8</v>
      </c>
      <c r="J33" s="203">
        <v>0.6</v>
      </c>
      <c r="K33" s="203">
        <v>0.1</v>
      </c>
      <c r="L33" s="203">
        <v>0</v>
      </c>
      <c r="M33" s="203">
        <v>-0.5</v>
      </c>
      <c r="N33" s="203">
        <v>-0.6</v>
      </c>
      <c r="O33" s="204">
        <v>0</v>
      </c>
    </row>
    <row r="34" spans="1:15" ht="18" customHeight="1">
      <c r="A34" s="311"/>
      <c r="B34" s="201" t="s">
        <v>96</v>
      </c>
      <c r="C34" s="202">
        <v>-0.7</v>
      </c>
      <c r="D34" s="203">
        <v>-0.6</v>
      </c>
      <c r="E34" s="203">
        <v>0</v>
      </c>
      <c r="F34" s="203">
        <v>-0.3</v>
      </c>
      <c r="G34" s="203">
        <v>-0.7</v>
      </c>
      <c r="H34" s="205">
        <v>-0.2</v>
      </c>
      <c r="I34" s="205">
        <v>-0.9</v>
      </c>
      <c r="J34" s="205">
        <v>-0.7</v>
      </c>
      <c r="K34" s="205">
        <v>-0.8</v>
      </c>
      <c r="L34" s="205">
        <v>-1.7</v>
      </c>
      <c r="M34" s="205">
        <v>-1</v>
      </c>
      <c r="N34" s="205">
        <v>-0.4</v>
      </c>
      <c r="O34" s="206">
        <v>-0.7</v>
      </c>
    </row>
    <row r="35" spans="1:15" ht="18" customHeight="1">
      <c r="A35" s="311"/>
      <c r="B35" s="201" t="s">
        <v>107</v>
      </c>
      <c r="C35" s="202">
        <v>-0.5</v>
      </c>
      <c r="D35" s="203">
        <v>-0.5</v>
      </c>
      <c r="E35" s="203">
        <v>-1.1</v>
      </c>
      <c r="F35" s="203">
        <v>-1.3</v>
      </c>
      <c r="G35" s="203">
        <v>-0.7</v>
      </c>
      <c r="H35" s="205">
        <v>-1.3</v>
      </c>
      <c r="I35" s="205">
        <v>-1</v>
      </c>
      <c r="J35" s="205">
        <v>-1</v>
      </c>
      <c r="K35" s="205">
        <v>-1.5</v>
      </c>
      <c r="L35" s="205">
        <v>-0.9</v>
      </c>
      <c r="M35" s="205">
        <v>-1.2</v>
      </c>
      <c r="N35" s="205">
        <v>-0.8</v>
      </c>
      <c r="O35" s="206">
        <v>-1</v>
      </c>
    </row>
    <row r="36" spans="1:15" ht="18" customHeight="1">
      <c r="A36" s="311"/>
      <c r="B36" s="201" t="s">
        <v>108</v>
      </c>
      <c r="C36" s="202">
        <v>-0.9</v>
      </c>
      <c r="D36" s="203">
        <v>-1.1</v>
      </c>
      <c r="E36" s="203">
        <v>-0.9</v>
      </c>
      <c r="F36" s="203">
        <v>-0.3</v>
      </c>
      <c r="G36" s="203">
        <v>-0.2</v>
      </c>
      <c r="H36" s="205">
        <v>-0.1</v>
      </c>
      <c r="I36" s="205">
        <v>-0.5</v>
      </c>
      <c r="J36" s="205">
        <v>-0.5</v>
      </c>
      <c r="K36" s="205">
        <v>0</v>
      </c>
      <c r="L36" s="205">
        <v>-0.2</v>
      </c>
      <c r="M36" s="205">
        <v>-0.3</v>
      </c>
      <c r="N36" s="205">
        <v>-0.9</v>
      </c>
      <c r="O36" s="206">
        <v>-0.5</v>
      </c>
    </row>
    <row r="37" spans="1:15" ht="18" customHeight="1">
      <c r="A37" s="311"/>
      <c r="B37" s="201" t="s">
        <v>109</v>
      </c>
      <c r="C37" s="202">
        <v>-1.5</v>
      </c>
      <c r="D37" s="203">
        <v>-1.3</v>
      </c>
      <c r="E37" s="203">
        <v>-0.7</v>
      </c>
      <c r="F37" s="203">
        <v>-0.4</v>
      </c>
      <c r="G37" s="203">
        <v>-0.9</v>
      </c>
      <c r="H37" s="205">
        <v>-0.6</v>
      </c>
      <c r="I37" s="205">
        <v>-0.3</v>
      </c>
      <c r="J37" s="205">
        <v>-0.6</v>
      </c>
      <c r="K37" s="205">
        <v>-0.4</v>
      </c>
      <c r="L37" s="205">
        <v>-0.4</v>
      </c>
      <c r="M37" s="205">
        <v>-0.4</v>
      </c>
      <c r="N37" s="205">
        <v>0</v>
      </c>
      <c r="O37" s="206">
        <v>-0.6</v>
      </c>
    </row>
    <row r="38" spans="1:15" ht="18" customHeight="1">
      <c r="A38" s="311"/>
      <c r="B38" s="201" t="s">
        <v>127</v>
      </c>
      <c r="C38" s="202">
        <v>0.3</v>
      </c>
      <c r="D38" s="203">
        <v>0.5</v>
      </c>
      <c r="E38" s="203">
        <v>-0.1</v>
      </c>
      <c r="F38" s="203">
        <v>-0.7</v>
      </c>
      <c r="G38" s="203">
        <v>-0.8</v>
      </c>
      <c r="H38" s="205">
        <v>-0.5</v>
      </c>
      <c r="I38" s="205">
        <v>-0.1</v>
      </c>
      <c r="J38" s="205">
        <v>-0.3</v>
      </c>
      <c r="K38" s="205">
        <v>-0.1</v>
      </c>
      <c r="L38" s="205">
        <v>0.6</v>
      </c>
      <c r="M38" s="205">
        <v>0.6</v>
      </c>
      <c r="N38" s="245">
        <v>-0.1</v>
      </c>
      <c r="O38" s="244">
        <v>0</v>
      </c>
    </row>
    <row r="39" spans="1:15" ht="18" customHeight="1" thickBot="1">
      <c r="A39" s="316"/>
      <c r="B39" s="207" t="s">
        <v>146</v>
      </c>
      <c r="C39" s="208">
        <v>-0.3</v>
      </c>
      <c r="D39" s="209">
        <v>-0.4</v>
      </c>
      <c r="E39" s="209">
        <v>0</v>
      </c>
      <c r="F39" s="209">
        <v>-0.1</v>
      </c>
      <c r="G39" s="209">
        <v>0.3</v>
      </c>
      <c r="H39" s="210">
        <v>-0.4</v>
      </c>
      <c r="I39" s="210">
        <v>-0.8</v>
      </c>
      <c r="J39" s="210">
        <v>-0.6</v>
      </c>
      <c r="K39" s="210"/>
      <c r="L39" s="210"/>
      <c r="M39" s="210"/>
      <c r="N39" s="229"/>
      <c r="O39" s="228"/>
    </row>
    <row r="40" spans="2:15" ht="18" customHeight="1">
      <c r="B40" s="212"/>
      <c r="C40" s="203"/>
      <c r="D40" s="203"/>
      <c r="E40" s="203"/>
      <c r="F40" s="203"/>
      <c r="G40" s="203"/>
      <c r="H40" s="205"/>
      <c r="I40" s="205"/>
      <c r="J40" s="205"/>
      <c r="K40" s="205"/>
      <c r="L40" s="205"/>
      <c r="M40" s="205"/>
      <c r="N40" s="205"/>
      <c r="O40" s="205"/>
    </row>
    <row r="41" ht="18" customHeight="1"/>
    <row r="42" ht="18" customHeight="1"/>
    <row r="43" spans="1:10" ht="18" customHeight="1">
      <c r="A43" s="213" t="s">
        <v>110</v>
      </c>
      <c r="J43" t="s">
        <v>111</v>
      </c>
    </row>
    <row r="44" spans="1:15" ht="18" customHeight="1">
      <c r="A44" s="314" t="s">
        <v>112</v>
      </c>
      <c r="B44" s="314"/>
      <c r="C44" s="214" t="s">
        <v>113</v>
      </c>
      <c r="D44" s="214" t="s">
        <v>114</v>
      </c>
      <c r="E44" s="214" t="s">
        <v>115</v>
      </c>
      <c r="F44" s="214" t="s">
        <v>116</v>
      </c>
      <c r="G44" s="214" t="s">
        <v>117</v>
      </c>
      <c r="H44" s="214" t="s">
        <v>118</v>
      </c>
      <c r="I44" s="214" t="s">
        <v>119</v>
      </c>
      <c r="J44" s="214" t="s">
        <v>120</v>
      </c>
      <c r="K44" s="214" t="s">
        <v>121</v>
      </c>
      <c r="L44" s="214" t="s">
        <v>122</v>
      </c>
      <c r="M44" s="214" t="s">
        <v>125</v>
      </c>
      <c r="N44" s="214" t="s">
        <v>147</v>
      </c>
      <c r="O44" s="215"/>
    </row>
    <row r="45" spans="1:14" ht="18" customHeight="1">
      <c r="A45" s="314" t="s">
        <v>123</v>
      </c>
      <c r="B45" s="314"/>
      <c r="C45" s="216">
        <v>98.8</v>
      </c>
      <c r="D45" s="216">
        <v>99.3</v>
      </c>
      <c r="E45" s="216">
        <v>99.5</v>
      </c>
      <c r="F45" s="216">
        <v>99.1</v>
      </c>
      <c r="G45" s="216">
        <v>100</v>
      </c>
      <c r="H45" s="216">
        <v>99.5</v>
      </c>
      <c r="I45" s="216">
        <v>99.3</v>
      </c>
      <c r="J45" s="216">
        <v>99.7</v>
      </c>
      <c r="K45" s="216">
        <v>100</v>
      </c>
      <c r="L45" s="216">
        <v>99.8</v>
      </c>
      <c r="M45" s="216">
        <v>100.3</v>
      </c>
      <c r="N45" s="216">
        <v>100.6</v>
      </c>
    </row>
    <row r="46" spans="1:14" ht="18" customHeight="1">
      <c r="A46" s="314" t="s">
        <v>124</v>
      </c>
      <c r="B46" s="314"/>
      <c r="C46" s="217">
        <v>37</v>
      </c>
      <c r="D46" s="217">
        <v>31</v>
      </c>
      <c r="E46" s="217">
        <v>31</v>
      </c>
      <c r="F46" s="217">
        <v>33</v>
      </c>
      <c r="G46" s="217">
        <v>29</v>
      </c>
      <c r="H46" s="217">
        <v>31</v>
      </c>
      <c r="I46" s="217">
        <v>34</v>
      </c>
      <c r="J46" s="217">
        <v>31</v>
      </c>
      <c r="K46" s="217">
        <v>37</v>
      </c>
      <c r="L46" s="217">
        <v>39</v>
      </c>
      <c r="M46" s="217">
        <v>36</v>
      </c>
      <c r="N46" s="217">
        <v>34</v>
      </c>
    </row>
    <row r="47" ht="18" customHeight="1"/>
    <row r="48" ht="13.5">
      <c r="A48" t="s">
        <v>151</v>
      </c>
    </row>
  </sheetData>
  <mergeCells count="8">
    <mergeCell ref="A44:B44"/>
    <mergeCell ref="A45:B45"/>
    <mergeCell ref="A46:B46"/>
    <mergeCell ref="A28:A39"/>
    <mergeCell ref="A5:B5"/>
    <mergeCell ref="A6:A14"/>
    <mergeCell ref="A17:A25"/>
    <mergeCell ref="O17:O27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2005-10-07T00:53:29Z</cp:lastPrinted>
  <dcterms:created xsi:type="dcterms:W3CDTF">2000-08-14T09:08:04Z</dcterms:created>
  <dcterms:modified xsi:type="dcterms:W3CDTF">2005-10-07T00:55:36Z</dcterms:modified>
  <cp:category/>
  <cp:version/>
  <cp:contentType/>
  <cp:contentStatus/>
</cp:coreProperties>
</file>