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9月 自・社動態" sheetId="4" r:id="rId4"/>
    <sheet name="8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calcMode="manual" fullCalcOnLoad="1"/>
</workbook>
</file>

<file path=xl/sharedStrings.xml><?xml version="1.0" encoding="utf-8"?>
<sst xmlns="http://schemas.openxmlformats.org/spreadsheetml/2006/main" count="271" uniqueCount="149">
  <si>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</si>
  <si>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</si>
  <si>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</si>
  <si>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</si>
  <si>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</si>
  <si>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</si>
  <si>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</si>
  <si>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</si>
  <si>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</si>
  <si>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</si>
  <si>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</si>
  <si>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</si>
  <si>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</si>
  <si>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</si>
  <si>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</si>
  <si>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</si>
  <si>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</si>
  <si>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</si>
  <si>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</si>
  <si>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</si>
  <si>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</si>
  <si>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</si>
  <si>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</si>
  <si>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</si>
  <si>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</si>
  <si>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</si>
  <si>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</si>
  <si>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</si>
  <si>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</si>
  <si>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</si>
  <si>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</si>
  <si>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</si>
  <si>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</si>
  <si>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</si>
  <si>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</si>
  <si>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</si>
  <si>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</si>
  <si>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</si>
  <si>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</si>
  <si>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</si>
  <si>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</si>
  <si>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</si>
  <si>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</si>
  <si>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</si>
  <si>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</si>
  <si>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</si>
  <si>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</si>
  <si>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</si>
  <si>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</si>
  <si>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</si>
  <si>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</si>
  <si>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</si>
  <si>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</si>
  <si>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</si>
  <si>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</si>
  <si>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</si>
  <si>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</si>
  <si>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</si>
  <si>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</si>
  <si>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</si>
  <si>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</si>
  <si>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</si>
  <si>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</si>
  <si>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</si>
  <si>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</si>
  <si>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</si>
  <si>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</si>
  <si>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</si>
  <si>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</si>
  <si>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</si>
  <si>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</si>
  <si>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</si>
  <si>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</si>
  <si>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</si>
  <si>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</si>
  <si>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</si>
  <si>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</si>
  <si>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</si>
  <si>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</si>
  <si>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</si>
  <si>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</si>
  <si>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</si>
  <si>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</si>
  <si>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</si>
  <si>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</si>
  <si>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</si>
  <si>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</si>
  <si>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</si>
  <si>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</si>
  <si>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</si>
  <si>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</si>
  <si>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</si>
  <si>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</si>
  <si>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</si>
  <si>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</si>
  <si>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</si>
  <si>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</si>
  <si>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</si>
  <si>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</si>
  <si>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</si>
  <si>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</si>
  <si>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</si>
  <si>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</si>
  <si>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</si>
  <si>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</si>
  <si>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合計</t>
  </si>
  <si>
    <t>熊本市及び周辺市町村計</t>
  </si>
  <si>
    <t>菊陽町</t>
  </si>
  <si>
    <t>１5年</t>
  </si>
  <si>
    <t>企画広報部統計課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</si>
  <si>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</si>
  <si>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</si>
  <si>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</si>
  <si>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</si>
  <si>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</si>
  <si>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玉 名 市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</si>
  <si>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</si>
  <si>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</si>
  <si>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</si>
  <si>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</si>
  <si>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</si>
  <si>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</si>
  <si>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</si>
  <si>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</si>
  <si>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</si>
  <si>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</si>
  <si>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</si>
  <si>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</si>
  <si>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</si>
  <si>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</si>
  <si>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</si>
  <si>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 計</t>
  </si>
  <si>
    <t>合志市</t>
  </si>
  <si>
    <t>17年</t>
  </si>
  <si>
    <t>自 然  増 減</t>
  </si>
  <si>
    <t>転   入</t>
  </si>
  <si>
    <t>転   出</t>
  </si>
  <si>
    <t>城 南 町</t>
  </si>
  <si>
    <t>前月実数</t>
  </si>
  <si>
    <t>前年同月実数</t>
  </si>
  <si>
    <t>自然動態・社会動態（平成19年8月1日現在）</t>
  </si>
  <si>
    <r>
      <t xml:space="preserve"> ②熊本県人口に占める構成比</t>
    </r>
    <r>
      <rPr>
        <sz val="11"/>
        <rFont val="ＭＳ Ｐゴシック"/>
        <family val="3"/>
      </rPr>
      <t>（平成19年8月1日現在）</t>
    </r>
  </si>
  <si>
    <r>
      <t>統計速報</t>
    </r>
    <r>
      <rPr>
        <b/>
        <sz val="12"/>
        <color indexed="18"/>
        <rFont val="ＭＳ Ｐゴシック"/>
        <family val="3"/>
      </rPr>
      <t>（平成19年9月1日現在の推計人口）</t>
    </r>
  </si>
  <si>
    <t>（第 384 号）</t>
  </si>
  <si>
    <r>
      <t>１）熊本市の人口と世帯数</t>
    </r>
    <r>
      <rPr>
        <b/>
        <sz val="11"/>
        <rFont val="ＭＳ Ｐゴシック"/>
        <family val="3"/>
      </rPr>
      <t>（平成19年9月1日現在）</t>
    </r>
  </si>
  <si>
    <r>
      <t>２）熊本県の人口と世帯数</t>
    </r>
    <r>
      <rPr>
        <b/>
        <sz val="11"/>
        <rFont val="ＭＳ Ｐゴシック"/>
        <family val="3"/>
      </rPr>
      <t>（平成19年9月1日現在）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</si>
  <si>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（平成19年9月1日現在）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</si>
  <si>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月1日現在）</t>
    </r>
  </si>
  <si>
    <t>自然動態・社会動態（平成19年9月1日現在）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</si>
</sst>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3" xfId="0" applyFont="1" applyBorder="1" applyAlignment="1">
      <alignment/>
    </xf>
    <xf numFmtId="0" fontId="0" fillId="0" borderId="43" xfId="0" applyFont="1" applyBorder="1" applyAlignment="1" applyProtection="1">
      <alignment horizontal="centerContinuous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7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7" xfId="0" applyNumberFormat="1" applyFont="1" applyBorder="1" applyAlignment="1">
      <alignment vertical="center"/>
    </xf>
    <xf numFmtId="49" fontId="0" fillId="0" borderId="48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77" fontId="38" fillId="6" borderId="11" xfId="0" applyNumberFormat="1" applyFont="1" applyFill="1" applyBorder="1" applyAlignment="1">
      <alignment vertical="center"/>
    </xf>
    <xf numFmtId="178" fontId="38" fillId="6" borderId="40" xfId="0" applyNumberFormat="1" applyFont="1" applyFill="1" applyBorder="1" applyAlignment="1">
      <alignment/>
    </xf>
    <xf numFmtId="178" fontId="12" fillId="0" borderId="40" xfId="0" applyNumberFormat="1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189" fontId="0" fillId="0" borderId="56" xfId="0" applyNumberFormat="1" applyFont="1" applyBorder="1" applyAlignment="1" applyProtection="1">
      <alignment vertical="center"/>
      <protection/>
    </xf>
    <xf numFmtId="189" fontId="0" fillId="0" borderId="57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6" fillId="0" borderId="2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distributed" textRotation="255"/>
    </xf>
    <xf numFmtId="0" fontId="0" fillId="0" borderId="71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D1">
      <selection activeCell="H39" sqref="H39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58" t="s">
        <v>142</v>
      </c>
      <c r="D1" s="259"/>
      <c r="E1" s="259"/>
      <c r="F1" s="259"/>
      <c r="G1" s="259"/>
      <c r="H1" s="259"/>
    </row>
    <row r="2" spans="1:8" ht="13.5">
      <c r="A2" s="33"/>
      <c r="B2" s="33"/>
      <c r="C2" s="33"/>
      <c r="D2" s="33"/>
      <c r="E2" s="33"/>
      <c r="F2" s="33"/>
      <c r="H2" s="248">
        <v>39355</v>
      </c>
    </row>
    <row r="3" spans="1:8" ht="13.5">
      <c r="A3" s="33"/>
      <c r="B3" s="33"/>
      <c r="C3" s="33"/>
      <c r="D3" s="33"/>
      <c r="F3" s="1" t="s">
        <v>143</v>
      </c>
      <c r="H3" s="57" t="s">
        <v>109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54</v>
      </c>
      <c r="E5" s="33"/>
      <c r="F5" s="33"/>
      <c r="G5" s="33"/>
      <c r="H5" s="95"/>
    </row>
    <row r="6" spans="1:7" ht="13.5">
      <c r="A6" s="33"/>
      <c r="B6" s="33"/>
      <c r="C6" s="58" t="s">
        <v>55</v>
      </c>
      <c r="E6" s="33"/>
      <c r="F6" s="33"/>
      <c r="G6" s="33"/>
    </row>
    <row r="7" ht="10.5" customHeight="1"/>
    <row r="8" spans="2:9" ht="13.5">
      <c r="B8" s="33"/>
      <c r="C8" s="53" t="s">
        <v>144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138</v>
      </c>
      <c r="L10" s="96" t="s">
        <v>139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9">
        <f>'9月 自・社動態'!B8</f>
        <v>275973</v>
      </c>
      <c r="F12" s="167">
        <f>E12-K12</f>
        <v>15</v>
      </c>
      <c r="G12" s="167">
        <f>E12-L12</f>
        <v>2548</v>
      </c>
      <c r="H12" s="242">
        <f>G12/L12*100</f>
        <v>0.9318826003474445</v>
      </c>
      <c r="K12" s="170">
        <f>'8月 自・社動態'!B8</f>
        <v>275958</v>
      </c>
      <c r="L12" s="170">
        <f>'前年同月'!E6</f>
        <v>273425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9">
        <f>SUM(E15:E16)</f>
        <v>670290</v>
      </c>
      <c r="F14" s="167">
        <f>E14-K14</f>
        <v>177</v>
      </c>
      <c r="G14" s="167">
        <f>E14-L14</f>
        <v>38</v>
      </c>
      <c r="H14" s="242">
        <f>G14/L14*100</f>
        <v>0.005669509378562093</v>
      </c>
      <c r="K14" s="170">
        <f>K15+K16</f>
        <v>670113</v>
      </c>
      <c r="L14" s="170">
        <f>SUM(L15:L16)</f>
        <v>670252</v>
      </c>
    </row>
    <row r="15" spans="2:12" s="3" customFormat="1" ht="11.25" customHeight="1">
      <c r="B15" s="54"/>
      <c r="D15" s="41" t="s">
        <v>5</v>
      </c>
      <c r="E15" s="169">
        <f>'9月 自・社動態'!D8</f>
        <v>316004</v>
      </c>
      <c r="F15" s="167">
        <f>E15-K15</f>
        <v>47</v>
      </c>
      <c r="G15" s="167">
        <f>E15-L15</f>
        <v>-149</v>
      </c>
      <c r="H15" s="242">
        <f>G15/L15*100</f>
        <v>-0.04712907990751313</v>
      </c>
      <c r="K15" s="170">
        <f>'8月 自・社動態'!D8</f>
        <v>315957</v>
      </c>
      <c r="L15" s="170">
        <f>'前年同月'!G6</f>
        <v>316153</v>
      </c>
    </row>
    <row r="16" spans="2:12" s="3" customFormat="1" ht="12.75" customHeight="1">
      <c r="B16" s="54"/>
      <c r="D16" s="41" t="s">
        <v>6</v>
      </c>
      <c r="E16" s="169">
        <f>'9月 自・社動態'!E8</f>
        <v>354286</v>
      </c>
      <c r="F16" s="167">
        <f>E16-K16</f>
        <v>130</v>
      </c>
      <c r="G16" s="167">
        <f>E16-L16</f>
        <v>187</v>
      </c>
      <c r="H16" s="242">
        <f>G16/L16*100</f>
        <v>0.0528100898336341</v>
      </c>
      <c r="K16" s="170">
        <f>'8月 自・社動態'!E8</f>
        <v>354156</v>
      </c>
      <c r="L16" s="170">
        <f>'前年同月'!H6</f>
        <v>354099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145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138</v>
      </c>
      <c r="L21" s="96" t="s">
        <v>139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1">
        <v>681232</v>
      </c>
      <c r="F23" s="167">
        <f>E23-K23</f>
        <v>145</v>
      </c>
      <c r="G23" s="167">
        <f>E23-L23</f>
        <v>6031</v>
      </c>
      <c r="H23" s="242">
        <f>G23/L23*100</f>
        <v>0.8932155017542924</v>
      </c>
      <c r="K23" s="221">
        <v>681087</v>
      </c>
      <c r="L23" s="170">
        <f>'前年同月'!E22</f>
        <v>675201</v>
      </c>
    </row>
    <row r="24" spans="2:12" ht="9" customHeight="1">
      <c r="B24" s="48"/>
      <c r="E24" s="110"/>
      <c r="K24" s="100"/>
      <c r="L24" s="100"/>
    </row>
    <row r="25" spans="2:12" ht="11.25" customHeight="1">
      <c r="B25" s="48"/>
      <c r="D25" s="41" t="s">
        <v>45</v>
      </c>
      <c r="E25" s="171">
        <f>SUM(E26:E27)</f>
        <v>1828840</v>
      </c>
      <c r="F25" s="167">
        <f>E25-K25</f>
        <v>-66</v>
      </c>
      <c r="G25" s="167">
        <f>E25-L25</f>
        <v>-7245</v>
      </c>
      <c r="H25" s="242">
        <f>G25/L25*100</f>
        <v>-0.39458957510137055</v>
      </c>
      <c r="K25" s="170">
        <f>SUM(K26:K27)</f>
        <v>1828906</v>
      </c>
      <c r="L25" s="170">
        <f>SUM(L26:L27)</f>
        <v>1836085</v>
      </c>
    </row>
    <row r="26" spans="2:12" ht="11.25" customHeight="1">
      <c r="B26" s="48"/>
      <c r="D26" s="41" t="s">
        <v>5</v>
      </c>
      <c r="E26" s="201">
        <v>859919</v>
      </c>
      <c r="F26" s="167">
        <f>E26-K26</f>
        <v>-53</v>
      </c>
      <c r="G26" s="167">
        <f>E26-L26</f>
        <v>-3865</v>
      </c>
      <c r="H26" s="242">
        <f>G26/L26*100</f>
        <v>-0.4474498254193178</v>
      </c>
      <c r="K26" s="221">
        <v>859972</v>
      </c>
      <c r="L26" s="170">
        <f>'前年同月'!G22</f>
        <v>863784</v>
      </c>
    </row>
    <row r="27" spans="2:12" ht="12.75" customHeight="1">
      <c r="B27" s="48"/>
      <c r="D27" s="41" t="s">
        <v>6</v>
      </c>
      <c r="E27" s="201">
        <v>968921</v>
      </c>
      <c r="F27" s="167">
        <f>E27-K27</f>
        <v>-13</v>
      </c>
      <c r="G27" s="167">
        <f>E27-L27</f>
        <v>-3380</v>
      </c>
      <c r="H27" s="242">
        <f>G27/L27*100</f>
        <v>-0.34762897497791323</v>
      </c>
      <c r="K27" s="221">
        <v>968934</v>
      </c>
      <c r="L27" s="170">
        <f>'前年同月'!H22</f>
        <v>972301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146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9">
        <f>'9月 自・社動態'!B8</f>
        <v>275973</v>
      </c>
      <c r="F35" s="113">
        <f>'9月 自・社動態'!C8</f>
        <v>670290</v>
      </c>
      <c r="G35" s="167">
        <f>'9月 自・社動態'!D8</f>
        <v>316004</v>
      </c>
      <c r="H35" s="167">
        <f>'9月 自・社動態'!E8</f>
        <v>354286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60" t="s">
        <v>39</v>
      </c>
      <c r="E37" s="172">
        <f>'9月 自・社動態'!B18</f>
        <v>12680</v>
      </c>
      <c r="F37" s="113">
        <f>'9月 自・社動態'!C18</f>
        <v>37864</v>
      </c>
      <c r="G37" s="113">
        <f>'9月 自・社動態'!D18</f>
        <v>18031</v>
      </c>
      <c r="H37" s="113">
        <f>'9月 自・社動態'!E18</f>
        <v>19833</v>
      </c>
    </row>
    <row r="38" spans="2:8" ht="12.75" customHeight="1">
      <c r="B38" s="33"/>
      <c r="D38" s="160" t="s">
        <v>40</v>
      </c>
      <c r="E38" s="172">
        <f>'9月 自・社動態'!B17</f>
        <v>6239</v>
      </c>
      <c r="F38" s="113">
        <f>'9月 自・社動態'!C17</f>
        <v>19678</v>
      </c>
      <c r="G38" s="113">
        <f>'9月 自・社動態'!D17</f>
        <v>9300</v>
      </c>
      <c r="H38" s="113">
        <f>'9月 自・社動態'!E17</f>
        <v>10378</v>
      </c>
    </row>
    <row r="39" spans="2:8" ht="12.75" customHeight="1">
      <c r="B39" s="33"/>
      <c r="D39" s="160" t="s">
        <v>10</v>
      </c>
      <c r="E39" s="172">
        <f>'9月 自・社動態'!B19</f>
        <v>2349</v>
      </c>
      <c r="F39" s="113">
        <f>'9月 自・社動態'!C19</f>
        <v>7909</v>
      </c>
      <c r="G39" s="113">
        <f>'9月 自・社動態'!D19</f>
        <v>3730</v>
      </c>
      <c r="H39" s="113">
        <f>'9月 自・社動態'!E19</f>
        <v>4179</v>
      </c>
    </row>
    <row r="40" spans="2:8" ht="12.75" customHeight="1">
      <c r="B40" s="33"/>
      <c r="D40" s="55" t="s">
        <v>63</v>
      </c>
      <c r="E40" s="172">
        <f>'9月 自・社動態'!B10</f>
        <v>1804</v>
      </c>
      <c r="F40" s="113">
        <f>'9月 自・社動態'!C10</f>
        <v>5540</v>
      </c>
      <c r="G40" s="113">
        <f>'9月 自・社動態'!D10</f>
        <v>2581</v>
      </c>
      <c r="H40" s="113">
        <f>'9月 自・社動態'!E10</f>
        <v>2959</v>
      </c>
    </row>
    <row r="41" spans="2:8" ht="12.75" customHeight="1">
      <c r="B41" s="33"/>
      <c r="D41" s="55" t="s">
        <v>13</v>
      </c>
      <c r="E41" s="172">
        <f>'9月 自・社動態'!B11</f>
        <v>9960</v>
      </c>
      <c r="F41" s="113">
        <f>'9月 自・社動態'!C11</f>
        <v>30508</v>
      </c>
      <c r="G41" s="113">
        <f>'9月 自・社動態'!D11</f>
        <v>14505</v>
      </c>
      <c r="H41" s="113">
        <f>'9月 自・社動態'!E11</f>
        <v>16003</v>
      </c>
    </row>
    <row r="42" spans="2:8" ht="12.75" customHeight="1">
      <c r="B42" s="33"/>
      <c r="D42" s="159" t="s">
        <v>103</v>
      </c>
      <c r="E42" s="172">
        <f>'9月 自・社動態'!B14</f>
        <v>12438</v>
      </c>
      <c r="F42" s="113">
        <f>'9月 自・社動態'!C14</f>
        <v>34586</v>
      </c>
      <c r="G42" s="113">
        <f>'9月 自・社動態'!D14</f>
        <v>16791</v>
      </c>
      <c r="H42" s="113">
        <f>'9月 自・社動態'!E14</f>
        <v>17795</v>
      </c>
    </row>
    <row r="43" spans="2:8" ht="12.75" customHeight="1">
      <c r="B43" s="33"/>
      <c r="C43" s="217"/>
      <c r="D43" s="55" t="s">
        <v>123</v>
      </c>
      <c r="E43" s="172">
        <f>'9月 自・社動態'!B13</f>
        <v>18579</v>
      </c>
      <c r="F43" s="113">
        <f>'9月 自・社動態'!C13</f>
        <v>53278</v>
      </c>
      <c r="G43" s="113">
        <f>'9月 自・社動態'!D13</f>
        <v>25497</v>
      </c>
      <c r="H43" s="113">
        <f>'9月 自・社動態'!E13</f>
        <v>27781</v>
      </c>
    </row>
    <row r="44" spans="2:8" ht="12.75" customHeight="1">
      <c r="B44" s="33"/>
      <c r="C44" s="217"/>
      <c r="D44" s="55" t="s">
        <v>111</v>
      </c>
      <c r="E44" s="172">
        <f>'9月 自・社動態'!B12</f>
        <v>24433</v>
      </c>
      <c r="F44" s="113">
        <f>'9月 自・社動態'!C12</f>
        <v>70834</v>
      </c>
      <c r="G44" s="113">
        <f>'9月 自・社動態'!D12</f>
        <v>33085</v>
      </c>
      <c r="H44" s="113">
        <f>'9月 自・社動態'!E12</f>
        <v>37749</v>
      </c>
    </row>
    <row r="45" spans="2:8" ht="12.75" customHeight="1">
      <c r="B45" s="33"/>
      <c r="D45" s="160" t="s">
        <v>11</v>
      </c>
      <c r="E45" s="172">
        <f>'9月 自・社動態'!B16</f>
        <v>2912</v>
      </c>
      <c r="F45" s="113">
        <f>'9月 自・社動態'!C16</f>
        <v>8668</v>
      </c>
      <c r="G45" s="113">
        <f>'9月 自・社動態'!D16</f>
        <v>4125</v>
      </c>
      <c r="H45" s="113">
        <f>'9月 自・社動態'!E16</f>
        <v>4543</v>
      </c>
    </row>
    <row r="46" spans="2:8" ht="12.75" customHeight="1">
      <c r="B46" s="33"/>
      <c r="D46" s="160" t="s">
        <v>12</v>
      </c>
      <c r="E46" s="172">
        <f>'9月 自・社動態'!B15</f>
        <v>10887</v>
      </c>
      <c r="F46" s="113">
        <f>'9月 自・社動態'!C15</f>
        <v>32865</v>
      </c>
      <c r="G46" s="113">
        <f>'9月 自・社動態'!D15</f>
        <v>15617</v>
      </c>
      <c r="H46" s="113">
        <f>'9月 自・社動態'!E15</f>
        <v>17248</v>
      </c>
    </row>
    <row r="47" spans="2:8" ht="12.75" customHeight="1">
      <c r="B47" s="33"/>
      <c r="D47" s="212"/>
      <c r="E47" s="172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4" t="s">
        <v>104</v>
      </c>
      <c r="E49" s="172">
        <f>SUM(E35:E46)</f>
        <v>378254</v>
      </c>
      <c r="F49" s="113">
        <f>SUM(F35:F46)</f>
        <v>972020</v>
      </c>
      <c r="G49" s="113">
        <f>SUM(G35:G46)</f>
        <v>459266</v>
      </c>
      <c r="H49" s="173">
        <f>SUM(H35:H46)</f>
        <v>512754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60"/>
      <c r="D51" s="260"/>
      <c r="E51" s="260"/>
      <c r="F51" s="260"/>
      <c r="G51" s="260"/>
      <c r="H51" s="260"/>
      <c r="I51" s="260"/>
    </row>
    <row r="52" spans="1:9" ht="10.5" customHeight="1">
      <c r="A52" s="7"/>
      <c r="B52" s="7"/>
      <c r="C52" s="260"/>
      <c r="D52" s="260"/>
      <c r="E52" s="260"/>
      <c r="F52" s="260"/>
      <c r="G52" s="260"/>
      <c r="H52" s="260"/>
      <c r="I52" s="260"/>
    </row>
    <row r="53" spans="4:13" ht="13.5">
      <c r="D53" s="33" t="s">
        <v>147</v>
      </c>
      <c r="K53" s="9"/>
      <c r="L53" s="9"/>
      <c r="M53" s="9"/>
    </row>
    <row r="54" spans="4:13" ht="13.5">
      <c r="D54" s="34" t="s">
        <v>56</v>
      </c>
      <c r="K54" s="9"/>
      <c r="L54" s="9"/>
      <c r="M54" s="9"/>
    </row>
    <row r="55" spans="4:8" ht="13.5">
      <c r="D55" s="93" t="s">
        <v>27</v>
      </c>
      <c r="E55" s="261" t="s">
        <v>28</v>
      </c>
      <c r="F55" s="262"/>
      <c r="G55" s="261" t="s">
        <v>29</v>
      </c>
      <c r="H55" s="262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63">
        <f>E25</f>
        <v>1828840</v>
      </c>
      <c r="F57" s="264"/>
      <c r="G57" s="264">
        <f>F35</f>
        <v>670290</v>
      </c>
      <c r="H57" s="264"/>
    </row>
    <row r="58" spans="4:8" ht="13.5">
      <c r="D58" s="55" t="s">
        <v>31</v>
      </c>
      <c r="E58" s="265">
        <v>100</v>
      </c>
      <c r="F58" s="266"/>
      <c r="G58" s="266">
        <f>G57*E58/E57</f>
        <v>36.651101244504716</v>
      </c>
      <c r="H58" s="266"/>
    </row>
    <row r="59" spans="4:8" ht="9" customHeight="1">
      <c r="D59" s="49"/>
      <c r="E59" s="88"/>
      <c r="F59" s="89"/>
      <c r="G59" s="89"/>
      <c r="H59" s="89"/>
    </row>
  </sheetData>
  <mergeCells count="8">
    <mergeCell ref="E58:F58"/>
    <mergeCell ref="G57:H57"/>
    <mergeCell ref="G58:H58"/>
    <mergeCell ref="G55:H55"/>
    <mergeCell ref="C1:H1"/>
    <mergeCell ref="C51:I52"/>
    <mergeCell ref="E55:F55"/>
    <mergeCell ref="E57:F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3"/>
  <sheetViews>
    <sheetView zoomScaleSheetLayoutView="100" workbookViewId="0" topLeftCell="A1">
      <selection activeCell="H39" sqref="H39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73" t="s">
        <v>2</v>
      </c>
      <c r="C5" s="273"/>
      <c r="D5" s="274"/>
      <c r="E5" s="277" t="s">
        <v>4</v>
      </c>
      <c r="F5" s="273"/>
      <c r="G5" s="273"/>
      <c r="H5" s="274"/>
      <c r="I5" s="279" t="s">
        <v>15</v>
      </c>
      <c r="J5" s="280"/>
      <c r="K5" s="280"/>
      <c r="L5" s="207"/>
      <c r="M5" s="101" t="s">
        <v>60</v>
      </c>
      <c r="N5" s="101" t="s">
        <v>57</v>
      </c>
      <c r="O5" s="101" t="s">
        <v>58</v>
      </c>
      <c r="P5" s="41"/>
    </row>
    <row r="6" spans="2:16" ht="15" customHeight="1" thickBot="1">
      <c r="B6" s="275"/>
      <c r="C6" s="275"/>
      <c r="D6" s="276"/>
      <c r="E6" s="278"/>
      <c r="F6" s="275"/>
      <c r="G6" s="275"/>
      <c r="H6" s="276"/>
      <c r="I6" s="279" t="s">
        <v>16</v>
      </c>
      <c r="J6" s="281"/>
      <c r="K6" s="130" t="s">
        <v>17</v>
      </c>
      <c r="L6" s="208"/>
      <c r="M6" s="121"/>
      <c r="N6" s="121"/>
      <c r="O6" s="102" t="s">
        <v>59</v>
      </c>
      <c r="P6" s="41"/>
    </row>
    <row r="7" spans="2:16" s="3" customFormat="1" ht="15" customHeight="1" thickTop="1">
      <c r="B7" s="132"/>
      <c r="C7" s="120"/>
      <c r="D7" s="120"/>
      <c r="E7" s="251"/>
      <c r="F7" s="268"/>
      <c r="G7" s="268"/>
      <c r="H7" s="268"/>
      <c r="I7" s="268"/>
      <c r="J7" s="268"/>
      <c r="K7" s="268"/>
      <c r="L7" s="205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86">
        <f>M8-N8</f>
        <v>15</v>
      </c>
      <c r="F8" s="271"/>
      <c r="G8" s="271"/>
      <c r="H8" s="42"/>
      <c r="I8" s="271">
        <f>M8-O8</f>
        <v>2548</v>
      </c>
      <c r="J8" s="271"/>
      <c r="K8" s="242">
        <f>I8/O8*100</f>
        <v>0.9318826003474445</v>
      </c>
      <c r="L8" s="168"/>
      <c r="M8" s="210">
        <f>'9月 自・社動態'!B8</f>
        <v>275973</v>
      </c>
      <c r="N8" s="210">
        <f>'8月 自・社動態'!B8</f>
        <v>275958</v>
      </c>
      <c r="O8" s="210">
        <f>'前年同月'!E6</f>
        <v>273425</v>
      </c>
      <c r="P8" s="61"/>
    </row>
    <row r="9" spans="2:16" s="3" customFormat="1" ht="28.5" customHeight="1">
      <c r="B9" s="115"/>
      <c r="C9" s="111" t="s">
        <v>106</v>
      </c>
      <c r="D9" s="134"/>
      <c r="E9" s="286">
        <f>M9-N9</f>
        <v>113</v>
      </c>
      <c r="F9" s="271"/>
      <c r="G9" s="271"/>
      <c r="H9" s="5"/>
      <c r="I9" s="271">
        <f>M9-O9</f>
        <v>4539</v>
      </c>
      <c r="J9" s="271"/>
      <c r="K9" s="242">
        <f>I9/O9*100</f>
        <v>1.2145618987731293</v>
      </c>
      <c r="L9" s="168"/>
      <c r="M9" s="210">
        <f>'9月 自・社動態'!B21</f>
        <v>378254</v>
      </c>
      <c r="N9" s="210">
        <f>'8月 自・社動態'!B21</f>
        <v>378141</v>
      </c>
      <c r="O9" s="210">
        <f>'前年同月'!E20</f>
        <v>373715</v>
      </c>
      <c r="P9" s="61"/>
    </row>
    <row r="10" spans="2:16" s="3" customFormat="1" ht="12.75" customHeight="1" thickBot="1">
      <c r="B10" s="131"/>
      <c r="C10" s="135"/>
      <c r="D10" s="136"/>
      <c r="E10" s="282"/>
      <c r="F10" s="283"/>
      <c r="G10" s="283"/>
      <c r="H10" s="283"/>
      <c r="I10" s="283"/>
      <c r="J10" s="283"/>
      <c r="K10" s="283"/>
      <c r="L10" s="209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101</v>
      </c>
    </row>
    <row r="15" ht="13.5">
      <c r="C15" s="33" t="s">
        <v>65</v>
      </c>
    </row>
    <row r="16" ht="14.25" thickBot="1">
      <c r="C16" s="34" t="s">
        <v>41</v>
      </c>
    </row>
    <row r="17" spans="2:16" ht="13.5" customHeight="1">
      <c r="B17" s="267" t="s">
        <v>2</v>
      </c>
      <c r="C17" s="267"/>
      <c r="D17" s="252"/>
      <c r="E17" s="255" t="s">
        <v>4</v>
      </c>
      <c r="F17" s="267"/>
      <c r="G17" s="267"/>
      <c r="H17" s="252"/>
      <c r="I17" s="257" t="s">
        <v>15</v>
      </c>
      <c r="J17" s="249"/>
      <c r="K17" s="249"/>
      <c r="L17" s="204"/>
      <c r="M17" s="101" t="s">
        <v>60</v>
      </c>
      <c r="N17" s="101" t="s">
        <v>57</v>
      </c>
      <c r="O17" s="101" t="s">
        <v>58</v>
      </c>
      <c r="P17" s="4"/>
    </row>
    <row r="18" spans="2:16" ht="19.5" customHeight="1" thickBot="1">
      <c r="B18" s="253"/>
      <c r="C18" s="253"/>
      <c r="D18" s="254"/>
      <c r="E18" s="256"/>
      <c r="F18" s="253"/>
      <c r="G18" s="253"/>
      <c r="H18" s="254"/>
      <c r="I18" s="257" t="s">
        <v>16</v>
      </c>
      <c r="J18" s="250"/>
      <c r="K18" s="124" t="s">
        <v>17</v>
      </c>
      <c r="L18" s="204"/>
      <c r="M18" s="121"/>
      <c r="N18" s="121"/>
      <c r="O18" s="102" t="s">
        <v>59</v>
      </c>
      <c r="P18" s="4"/>
    </row>
    <row r="19" spans="2:16" ht="19.5" customHeight="1" thickTop="1">
      <c r="B19" s="125"/>
      <c r="C19" s="120"/>
      <c r="D19" s="126"/>
      <c r="E19" s="284"/>
      <c r="F19" s="285"/>
      <c r="G19" s="285"/>
      <c r="H19" s="285"/>
      <c r="I19" s="285"/>
      <c r="J19" s="285"/>
      <c r="K19" s="285"/>
      <c r="L19" s="206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72">
        <f>M20-N20</f>
        <v>177</v>
      </c>
      <c r="F20" s="271"/>
      <c r="G20" s="271"/>
      <c r="H20" s="60"/>
      <c r="I20" s="271">
        <f>M20-O20</f>
        <v>38</v>
      </c>
      <c r="J20" s="271"/>
      <c r="K20" s="242">
        <f>I20/O20*100</f>
        <v>0.005669509378562093</v>
      </c>
      <c r="L20" s="168"/>
      <c r="M20" s="210">
        <f>'9月 自・社動態'!C8</f>
        <v>670290</v>
      </c>
      <c r="N20" s="210">
        <f>'8月 自・社動態'!C8</f>
        <v>670113</v>
      </c>
      <c r="O20" s="211">
        <f>'前年同月'!F6</f>
        <v>670252</v>
      </c>
      <c r="P20" s="3"/>
    </row>
    <row r="21" spans="2:16" ht="29.25" customHeight="1">
      <c r="B21" s="125"/>
      <c r="C21" s="111" t="s">
        <v>106</v>
      </c>
      <c r="D21" s="127"/>
      <c r="E21" s="272">
        <f>M21-N21</f>
        <v>278</v>
      </c>
      <c r="F21" s="271"/>
      <c r="G21" s="271"/>
      <c r="H21" s="60"/>
      <c r="I21" s="271">
        <f>M21-O21</f>
        <v>1307</v>
      </c>
      <c r="J21" s="271"/>
      <c r="K21" s="242">
        <f>I21/O21*100</f>
        <v>0.1346432982766276</v>
      </c>
      <c r="L21" s="168"/>
      <c r="M21" s="210">
        <f>'9月 自・社動態'!C21</f>
        <v>972020</v>
      </c>
      <c r="N21" s="210">
        <f>'8月 自・社動態'!C21</f>
        <v>971742</v>
      </c>
      <c r="O21" s="175">
        <f>'前年同月'!F20</f>
        <v>970713</v>
      </c>
      <c r="P21" s="3"/>
    </row>
    <row r="22" spans="2:16" ht="15" customHeight="1" thickBot="1">
      <c r="B22" s="294"/>
      <c r="C22" s="294"/>
      <c r="D22" s="128"/>
      <c r="E22" s="295"/>
      <c r="F22" s="296"/>
      <c r="G22" s="296"/>
      <c r="H22" s="296"/>
      <c r="I22" s="296"/>
      <c r="J22" s="296"/>
      <c r="K22" s="296"/>
      <c r="L22" s="203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81" t="s">
        <v>2</v>
      </c>
      <c r="C29" s="290"/>
      <c r="D29" s="279"/>
      <c r="E29" s="277" t="s">
        <v>16</v>
      </c>
      <c r="F29" s="287"/>
      <c r="G29" s="279" t="s">
        <v>19</v>
      </c>
      <c r="H29" s="280"/>
      <c r="I29" s="280"/>
      <c r="J29" s="297"/>
      <c r="K29" s="279" t="s">
        <v>20</v>
      </c>
      <c r="L29" s="280"/>
      <c r="M29" s="280"/>
      <c r="N29" s="280"/>
      <c r="O29" s="280"/>
      <c r="P29" s="41"/>
    </row>
    <row r="30" spans="2:16" ht="19.5" customHeight="1">
      <c r="B30" s="281"/>
      <c r="C30" s="290"/>
      <c r="D30" s="279"/>
      <c r="E30" s="288"/>
      <c r="F30" s="289"/>
      <c r="G30" s="129" t="s">
        <v>22</v>
      </c>
      <c r="H30" s="129" t="s">
        <v>23</v>
      </c>
      <c r="I30" s="279" t="s">
        <v>21</v>
      </c>
      <c r="J30" s="297"/>
      <c r="K30" s="130" t="s">
        <v>25</v>
      </c>
      <c r="L30" s="220"/>
      <c r="M30" s="129" t="s">
        <v>26</v>
      </c>
      <c r="N30" s="280" t="s">
        <v>24</v>
      </c>
      <c r="O30" s="280"/>
      <c r="P30" s="41"/>
    </row>
    <row r="31" spans="2:16" ht="12" customHeight="1">
      <c r="B31" s="115"/>
      <c r="C31" s="120"/>
      <c r="D31" s="137"/>
      <c r="E31" s="291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3"/>
    </row>
    <row r="32" spans="2:16" ht="15" customHeight="1">
      <c r="B32" s="115"/>
      <c r="C32" s="111" t="s">
        <v>9</v>
      </c>
      <c r="D32" s="134"/>
      <c r="E32" s="272">
        <f>SUM(I32+N32)</f>
        <v>177</v>
      </c>
      <c r="F32" s="271"/>
      <c r="G32" s="247">
        <f>'9月 自・社動態'!G8</f>
        <v>604</v>
      </c>
      <c r="H32" s="247">
        <f>'9月 自・社動態'!H8</f>
        <v>390</v>
      </c>
      <c r="I32" s="271">
        <f>SUM(G32-H32)</f>
        <v>214</v>
      </c>
      <c r="J32" s="271"/>
      <c r="K32" s="167">
        <f>'9月 自・社動態'!J8</f>
        <v>2261</v>
      </c>
      <c r="L32" s="167"/>
      <c r="M32" s="167">
        <f>'9月 自・社動態'!N8</f>
        <v>2298</v>
      </c>
      <c r="N32" s="271">
        <f>SUM(K32-M32)</f>
        <v>-37</v>
      </c>
      <c r="O32" s="271"/>
      <c r="P32" s="60"/>
    </row>
    <row r="33" spans="2:16" ht="32.25" customHeight="1">
      <c r="B33" s="115"/>
      <c r="C33" s="111" t="s">
        <v>106</v>
      </c>
      <c r="D33" s="134"/>
      <c r="E33" s="272">
        <f>SUM(I33+N33)</f>
        <v>278</v>
      </c>
      <c r="F33" s="271"/>
      <c r="G33" s="167">
        <f>'9月 自・社動態'!G21</f>
        <v>866</v>
      </c>
      <c r="H33" s="167">
        <f>'9月 自・社動態'!H21</f>
        <v>612</v>
      </c>
      <c r="I33" s="271">
        <f>SUM(G33-H33)</f>
        <v>254</v>
      </c>
      <c r="J33" s="271"/>
      <c r="K33" s="167">
        <f>'9月 自・社動態'!J21</f>
        <v>3294</v>
      </c>
      <c r="L33" s="167"/>
      <c r="M33" s="167">
        <f>'9月 自・社動態'!N21</f>
        <v>3270</v>
      </c>
      <c r="N33" s="271">
        <f>SUM(K33-M33)</f>
        <v>24</v>
      </c>
      <c r="O33" s="271"/>
      <c r="P33" s="60"/>
    </row>
    <row r="34" spans="2:16" ht="12" customHeight="1">
      <c r="B34" s="131"/>
      <c r="C34" s="138"/>
      <c r="D34" s="139"/>
      <c r="E34" s="269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 t="s">
        <v>141</v>
      </c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C1">
      <selection activeCell="H23" sqref="H23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298" t="s">
        <v>2</v>
      </c>
      <c r="C4" s="298"/>
      <c r="D4" s="298"/>
      <c r="E4" s="37" t="s">
        <v>7</v>
      </c>
      <c r="F4" s="161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2"/>
      <c r="G5" s="40"/>
      <c r="H5" s="40"/>
    </row>
    <row r="6" spans="2:8" ht="13.5">
      <c r="B6" s="33"/>
      <c r="C6" s="55" t="s">
        <v>9</v>
      </c>
      <c r="D6" s="41"/>
      <c r="E6" s="116">
        <v>273425</v>
      </c>
      <c r="F6" s="166">
        <f>SUM(G6:H6)</f>
        <v>670252</v>
      </c>
      <c r="G6" s="118">
        <v>316153</v>
      </c>
      <c r="H6" s="118">
        <v>354099</v>
      </c>
    </row>
    <row r="7" spans="2:8" ht="13.5">
      <c r="B7" s="33"/>
      <c r="C7" s="55"/>
      <c r="D7" s="41"/>
      <c r="E7" s="116"/>
      <c r="F7" s="163"/>
      <c r="G7" s="118"/>
      <c r="H7" s="118"/>
    </row>
    <row r="8" spans="2:8" ht="13.5">
      <c r="B8" s="33"/>
      <c r="C8" s="55" t="s">
        <v>62</v>
      </c>
      <c r="D8" s="41"/>
      <c r="E8" s="74">
        <v>1795</v>
      </c>
      <c r="F8" s="166">
        <f aca="true" t="shared" si="0" ref="F8:F17">SUM(G8:H8)</f>
        <v>5567</v>
      </c>
      <c r="G8" s="56">
        <v>2596</v>
      </c>
      <c r="H8" s="56">
        <v>2971</v>
      </c>
    </row>
    <row r="9" spans="2:8" ht="13.5">
      <c r="B9" s="33"/>
      <c r="C9" s="55" t="s">
        <v>13</v>
      </c>
      <c r="D9" s="41"/>
      <c r="E9" s="117">
        <v>9873</v>
      </c>
      <c r="F9" s="166">
        <f t="shared" si="0"/>
        <v>30733</v>
      </c>
      <c r="G9" s="119">
        <v>14618</v>
      </c>
      <c r="H9" s="119">
        <v>16115</v>
      </c>
    </row>
    <row r="10" spans="2:8" ht="13.5">
      <c r="B10" s="33"/>
      <c r="C10" s="55" t="s">
        <v>112</v>
      </c>
      <c r="D10" s="223"/>
      <c r="E10" s="117">
        <v>24225</v>
      </c>
      <c r="F10" s="166">
        <f t="shared" si="0"/>
        <v>71376</v>
      </c>
      <c r="G10" s="119">
        <v>33329</v>
      </c>
      <c r="H10" s="119">
        <v>38047</v>
      </c>
    </row>
    <row r="11" spans="2:8" ht="13.5">
      <c r="B11" s="33"/>
      <c r="C11" s="55" t="s">
        <v>132</v>
      </c>
      <c r="D11" s="223"/>
      <c r="E11" s="117">
        <v>18061</v>
      </c>
      <c r="F11" s="166">
        <f t="shared" si="0"/>
        <v>52519</v>
      </c>
      <c r="G11" s="119">
        <v>25138</v>
      </c>
      <c r="H11" s="119">
        <v>27381</v>
      </c>
    </row>
    <row r="12" spans="2:8" ht="13.5" customHeight="1">
      <c r="B12" s="33"/>
      <c r="C12" s="111" t="s">
        <v>107</v>
      </c>
      <c r="D12" s="153"/>
      <c r="E12" s="157">
        <v>11856</v>
      </c>
      <c r="F12" s="166">
        <f t="shared" si="0"/>
        <v>33464</v>
      </c>
      <c r="G12" s="158">
        <v>16235</v>
      </c>
      <c r="H12" s="158">
        <v>17229</v>
      </c>
    </row>
    <row r="13" spans="2:8" ht="13.5">
      <c r="B13" s="33"/>
      <c r="C13" s="55" t="s">
        <v>12</v>
      </c>
      <c r="D13" s="41"/>
      <c r="E13" s="117">
        <v>10707</v>
      </c>
      <c r="F13" s="166">
        <f t="shared" si="0"/>
        <v>32824</v>
      </c>
      <c r="G13" s="119">
        <v>15608</v>
      </c>
      <c r="H13" s="119">
        <v>17216</v>
      </c>
    </row>
    <row r="14" spans="2:8" ht="13.5">
      <c r="B14" s="33"/>
      <c r="C14" s="55" t="s">
        <v>11</v>
      </c>
      <c r="D14" s="41"/>
      <c r="E14" s="117">
        <v>2827</v>
      </c>
      <c r="F14" s="166">
        <f t="shared" si="0"/>
        <v>8513</v>
      </c>
      <c r="G14" s="119">
        <v>4057</v>
      </c>
      <c r="H14" s="119">
        <v>4456</v>
      </c>
    </row>
    <row r="15" spans="2:8" ht="13.5">
      <c r="B15" s="33"/>
      <c r="C15" s="55" t="s">
        <v>40</v>
      </c>
      <c r="D15" s="41"/>
      <c r="E15" s="117">
        <v>6130</v>
      </c>
      <c r="F15" s="166">
        <f t="shared" si="0"/>
        <v>19679</v>
      </c>
      <c r="G15" s="119">
        <v>9302</v>
      </c>
      <c r="H15" s="119">
        <v>10377</v>
      </c>
    </row>
    <row r="16" spans="2:8" ht="13.5">
      <c r="B16" s="33"/>
      <c r="C16" s="55" t="s">
        <v>39</v>
      </c>
      <c r="D16" s="41"/>
      <c r="E16" s="117">
        <v>12497</v>
      </c>
      <c r="F16" s="166">
        <f t="shared" si="0"/>
        <v>37879</v>
      </c>
      <c r="G16" s="119">
        <v>18033</v>
      </c>
      <c r="H16" s="119">
        <v>19846</v>
      </c>
    </row>
    <row r="17" spans="2:8" ht="13.5">
      <c r="B17" s="33"/>
      <c r="C17" s="55" t="s">
        <v>10</v>
      </c>
      <c r="D17" s="41"/>
      <c r="E17" s="117">
        <v>2319</v>
      </c>
      <c r="F17" s="166">
        <f t="shared" si="0"/>
        <v>7907</v>
      </c>
      <c r="G17" s="119">
        <v>3711</v>
      </c>
      <c r="H17" s="119">
        <v>4196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2"/>
      <c r="D19" s="140"/>
      <c r="E19" s="172"/>
      <c r="F19" s="113"/>
      <c r="G19" s="113"/>
      <c r="H19" s="113"/>
    </row>
    <row r="20" spans="2:8" ht="13.5">
      <c r="B20" s="33"/>
      <c r="C20" s="165" t="s">
        <v>105</v>
      </c>
      <c r="D20" s="154"/>
      <c r="E20" s="155">
        <f>SUM(E6:E17)</f>
        <v>373715</v>
      </c>
      <c r="F20" s="156">
        <f>SUM(F6:F17)</f>
        <v>970713</v>
      </c>
      <c r="G20" s="156">
        <f>SUM(G6:G17)</f>
        <v>458780</v>
      </c>
      <c r="H20" s="156">
        <f>SUM(H6:H17)</f>
        <v>511933</v>
      </c>
    </row>
    <row r="21" spans="2:8" ht="13.5">
      <c r="B21" s="33"/>
      <c r="C21" s="164"/>
      <c r="D21" s="140"/>
      <c r="E21" s="172"/>
      <c r="F21" s="113"/>
      <c r="G21" s="113"/>
      <c r="H21" s="113"/>
    </row>
    <row r="22" spans="1:8" ht="13.5">
      <c r="A22" s="7"/>
      <c r="B22" s="48"/>
      <c r="C22" s="45" t="s">
        <v>66</v>
      </c>
      <c r="D22" s="45"/>
      <c r="E22" s="213">
        <v>675201</v>
      </c>
      <c r="F22" s="214">
        <v>1836085</v>
      </c>
      <c r="G22" s="214">
        <v>863784</v>
      </c>
      <c r="H22" s="214">
        <v>972301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  <row r="53" ht="13.5">
      <c r="D53" s="33" t="s">
        <v>141</v>
      </c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D53" sqref="D53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148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84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2" t="s">
        <v>2</v>
      </c>
      <c r="B4" s="244"/>
      <c r="C4" s="80"/>
      <c r="D4" s="81"/>
      <c r="E4" s="68"/>
      <c r="F4" s="63"/>
      <c r="G4" s="299" t="s">
        <v>38</v>
      </c>
      <c r="H4" s="300"/>
      <c r="I4" s="301"/>
      <c r="J4" s="299" t="s">
        <v>43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02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0" t="s">
        <v>32</v>
      </c>
      <c r="H5" s="304" t="s">
        <v>33</v>
      </c>
      <c r="I5" s="306" t="s">
        <v>134</v>
      </c>
      <c r="J5" s="312" t="s">
        <v>135</v>
      </c>
      <c r="K5" s="300"/>
      <c r="L5" s="300"/>
      <c r="M5" s="301"/>
      <c r="N5" s="304" t="s">
        <v>136</v>
      </c>
      <c r="O5" s="300"/>
      <c r="P5" s="300"/>
      <c r="Q5" s="300"/>
      <c r="R5" s="308" t="s">
        <v>44</v>
      </c>
      <c r="S5" s="7"/>
    </row>
    <row r="6" spans="1:19" ht="14.25" thickBot="1">
      <c r="A6" s="303"/>
      <c r="B6" s="245"/>
      <c r="C6" s="18"/>
      <c r="D6" s="19"/>
      <c r="E6" s="20"/>
      <c r="F6" s="65"/>
      <c r="G6" s="311"/>
      <c r="H6" s="305"/>
      <c r="I6" s="307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09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275973</v>
      </c>
      <c r="C8" s="226">
        <f>SUM(D8:E8)</f>
        <v>670290</v>
      </c>
      <c r="D8" s="23">
        <v>316004</v>
      </c>
      <c r="E8" s="23">
        <v>354286</v>
      </c>
      <c r="F8" s="229">
        <f>SUM(I8+R8)</f>
        <v>177</v>
      </c>
      <c r="G8" s="67">
        <v>604</v>
      </c>
      <c r="H8" s="67">
        <v>390</v>
      </c>
      <c r="I8" s="202">
        <f>G8-H8</f>
        <v>214</v>
      </c>
      <c r="J8" s="202">
        <f>SUM(K8+L8+M8)</f>
        <v>2261</v>
      </c>
      <c r="K8" s="67">
        <v>830</v>
      </c>
      <c r="L8" s="67">
        <v>1320</v>
      </c>
      <c r="M8" s="67">
        <v>111</v>
      </c>
      <c r="N8" s="202">
        <f>SUM(O8:Q8)</f>
        <v>2298</v>
      </c>
      <c r="O8" s="67">
        <v>737</v>
      </c>
      <c r="P8" s="67">
        <v>1260</v>
      </c>
      <c r="Q8" s="67">
        <v>301</v>
      </c>
      <c r="R8" s="202">
        <f>SUM(J8-N8)</f>
        <v>-37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1804</v>
      </c>
      <c r="C10" s="228">
        <f>SUM(D10:E10)</f>
        <v>5540</v>
      </c>
      <c r="D10" s="26">
        <v>2581</v>
      </c>
      <c r="E10" s="26">
        <v>2959</v>
      </c>
      <c r="F10" s="229">
        <f>SUM(I10+R10)</f>
        <v>-12</v>
      </c>
      <c r="G10" s="25">
        <v>3</v>
      </c>
      <c r="H10" s="25">
        <v>13</v>
      </c>
      <c r="I10" s="202">
        <f aca="true" t="shared" si="0" ref="I10:I19">G10-H10</f>
        <v>-10</v>
      </c>
      <c r="J10" s="202">
        <f>SUM(K10+L10+M10)</f>
        <v>11</v>
      </c>
      <c r="K10" s="25">
        <v>9</v>
      </c>
      <c r="L10" s="25">
        <v>0</v>
      </c>
      <c r="M10" s="25">
        <v>2</v>
      </c>
      <c r="N10" s="202">
        <f>SUM(O10:Q10)</f>
        <v>13</v>
      </c>
      <c r="O10" s="25">
        <v>9</v>
      </c>
      <c r="P10" s="25">
        <v>3</v>
      </c>
      <c r="Q10" s="25">
        <v>1</v>
      </c>
      <c r="R10" s="202">
        <f>SUM(J10-N10)</f>
        <v>-2</v>
      </c>
      <c r="S10" s="22"/>
    </row>
    <row r="11" spans="1:21" ht="13.5">
      <c r="A11" s="24" t="s">
        <v>13</v>
      </c>
      <c r="B11" s="78">
        <v>9960</v>
      </c>
      <c r="C11" s="228">
        <f>SUM(D11:E11)</f>
        <v>30508</v>
      </c>
      <c r="D11" s="26">
        <v>14505</v>
      </c>
      <c r="E11" s="26">
        <v>16003</v>
      </c>
      <c r="F11" s="229">
        <f>SUM(I11+R11)</f>
        <v>27</v>
      </c>
      <c r="G11" s="25">
        <v>18</v>
      </c>
      <c r="H11" s="25">
        <v>20</v>
      </c>
      <c r="I11" s="202">
        <f t="shared" si="0"/>
        <v>-2</v>
      </c>
      <c r="J11" s="202">
        <f>SUM(K11+L11+M11)</f>
        <v>102</v>
      </c>
      <c r="K11" s="25">
        <v>56</v>
      </c>
      <c r="L11" s="25">
        <v>32</v>
      </c>
      <c r="M11" s="25">
        <v>14</v>
      </c>
      <c r="N11" s="202">
        <f aca="true" t="shared" si="1" ref="N11:N19">SUM(O11:Q11)</f>
        <v>73</v>
      </c>
      <c r="O11" s="25">
        <v>45</v>
      </c>
      <c r="P11" s="25">
        <v>23</v>
      </c>
      <c r="Q11" s="25">
        <v>5</v>
      </c>
      <c r="R11" s="202">
        <f aca="true" t="shared" si="2" ref="R11:R19">SUM(J11-N11)</f>
        <v>29</v>
      </c>
      <c r="S11" s="22"/>
      <c r="U11" s="115"/>
    </row>
    <row r="12" spans="1:21" ht="13.5">
      <c r="A12" s="24" t="s">
        <v>115</v>
      </c>
      <c r="B12" s="78">
        <v>24433</v>
      </c>
      <c r="C12" s="228">
        <f aca="true" t="shared" si="3" ref="C12:C18">SUM(D12:E12)</f>
        <v>70834</v>
      </c>
      <c r="D12" s="26">
        <v>33085</v>
      </c>
      <c r="E12" s="26">
        <v>37749</v>
      </c>
      <c r="F12" s="229">
        <f>SUM(I12+R12)</f>
        <v>-31</v>
      </c>
      <c r="G12" s="25">
        <v>48</v>
      </c>
      <c r="H12" s="25">
        <v>54</v>
      </c>
      <c r="I12" s="202">
        <f t="shared" si="0"/>
        <v>-6</v>
      </c>
      <c r="J12" s="202">
        <f>SUM(K12+L12+M12)</f>
        <v>155</v>
      </c>
      <c r="K12" s="25">
        <v>56</v>
      </c>
      <c r="L12" s="25">
        <v>91</v>
      </c>
      <c r="M12" s="25">
        <v>8</v>
      </c>
      <c r="N12" s="202">
        <f t="shared" si="1"/>
        <v>180</v>
      </c>
      <c r="O12" s="25">
        <v>102</v>
      </c>
      <c r="P12" s="25">
        <v>69</v>
      </c>
      <c r="Q12" s="25">
        <v>9</v>
      </c>
      <c r="R12" s="202">
        <f t="shared" si="2"/>
        <v>-25</v>
      </c>
      <c r="S12" s="22"/>
      <c r="U12" s="115"/>
    </row>
    <row r="13" spans="1:19" ht="13.5">
      <c r="A13" s="24" t="s">
        <v>124</v>
      </c>
      <c r="B13" s="78">
        <v>18579</v>
      </c>
      <c r="C13" s="228">
        <f t="shared" si="3"/>
        <v>53278</v>
      </c>
      <c r="D13" s="26">
        <v>25497</v>
      </c>
      <c r="E13" s="26">
        <v>27781</v>
      </c>
      <c r="F13" s="229">
        <f>SUM(I13+R13)</f>
        <v>113</v>
      </c>
      <c r="G13" s="25">
        <v>55</v>
      </c>
      <c r="H13" s="25">
        <v>33</v>
      </c>
      <c r="I13" s="202">
        <f t="shared" si="0"/>
        <v>22</v>
      </c>
      <c r="J13" s="202">
        <f aca="true" t="shared" si="4" ref="J13:J19">SUM(K13+L13+M13)</f>
        <v>232</v>
      </c>
      <c r="K13" s="25">
        <v>167</v>
      </c>
      <c r="L13" s="25">
        <v>57</v>
      </c>
      <c r="M13" s="25">
        <v>8</v>
      </c>
      <c r="N13" s="202">
        <f t="shared" si="1"/>
        <v>141</v>
      </c>
      <c r="O13" s="25">
        <v>92</v>
      </c>
      <c r="P13" s="25">
        <v>38</v>
      </c>
      <c r="Q13" s="25">
        <v>11</v>
      </c>
      <c r="R13" s="202">
        <f t="shared" si="2"/>
        <v>91</v>
      </c>
      <c r="S13" s="22"/>
    </row>
    <row r="14" spans="1:18" ht="13.5">
      <c r="A14" s="141" t="s">
        <v>102</v>
      </c>
      <c r="B14" s="142">
        <v>12438</v>
      </c>
      <c r="C14" s="228">
        <f t="shared" si="3"/>
        <v>34586</v>
      </c>
      <c r="D14" s="142">
        <v>16791</v>
      </c>
      <c r="E14" s="142">
        <v>17795</v>
      </c>
      <c r="F14" s="229">
        <f aca="true" t="shared" si="5" ref="F14:F19">SUM(I14+R14)</f>
        <v>39</v>
      </c>
      <c r="G14" s="143">
        <v>51</v>
      </c>
      <c r="H14" s="143">
        <v>22</v>
      </c>
      <c r="I14" s="202">
        <f t="shared" si="0"/>
        <v>29</v>
      </c>
      <c r="J14" s="202">
        <f t="shared" si="4"/>
        <v>194</v>
      </c>
      <c r="K14" s="143">
        <v>124</v>
      </c>
      <c r="L14" s="143">
        <v>67</v>
      </c>
      <c r="M14" s="143">
        <v>3</v>
      </c>
      <c r="N14" s="202">
        <f>SUM(O14:Q14)</f>
        <v>184</v>
      </c>
      <c r="O14" s="143">
        <v>114</v>
      </c>
      <c r="P14" s="143">
        <v>62</v>
      </c>
      <c r="Q14" s="143">
        <v>8</v>
      </c>
      <c r="R14" s="202">
        <f t="shared" si="2"/>
        <v>10</v>
      </c>
    </row>
    <row r="15" spans="1:19" ht="13.5">
      <c r="A15" s="224" t="s">
        <v>12</v>
      </c>
      <c r="B15" s="78">
        <v>10887</v>
      </c>
      <c r="C15" s="228">
        <f t="shared" si="3"/>
        <v>32865</v>
      </c>
      <c r="D15" s="26">
        <v>15617</v>
      </c>
      <c r="E15" s="26">
        <v>17248</v>
      </c>
      <c r="F15" s="229">
        <f t="shared" si="5"/>
        <v>-33</v>
      </c>
      <c r="G15" s="25">
        <v>27</v>
      </c>
      <c r="H15" s="25">
        <v>22</v>
      </c>
      <c r="I15" s="202">
        <f t="shared" si="0"/>
        <v>5</v>
      </c>
      <c r="J15" s="202">
        <f t="shared" si="4"/>
        <v>110</v>
      </c>
      <c r="K15" s="25">
        <v>70</v>
      </c>
      <c r="L15" s="25">
        <v>37</v>
      </c>
      <c r="M15" s="25">
        <v>3</v>
      </c>
      <c r="N15" s="202">
        <f t="shared" si="1"/>
        <v>148</v>
      </c>
      <c r="O15" s="25">
        <v>80</v>
      </c>
      <c r="P15" s="25">
        <v>65</v>
      </c>
      <c r="Q15" s="25">
        <v>3</v>
      </c>
      <c r="R15" s="202">
        <f t="shared" si="2"/>
        <v>-38</v>
      </c>
      <c r="S15" s="22"/>
    </row>
    <row r="16" spans="1:19" ht="13.5">
      <c r="A16" s="224" t="s">
        <v>11</v>
      </c>
      <c r="B16" s="78">
        <v>2912</v>
      </c>
      <c r="C16" s="228">
        <f t="shared" si="3"/>
        <v>8668</v>
      </c>
      <c r="D16" s="26">
        <v>4125</v>
      </c>
      <c r="E16" s="26">
        <v>4543</v>
      </c>
      <c r="F16" s="229">
        <f t="shared" si="5"/>
        <v>8</v>
      </c>
      <c r="G16" s="25">
        <v>12</v>
      </c>
      <c r="H16" s="25">
        <v>8</v>
      </c>
      <c r="I16" s="202">
        <f t="shared" si="0"/>
        <v>4</v>
      </c>
      <c r="J16" s="202">
        <f t="shared" si="4"/>
        <v>37</v>
      </c>
      <c r="K16" s="25">
        <v>27</v>
      </c>
      <c r="L16" s="25">
        <v>10</v>
      </c>
      <c r="M16" s="25">
        <v>0</v>
      </c>
      <c r="N16" s="202">
        <f t="shared" si="1"/>
        <v>33</v>
      </c>
      <c r="O16" s="25">
        <v>23</v>
      </c>
      <c r="P16" s="25">
        <v>10</v>
      </c>
      <c r="Q16" s="25">
        <v>0</v>
      </c>
      <c r="R16" s="202">
        <f t="shared" si="2"/>
        <v>4</v>
      </c>
      <c r="S16" s="22"/>
    </row>
    <row r="17" spans="1:19" ht="13.5">
      <c r="A17" s="24" t="s">
        <v>137</v>
      </c>
      <c r="B17" s="78">
        <v>6239</v>
      </c>
      <c r="C17" s="228">
        <f>SUM(D17:E17)</f>
        <v>19678</v>
      </c>
      <c r="D17" s="26">
        <v>9300</v>
      </c>
      <c r="E17" s="26">
        <v>10378</v>
      </c>
      <c r="F17" s="229">
        <f t="shared" si="5"/>
        <v>-10</v>
      </c>
      <c r="G17" s="25">
        <v>14</v>
      </c>
      <c r="H17" s="25">
        <v>17</v>
      </c>
      <c r="I17" s="202">
        <f t="shared" si="0"/>
        <v>-3</v>
      </c>
      <c r="J17" s="202">
        <f t="shared" si="4"/>
        <v>49</v>
      </c>
      <c r="K17" s="25">
        <v>42</v>
      </c>
      <c r="L17" s="25">
        <v>7</v>
      </c>
      <c r="M17" s="25">
        <v>0</v>
      </c>
      <c r="N17" s="202">
        <f t="shared" si="1"/>
        <v>56</v>
      </c>
      <c r="O17" s="25">
        <v>34</v>
      </c>
      <c r="P17" s="25">
        <v>19</v>
      </c>
      <c r="Q17" s="25">
        <v>3</v>
      </c>
      <c r="R17" s="202">
        <f t="shared" si="2"/>
        <v>-7</v>
      </c>
      <c r="S17" s="22"/>
    </row>
    <row r="18" spans="1:19" ht="13.5">
      <c r="A18" s="24" t="s">
        <v>14</v>
      </c>
      <c r="B18" s="78">
        <v>12680</v>
      </c>
      <c r="C18" s="228">
        <f t="shared" si="3"/>
        <v>37864</v>
      </c>
      <c r="D18" s="26">
        <v>18031</v>
      </c>
      <c r="E18" s="26">
        <v>19833</v>
      </c>
      <c r="F18" s="229">
        <f t="shared" si="5"/>
        <v>-14</v>
      </c>
      <c r="G18" s="25">
        <v>26</v>
      </c>
      <c r="H18" s="25">
        <v>23</v>
      </c>
      <c r="I18" s="202">
        <f t="shared" si="0"/>
        <v>3</v>
      </c>
      <c r="J18" s="202">
        <f t="shared" si="4"/>
        <v>116</v>
      </c>
      <c r="K18" s="25">
        <v>69</v>
      </c>
      <c r="L18" s="25">
        <v>40</v>
      </c>
      <c r="M18" s="25">
        <v>7</v>
      </c>
      <c r="N18" s="202">
        <f t="shared" si="1"/>
        <v>133</v>
      </c>
      <c r="O18" s="25">
        <v>83</v>
      </c>
      <c r="P18" s="25">
        <v>40</v>
      </c>
      <c r="Q18" s="25">
        <v>10</v>
      </c>
      <c r="R18" s="202">
        <f t="shared" si="2"/>
        <v>-17</v>
      </c>
      <c r="S18" s="22"/>
    </row>
    <row r="19" spans="1:19" ht="13.5" customHeight="1">
      <c r="A19" s="24" t="s">
        <v>10</v>
      </c>
      <c r="B19" s="78">
        <v>2349</v>
      </c>
      <c r="C19" s="228">
        <f>SUM(D19:E19)</f>
        <v>7909</v>
      </c>
      <c r="D19" s="26">
        <v>3730</v>
      </c>
      <c r="E19" s="26">
        <v>4179</v>
      </c>
      <c r="F19" s="229">
        <f t="shared" si="5"/>
        <v>14</v>
      </c>
      <c r="G19" s="25">
        <v>8</v>
      </c>
      <c r="H19" s="25">
        <v>10</v>
      </c>
      <c r="I19" s="202">
        <f t="shared" si="0"/>
        <v>-2</v>
      </c>
      <c r="J19" s="202">
        <f t="shared" si="4"/>
        <v>27</v>
      </c>
      <c r="K19" s="25">
        <v>23</v>
      </c>
      <c r="L19" s="25">
        <v>2</v>
      </c>
      <c r="M19" s="25">
        <v>2</v>
      </c>
      <c r="N19" s="202">
        <f t="shared" si="1"/>
        <v>11</v>
      </c>
      <c r="O19" s="25">
        <v>8</v>
      </c>
      <c r="P19" s="25">
        <v>1</v>
      </c>
      <c r="Q19" s="25">
        <v>2</v>
      </c>
      <c r="R19" s="202">
        <f t="shared" si="2"/>
        <v>16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131</v>
      </c>
      <c r="B21" s="232">
        <f aca="true" t="shared" si="6" ref="B21:R21">SUM(B8:B19)</f>
        <v>378254</v>
      </c>
      <c r="C21" s="232">
        <f t="shared" si="6"/>
        <v>972020</v>
      </c>
      <c r="D21" s="232">
        <f t="shared" si="6"/>
        <v>459266</v>
      </c>
      <c r="E21" s="232">
        <f t="shared" si="6"/>
        <v>512754</v>
      </c>
      <c r="F21" s="233">
        <f t="shared" si="6"/>
        <v>278</v>
      </c>
      <c r="G21" s="234">
        <f t="shared" si="6"/>
        <v>866</v>
      </c>
      <c r="H21" s="234">
        <f t="shared" si="6"/>
        <v>612</v>
      </c>
      <c r="I21" s="234">
        <f t="shared" si="6"/>
        <v>254</v>
      </c>
      <c r="J21" s="234">
        <f t="shared" si="6"/>
        <v>3294</v>
      </c>
      <c r="K21" s="234">
        <f t="shared" si="6"/>
        <v>1473</v>
      </c>
      <c r="L21" s="234">
        <f t="shared" si="6"/>
        <v>1663</v>
      </c>
      <c r="M21" s="234">
        <f t="shared" si="6"/>
        <v>158</v>
      </c>
      <c r="N21" s="234">
        <f t="shared" si="6"/>
        <v>3270</v>
      </c>
      <c r="O21" s="234">
        <f t="shared" si="6"/>
        <v>1327</v>
      </c>
      <c r="P21" s="234">
        <f t="shared" si="6"/>
        <v>1590</v>
      </c>
      <c r="Q21" s="234">
        <f t="shared" si="6"/>
        <v>353</v>
      </c>
      <c r="R21" s="234">
        <f t="shared" si="6"/>
        <v>24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8" t="s">
        <v>128</v>
      </c>
      <c r="R24" s="66"/>
    </row>
    <row r="25" spans="1:18" ht="13.5">
      <c r="A25" s="218" t="s">
        <v>129</v>
      </c>
      <c r="R25" s="66"/>
    </row>
    <row r="26" spans="1:18" ht="13.5">
      <c r="A26" s="219" t="s">
        <v>114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B20" sqref="B20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5"/>
    </row>
    <row r="2" spans="1:6" ht="18.75">
      <c r="A2" s="10" t="s">
        <v>140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84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2" t="s">
        <v>2</v>
      </c>
      <c r="B4" s="244"/>
      <c r="C4" s="80"/>
      <c r="D4" s="81"/>
      <c r="E4" s="68"/>
      <c r="F4" s="63"/>
      <c r="G4" s="299" t="s">
        <v>38</v>
      </c>
      <c r="H4" s="300"/>
      <c r="I4" s="301"/>
      <c r="J4" s="299" t="s">
        <v>43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02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0" t="s">
        <v>32</v>
      </c>
      <c r="H5" s="304" t="s">
        <v>33</v>
      </c>
      <c r="I5" s="306" t="s">
        <v>134</v>
      </c>
      <c r="J5" s="312" t="s">
        <v>135</v>
      </c>
      <c r="K5" s="300"/>
      <c r="L5" s="300"/>
      <c r="M5" s="301"/>
      <c r="N5" s="304" t="s">
        <v>136</v>
      </c>
      <c r="O5" s="300"/>
      <c r="P5" s="300"/>
      <c r="Q5" s="300"/>
      <c r="R5" s="308" t="s">
        <v>44</v>
      </c>
      <c r="S5" s="7"/>
    </row>
    <row r="6" spans="1:19" ht="14.25" thickBot="1">
      <c r="A6" s="303"/>
      <c r="B6" s="245"/>
      <c r="C6" s="18"/>
      <c r="D6" s="19"/>
      <c r="E6" s="20"/>
      <c r="F6" s="65"/>
      <c r="G6" s="311"/>
      <c r="H6" s="305"/>
      <c r="I6" s="307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09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275958</v>
      </c>
      <c r="C8" s="226">
        <f>SUM(D8:E8)</f>
        <v>670113</v>
      </c>
      <c r="D8" s="23">
        <v>315957</v>
      </c>
      <c r="E8" s="23">
        <v>354156</v>
      </c>
      <c r="F8" s="229">
        <f>SUM(I8+R8)</f>
        <v>120</v>
      </c>
      <c r="G8" s="67">
        <v>558</v>
      </c>
      <c r="H8" s="67">
        <v>367</v>
      </c>
      <c r="I8" s="202">
        <f>G8-H8</f>
        <v>191</v>
      </c>
      <c r="J8" s="202">
        <f>SUM(K8+L8+M8)</f>
        <v>2222</v>
      </c>
      <c r="K8" s="67">
        <v>661</v>
      </c>
      <c r="L8" s="67">
        <v>1460</v>
      </c>
      <c r="M8" s="67">
        <v>101</v>
      </c>
      <c r="N8" s="202">
        <f>SUM(O8:Q8)</f>
        <v>2293</v>
      </c>
      <c r="O8" s="67">
        <v>702</v>
      </c>
      <c r="P8" s="67">
        <v>1526</v>
      </c>
      <c r="Q8" s="67">
        <v>65</v>
      </c>
      <c r="R8" s="202">
        <f>SUM(J8-N8)</f>
        <v>-71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1812</v>
      </c>
      <c r="C10" s="228">
        <f>SUM(D10:E10)</f>
        <v>5552</v>
      </c>
      <c r="D10" s="26">
        <v>2580</v>
      </c>
      <c r="E10" s="26">
        <v>2972</v>
      </c>
      <c r="F10" s="229">
        <f>SUM(I10+R10)</f>
        <v>2</v>
      </c>
      <c r="G10" s="25">
        <v>2</v>
      </c>
      <c r="H10" s="25">
        <v>6</v>
      </c>
      <c r="I10" s="202">
        <f aca="true" t="shared" si="0" ref="I10:I19">G10-H10</f>
        <v>-4</v>
      </c>
      <c r="J10" s="202">
        <f>SUM(K10+L10+M10)</f>
        <v>15</v>
      </c>
      <c r="K10" s="25">
        <v>12</v>
      </c>
      <c r="L10" s="25">
        <v>3</v>
      </c>
      <c r="M10" s="25">
        <v>0</v>
      </c>
      <c r="N10" s="202">
        <f>SUM(O10:Q10)</f>
        <v>9</v>
      </c>
      <c r="O10" s="25">
        <v>9</v>
      </c>
      <c r="P10" s="25">
        <v>0</v>
      </c>
      <c r="Q10" s="25">
        <v>0</v>
      </c>
      <c r="R10" s="202">
        <f>SUM(J10-N10)</f>
        <v>6</v>
      </c>
      <c r="S10" s="22"/>
    </row>
    <row r="11" spans="1:21" ht="13.5">
      <c r="A11" s="24" t="s">
        <v>13</v>
      </c>
      <c r="B11" s="78">
        <v>9940</v>
      </c>
      <c r="C11" s="228">
        <f>SUM(D11:E11)</f>
        <v>30481</v>
      </c>
      <c r="D11" s="26">
        <v>14504</v>
      </c>
      <c r="E11" s="26">
        <v>15977</v>
      </c>
      <c r="F11" s="229">
        <f>SUM(I11+R11)</f>
        <v>15</v>
      </c>
      <c r="G11" s="25">
        <v>24</v>
      </c>
      <c r="H11" s="25">
        <v>10</v>
      </c>
      <c r="I11" s="202">
        <f t="shared" si="0"/>
        <v>14</v>
      </c>
      <c r="J11" s="202">
        <f>SUM(K11+L11+M11)</f>
        <v>82</v>
      </c>
      <c r="K11" s="25">
        <v>55</v>
      </c>
      <c r="L11" s="25">
        <v>21</v>
      </c>
      <c r="M11" s="25">
        <v>6</v>
      </c>
      <c r="N11" s="202">
        <f aca="true" t="shared" si="1" ref="N11:N19">SUM(O11:Q11)</f>
        <v>81</v>
      </c>
      <c r="O11" s="25">
        <v>48</v>
      </c>
      <c r="P11" s="25">
        <v>32</v>
      </c>
      <c r="Q11" s="25">
        <v>1</v>
      </c>
      <c r="R11" s="202">
        <f aca="true" t="shared" si="2" ref="R11:R19">SUM(J11-N11)</f>
        <v>1</v>
      </c>
      <c r="S11" s="22"/>
      <c r="U11" s="115"/>
    </row>
    <row r="12" spans="1:21" ht="13.5">
      <c r="A12" s="24" t="s">
        <v>115</v>
      </c>
      <c r="B12" s="78">
        <v>24429</v>
      </c>
      <c r="C12" s="228">
        <f aca="true" t="shared" si="3" ref="C12:C18">SUM(D12:E12)</f>
        <v>70865</v>
      </c>
      <c r="D12" s="26">
        <v>33094</v>
      </c>
      <c r="E12" s="26">
        <v>37771</v>
      </c>
      <c r="F12" s="229">
        <f>SUM(I12+R12)</f>
        <v>-51</v>
      </c>
      <c r="G12" s="25">
        <v>43</v>
      </c>
      <c r="H12" s="25">
        <v>70</v>
      </c>
      <c r="I12" s="202">
        <f t="shared" si="0"/>
        <v>-27</v>
      </c>
      <c r="J12" s="202">
        <f>SUM(K12+L12+M12)</f>
        <v>143</v>
      </c>
      <c r="K12" s="25">
        <v>62</v>
      </c>
      <c r="L12" s="25">
        <v>69</v>
      </c>
      <c r="M12" s="25">
        <v>12</v>
      </c>
      <c r="N12" s="202">
        <f t="shared" si="1"/>
        <v>167</v>
      </c>
      <c r="O12" s="25">
        <v>86</v>
      </c>
      <c r="P12" s="25">
        <v>62</v>
      </c>
      <c r="Q12" s="25">
        <v>19</v>
      </c>
      <c r="R12" s="202">
        <f t="shared" si="2"/>
        <v>-24</v>
      </c>
      <c r="S12" s="22"/>
      <c r="U12" s="115"/>
    </row>
    <row r="13" spans="1:19" ht="13.5">
      <c r="A13" s="24" t="s">
        <v>124</v>
      </c>
      <c r="B13" s="78">
        <v>18533</v>
      </c>
      <c r="C13" s="228">
        <f t="shared" si="3"/>
        <v>53165</v>
      </c>
      <c r="D13" s="26">
        <v>25443</v>
      </c>
      <c r="E13" s="26">
        <v>27722</v>
      </c>
      <c r="F13" s="229">
        <f>SUM(I13+R13)</f>
        <v>37</v>
      </c>
      <c r="G13" s="25">
        <v>55</v>
      </c>
      <c r="H13" s="25">
        <v>29</v>
      </c>
      <c r="I13" s="202">
        <f t="shared" si="0"/>
        <v>26</v>
      </c>
      <c r="J13" s="202">
        <f aca="true" t="shared" si="4" ref="J13:J19">SUM(K13+L13+M13)</f>
        <v>217</v>
      </c>
      <c r="K13" s="25">
        <v>153</v>
      </c>
      <c r="L13" s="25">
        <v>62</v>
      </c>
      <c r="M13" s="25">
        <v>2</v>
      </c>
      <c r="N13" s="202">
        <f t="shared" si="1"/>
        <v>206</v>
      </c>
      <c r="O13" s="25">
        <v>133</v>
      </c>
      <c r="P13" s="25">
        <v>70</v>
      </c>
      <c r="Q13" s="25">
        <v>3</v>
      </c>
      <c r="R13" s="202">
        <f t="shared" si="2"/>
        <v>11</v>
      </c>
      <c r="S13" s="22"/>
    </row>
    <row r="14" spans="1:18" ht="13.5">
      <c r="A14" s="141" t="s">
        <v>102</v>
      </c>
      <c r="B14" s="142">
        <v>12412</v>
      </c>
      <c r="C14" s="228">
        <f t="shared" si="3"/>
        <v>34547</v>
      </c>
      <c r="D14" s="142">
        <v>16761</v>
      </c>
      <c r="E14" s="142">
        <v>17786</v>
      </c>
      <c r="F14" s="229">
        <f aca="true" t="shared" si="5" ref="F14:F19">SUM(I14+R14)</f>
        <v>110</v>
      </c>
      <c r="G14" s="143">
        <v>43</v>
      </c>
      <c r="H14" s="143">
        <v>14</v>
      </c>
      <c r="I14" s="202">
        <f t="shared" si="0"/>
        <v>29</v>
      </c>
      <c r="J14" s="202">
        <f t="shared" si="4"/>
        <v>221</v>
      </c>
      <c r="K14" s="143">
        <v>110</v>
      </c>
      <c r="L14" s="143">
        <v>107</v>
      </c>
      <c r="M14" s="143">
        <v>4</v>
      </c>
      <c r="N14" s="202">
        <f>SUM(O14:Q14)</f>
        <v>140</v>
      </c>
      <c r="O14" s="143">
        <v>83</v>
      </c>
      <c r="P14" s="143">
        <v>53</v>
      </c>
      <c r="Q14" s="143">
        <v>4</v>
      </c>
      <c r="R14" s="202">
        <f t="shared" si="2"/>
        <v>81</v>
      </c>
    </row>
    <row r="15" spans="1:19" ht="13.5">
      <c r="A15" s="224" t="s">
        <v>12</v>
      </c>
      <c r="B15" s="78">
        <v>10891</v>
      </c>
      <c r="C15" s="228">
        <f t="shared" si="3"/>
        <v>32898</v>
      </c>
      <c r="D15" s="26">
        <v>15635</v>
      </c>
      <c r="E15" s="26">
        <v>17263</v>
      </c>
      <c r="F15" s="229">
        <f t="shared" si="5"/>
        <v>43</v>
      </c>
      <c r="G15" s="25">
        <v>28</v>
      </c>
      <c r="H15" s="25">
        <v>31</v>
      </c>
      <c r="I15" s="202">
        <f t="shared" si="0"/>
        <v>-3</v>
      </c>
      <c r="J15" s="202">
        <f t="shared" si="4"/>
        <v>166</v>
      </c>
      <c r="K15" s="25">
        <v>76</v>
      </c>
      <c r="L15" s="25">
        <v>72</v>
      </c>
      <c r="M15" s="25">
        <v>18</v>
      </c>
      <c r="N15" s="202">
        <f t="shared" si="1"/>
        <v>120</v>
      </c>
      <c r="O15" s="25">
        <v>62</v>
      </c>
      <c r="P15" s="25">
        <v>54</v>
      </c>
      <c r="Q15" s="25">
        <v>4</v>
      </c>
      <c r="R15" s="202">
        <f t="shared" si="2"/>
        <v>46</v>
      </c>
      <c r="S15" s="22"/>
    </row>
    <row r="16" spans="1:19" ht="13.5">
      <c r="A16" s="224" t="s">
        <v>11</v>
      </c>
      <c r="B16" s="78">
        <v>2907</v>
      </c>
      <c r="C16" s="228">
        <f t="shared" si="3"/>
        <v>8660</v>
      </c>
      <c r="D16" s="26">
        <v>4124</v>
      </c>
      <c r="E16" s="26">
        <v>4536</v>
      </c>
      <c r="F16" s="229">
        <f t="shared" si="5"/>
        <v>-14</v>
      </c>
      <c r="G16" s="25">
        <v>6</v>
      </c>
      <c r="H16" s="25">
        <v>3</v>
      </c>
      <c r="I16" s="202">
        <f t="shared" si="0"/>
        <v>3</v>
      </c>
      <c r="J16" s="202">
        <f t="shared" si="4"/>
        <v>26</v>
      </c>
      <c r="K16" s="25">
        <v>16</v>
      </c>
      <c r="L16" s="25">
        <v>10</v>
      </c>
      <c r="M16" s="25">
        <v>0</v>
      </c>
      <c r="N16" s="202">
        <f t="shared" si="1"/>
        <v>43</v>
      </c>
      <c r="O16" s="25">
        <v>15</v>
      </c>
      <c r="P16" s="25">
        <v>28</v>
      </c>
      <c r="Q16" s="25">
        <v>0</v>
      </c>
      <c r="R16" s="202">
        <f t="shared" si="2"/>
        <v>-17</v>
      </c>
      <c r="S16" s="22"/>
    </row>
    <row r="17" spans="1:19" ht="13.5">
      <c r="A17" s="24" t="s">
        <v>137</v>
      </c>
      <c r="B17" s="78">
        <v>6239</v>
      </c>
      <c r="C17" s="228">
        <f>SUM(D17:E17)</f>
        <v>19688</v>
      </c>
      <c r="D17" s="26">
        <v>9309</v>
      </c>
      <c r="E17" s="26">
        <v>10379</v>
      </c>
      <c r="F17" s="229">
        <f t="shared" si="5"/>
        <v>-6</v>
      </c>
      <c r="G17" s="25">
        <v>18</v>
      </c>
      <c r="H17" s="25">
        <v>24</v>
      </c>
      <c r="I17" s="202">
        <f t="shared" si="0"/>
        <v>-6</v>
      </c>
      <c r="J17" s="202">
        <f t="shared" si="4"/>
        <v>64</v>
      </c>
      <c r="K17" s="25">
        <v>53</v>
      </c>
      <c r="L17" s="25">
        <v>10</v>
      </c>
      <c r="M17" s="25">
        <v>1</v>
      </c>
      <c r="N17" s="202">
        <f t="shared" si="1"/>
        <v>64</v>
      </c>
      <c r="O17" s="25">
        <v>49</v>
      </c>
      <c r="P17" s="25">
        <v>14</v>
      </c>
      <c r="Q17" s="25">
        <v>1</v>
      </c>
      <c r="R17" s="202">
        <f t="shared" si="2"/>
        <v>0</v>
      </c>
      <c r="S17" s="22"/>
    </row>
    <row r="18" spans="1:19" ht="13.5">
      <c r="A18" s="24" t="s">
        <v>14</v>
      </c>
      <c r="B18" s="78">
        <v>12674</v>
      </c>
      <c r="C18" s="228">
        <f t="shared" si="3"/>
        <v>37878</v>
      </c>
      <c r="D18" s="26">
        <v>18029</v>
      </c>
      <c r="E18" s="26">
        <v>19849</v>
      </c>
      <c r="F18" s="229">
        <f t="shared" si="5"/>
        <v>15</v>
      </c>
      <c r="G18" s="25">
        <v>41</v>
      </c>
      <c r="H18" s="25">
        <v>23</v>
      </c>
      <c r="I18" s="202">
        <f t="shared" si="0"/>
        <v>18</v>
      </c>
      <c r="J18" s="202">
        <f t="shared" si="4"/>
        <v>95</v>
      </c>
      <c r="K18" s="25">
        <v>54</v>
      </c>
      <c r="L18" s="25">
        <v>37</v>
      </c>
      <c r="M18" s="25">
        <v>4</v>
      </c>
      <c r="N18" s="202">
        <f t="shared" si="1"/>
        <v>98</v>
      </c>
      <c r="O18" s="25">
        <v>48</v>
      </c>
      <c r="P18" s="25">
        <v>41</v>
      </c>
      <c r="Q18" s="25">
        <v>9</v>
      </c>
      <c r="R18" s="202">
        <f t="shared" si="2"/>
        <v>-3</v>
      </c>
      <c r="S18" s="22"/>
    </row>
    <row r="19" spans="1:19" ht="13.5" customHeight="1">
      <c r="A19" s="24" t="s">
        <v>10</v>
      </c>
      <c r="B19" s="78">
        <v>2346</v>
      </c>
      <c r="C19" s="228">
        <f>SUM(D19:E19)</f>
        <v>7895</v>
      </c>
      <c r="D19" s="26">
        <v>3718</v>
      </c>
      <c r="E19" s="26">
        <v>4177</v>
      </c>
      <c r="F19" s="229">
        <f t="shared" si="5"/>
        <v>-2</v>
      </c>
      <c r="G19" s="25">
        <v>4</v>
      </c>
      <c r="H19" s="25">
        <v>10</v>
      </c>
      <c r="I19" s="202">
        <f t="shared" si="0"/>
        <v>-6</v>
      </c>
      <c r="J19" s="202">
        <f t="shared" si="4"/>
        <v>21</v>
      </c>
      <c r="K19" s="25">
        <v>17</v>
      </c>
      <c r="L19" s="25">
        <v>2</v>
      </c>
      <c r="M19" s="25">
        <v>2</v>
      </c>
      <c r="N19" s="202">
        <f t="shared" si="1"/>
        <v>17</v>
      </c>
      <c r="O19" s="25">
        <v>12</v>
      </c>
      <c r="P19" s="25">
        <v>5</v>
      </c>
      <c r="Q19" s="25">
        <v>0</v>
      </c>
      <c r="R19" s="202">
        <f t="shared" si="2"/>
        <v>4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131</v>
      </c>
      <c r="B21" s="232">
        <f aca="true" t="shared" si="6" ref="B21:R21">SUM(B8:B19)</f>
        <v>378141</v>
      </c>
      <c r="C21" s="232">
        <f t="shared" si="6"/>
        <v>971742</v>
      </c>
      <c r="D21" s="232">
        <f t="shared" si="6"/>
        <v>459154</v>
      </c>
      <c r="E21" s="232">
        <f t="shared" si="6"/>
        <v>512588</v>
      </c>
      <c r="F21" s="233">
        <f t="shared" si="6"/>
        <v>269</v>
      </c>
      <c r="G21" s="234">
        <f t="shared" si="6"/>
        <v>822</v>
      </c>
      <c r="H21" s="234">
        <f t="shared" si="6"/>
        <v>587</v>
      </c>
      <c r="I21" s="234">
        <f t="shared" si="6"/>
        <v>235</v>
      </c>
      <c r="J21" s="234">
        <f t="shared" si="6"/>
        <v>3272</v>
      </c>
      <c r="K21" s="234">
        <f t="shared" si="6"/>
        <v>1269</v>
      </c>
      <c r="L21" s="234">
        <f t="shared" si="6"/>
        <v>1853</v>
      </c>
      <c r="M21" s="234">
        <f t="shared" si="6"/>
        <v>150</v>
      </c>
      <c r="N21" s="234">
        <f t="shared" si="6"/>
        <v>3238</v>
      </c>
      <c r="O21" s="234">
        <f t="shared" si="6"/>
        <v>1247</v>
      </c>
      <c r="P21" s="234">
        <f t="shared" si="6"/>
        <v>1885</v>
      </c>
      <c r="Q21" s="234">
        <f t="shared" si="6"/>
        <v>106</v>
      </c>
      <c r="R21" s="234">
        <f t="shared" si="6"/>
        <v>34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75"/>
      <c r="R23" s="66"/>
    </row>
    <row r="24" spans="1:18" ht="13.5">
      <c r="A24" s="218" t="s">
        <v>128</v>
      </c>
      <c r="B24" s="75"/>
      <c r="R24" s="66"/>
    </row>
    <row r="25" spans="1:18" ht="13.5">
      <c r="A25" s="218" t="s">
        <v>129</v>
      </c>
      <c r="B25" s="75"/>
      <c r="R25" s="66"/>
    </row>
    <row r="26" spans="1:18" ht="13.5">
      <c r="A26" s="219" t="s">
        <v>114</v>
      </c>
      <c r="B26" s="75"/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22">
      <selection activeCell="H39" sqref="H39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6"/>
      <c r="C1" s="177"/>
      <c r="D1" s="176"/>
      <c r="E1" s="176"/>
      <c r="F1" s="178"/>
      <c r="G1" s="176"/>
      <c r="H1" s="176"/>
      <c r="I1" s="176"/>
      <c r="J1" s="176"/>
      <c r="K1" s="176"/>
      <c r="L1" s="176"/>
      <c r="M1" s="176"/>
      <c r="N1" s="176"/>
      <c r="O1" s="176"/>
    </row>
    <row r="2" spans="2:15" ht="21" customHeight="1">
      <c r="B2" s="179"/>
      <c r="C2" s="179"/>
      <c r="D2" s="179"/>
      <c r="E2" s="179"/>
      <c r="F2" s="178" t="s">
        <v>67</v>
      </c>
      <c r="G2" s="176"/>
      <c r="H2" s="176"/>
      <c r="I2" s="176"/>
      <c r="J2" s="176"/>
      <c r="K2" s="179"/>
      <c r="L2" s="179"/>
      <c r="M2" s="179"/>
      <c r="N2" s="179"/>
      <c r="O2" s="179"/>
    </row>
    <row r="3" spans="2:15" ht="21" customHeight="1">
      <c r="B3" s="179"/>
      <c r="C3" s="179"/>
      <c r="D3" s="179"/>
      <c r="E3" s="179"/>
      <c r="F3" s="179"/>
      <c r="G3" s="179"/>
      <c r="H3" s="180" t="s">
        <v>68</v>
      </c>
      <c r="I3" s="179"/>
      <c r="J3" s="179"/>
      <c r="K3" s="179"/>
      <c r="L3" s="179"/>
      <c r="M3" s="179"/>
      <c r="N3" s="179"/>
      <c r="O3" s="179"/>
    </row>
    <row r="4" spans="2:15" ht="21" customHeight="1" thickBot="1">
      <c r="B4" s="181"/>
      <c r="C4" s="182"/>
      <c r="D4" s="182"/>
      <c r="E4" s="183"/>
      <c r="F4" s="184"/>
      <c r="G4" s="184"/>
      <c r="H4" s="184"/>
      <c r="I4" s="184"/>
      <c r="J4" s="184"/>
      <c r="K4" s="184"/>
      <c r="L4" s="184"/>
      <c r="M4" s="184" t="s">
        <v>125</v>
      </c>
      <c r="N4" s="185"/>
      <c r="O4" s="182"/>
    </row>
    <row r="5" spans="1:15" ht="18" customHeight="1" thickBot="1">
      <c r="A5" s="313" t="s">
        <v>69</v>
      </c>
      <c r="B5" s="314"/>
      <c r="C5" s="186" t="s">
        <v>70</v>
      </c>
      <c r="D5" s="187" t="s">
        <v>71</v>
      </c>
      <c r="E5" s="187" t="s">
        <v>72</v>
      </c>
      <c r="F5" s="187" t="s">
        <v>73</v>
      </c>
      <c r="G5" s="187" t="s">
        <v>74</v>
      </c>
      <c r="H5" s="187" t="s">
        <v>75</v>
      </c>
      <c r="I5" s="187" t="s">
        <v>76</v>
      </c>
      <c r="J5" s="187" t="s">
        <v>77</v>
      </c>
      <c r="K5" s="187" t="s">
        <v>78</v>
      </c>
      <c r="L5" s="187" t="s">
        <v>79</v>
      </c>
      <c r="M5" s="187" t="s">
        <v>80</v>
      </c>
      <c r="N5" s="187" t="s">
        <v>81</v>
      </c>
      <c r="O5" s="188" t="s">
        <v>82</v>
      </c>
    </row>
    <row r="6" spans="1:15" ht="18" customHeight="1">
      <c r="A6" s="318" t="s">
        <v>110</v>
      </c>
      <c r="B6" s="189" t="s">
        <v>83</v>
      </c>
      <c r="C6" s="190">
        <v>103.1</v>
      </c>
      <c r="D6" s="191">
        <v>102.7</v>
      </c>
      <c r="E6" s="191">
        <v>103.3</v>
      </c>
      <c r="F6" s="191">
        <v>103.5</v>
      </c>
      <c r="G6" s="191">
        <v>104.2</v>
      </c>
      <c r="H6" s="191">
        <v>103.1</v>
      </c>
      <c r="I6" s="191">
        <v>102.7</v>
      </c>
      <c r="J6" s="191">
        <v>102.9</v>
      </c>
      <c r="K6" s="191">
        <v>104</v>
      </c>
      <c r="L6" s="191">
        <v>104.6</v>
      </c>
      <c r="M6" s="191">
        <v>104.1</v>
      </c>
      <c r="N6" s="191">
        <v>103.6</v>
      </c>
      <c r="O6" s="192">
        <v>103.5</v>
      </c>
    </row>
    <row r="7" spans="1:15" ht="18" customHeight="1">
      <c r="A7" s="318"/>
      <c r="B7" s="189" t="s">
        <v>84</v>
      </c>
      <c r="C7" s="190">
        <v>103.2</v>
      </c>
      <c r="D7" s="191">
        <v>103</v>
      </c>
      <c r="E7" s="191">
        <v>103</v>
      </c>
      <c r="F7" s="191">
        <v>103.5</v>
      </c>
      <c r="G7" s="191">
        <v>103.8</v>
      </c>
      <c r="H7" s="191">
        <v>103.4</v>
      </c>
      <c r="I7" s="191">
        <v>103.5</v>
      </c>
      <c r="J7" s="191">
        <v>103.5</v>
      </c>
      <c r="K7" s="191">
        <v>104.1</v>
      </c>
      <c r="L7" s="191">
        <v>104.6</v>
      </c>
      <c r="M7" s="191">
        <v>103.6</v>
      </c>
      <c r="N7" s="191">
        <v>103</v>
      </c>
      <c r="O7" s="192">
        <v>103.5</v>
      </c>
    </row>
    <row r="8" spans="1:15" ht="15.75" customHeight="1">
      <c r="A8" s="318"/>
      <c r="B8" s="189" t="s">
        <v>85</v>
      </c>
      <c r="C8" s="190">
        <v>102.8</v>
      </c>
      <c r="D8" s="191">
        <v>102.6</v>
      </c>
      <c r="E8" s="191">
        <v>103</v>
      </c>
      <c r="F8" s="191">
        <v>103.1</v>
      </c>
      <c r="G8" s="191">
        <v>103</v>
      </c>
      <c r="H8" s="191">
        <v>103.1</v>
      </c>
      <c r="I8" s="191">
        <v>102.6</v>
      </c>
      <c r="J8" s="191">
        <v>102.9</v>
      </c>
      <c r="K8" s="191">
        <v>103.1</v>
      </c>
      <c r="L8" s="191">
        <v>102.6</v>
      </c>
      <c r="M8" s="191">
        <v>102.5</v>
      </c>
      <c r="N8" s="191">
        <v>102.4</v>
      </c>
      <c r="O8" s="192">
        <v>102.8</v>
      </c>
    </row>
    <row r="9" spans="1:15" ht="18" customHeight="1">
      <c r="A9" s="318"/>
      <c r="B9" s="189" t="s">
        <v>116</v>
      </c>
      <c r="C9" s="190">
        <v>102.3</v>
      </c>
      <c r="D9" s="191">
        <v>102.1</v>
      </c>
      <c r="E9" s="191">
        <v>101.8</v>
      </c>
      <c r="F9" s="191">
        <v>101.7</v>
      </c>
      <c r="G9" s="191">
        <v>102.3</v>
      </c>
      <c r="H9" s="193">
        <v>101.7</v>
      </c>
      <c r="I9" s="193">
        <v>101.5</v>
      </c>
      <c r="J9" s="193">
        <v>101.8</v>
      </c>
      <c r="K9" s="193">
        <v>101.5</v>
      </c>
      <c r="L9" s="193">
        <v>101.6</v>
      </c>
      <c r="M9" s="193">
        <v>101.2</v>
      </c>
      <c r="N9" s="193">
        <v>101.5</v>
      </c>
      <c r="O9" s="194">
        <v>101.7</v>
      </c>
    </row>
    <row r="10" spans="1:15" s="7" customFormat="1" ht="18" customHeight="1">
      <c r="A10" s="318"/>
      <c r="B10" s="189" t="s">
        <v>117</v>
      </c>
      <c r="C10" s="190">
        <v>101.3</v>
      </c>
      <c r="D10" s="191">
        <v>100.9</v>
      </c>
      <c r="E10" s="191">
        <v>100.9</v>
      </c>
      <c r="F10" s="191">
        <v>101.4</v>
      </c>
      <c r="G10" s="191">
        <v>102.1</v>
      </c>
      <c r="H10" s="193">
        <v>101.6</v>
      </c>
      <c r="I10" s="193">
        <v>101</v>
      </c>
      <c r="J10" s="193">
        <v>101.3</v>
      </c>
      <c r="K10" s="193">
        <v>101.5</v>
      </c>
      <c r="L10" s="193">
        <v>101.4</v>
      </c>
      <c r="M10" s="193">
        <v>100.9</v>
      </c>
      <c r="N10" s="193">
        <v>100.6</v>
      </c>
      <c r="O10" s="194">
        <v>101.2</v>
      </c>
    </row>
    <row r="11" spans="1:15" ht="18" customHeight="1">
      <c r="A11" s="318"/>
      <c r="B11" s="189" t="s">
        <v>118</v>
      </c>
      <c r="C11" s="190">
        <v>99.8</v>
      </c>
      <c r="D11" s="191">
        <v>99.6</v>
      </c>
      <c r="E11" s="191">
        <v>100.2</v>
      </c>
      <c r="F11" s="191">
        <v>101.1</v>
      </c>
      <c r="G11" s="191">
        <v>101</v>
      </c>
      <c r="H11" s="193">
        <v>100.7</v>
      </c>
      <c r="I11" s="193">
        <v>100.7</v>
      </c>
      <c r="J11" s="193">
        <v>101.1</v>
      </c>
      <c r="K11" s="193">
        <v>101</v>
      </c>
      <c r="L11" s="193">
        <v>100.5</v>
      </c>
      <c r="M11" s="193">
        <v>100.6</v>
      </c>
      <c r="N11" s="193">
        <v>100.6</v>
      </c>
      <c r="O11" s="194">
        <v>100.6</v>
      </c>
    </row>
    <row r="12" spans="1:15" ht="18" customHeight="1">
      <c r="A12" s="318"/>
      <c r="B12" s="189" t="s">
        <v>119</v>
      </c>
      <c r="C12" s="190">
        <v>100.1</v>
      </c>
      <c r="D12" s="191">
        <v>100.1</v>
      </c>
      <c r="E12" s="191">
        <v>100.1</v>
      </c>
      <c r="F12" s="191">
        <v>100.3</v>
      </c>
      <c r="G12" s="191">
        <v>100.3</v>
      </c>
      <c r="H12" s="193">
        <v>100.5</v>
      </c>
      <c r="I12" s="193">
        <v>100.6</v>
      </c>
      <c r="J12" s="193">
        <v>100.4</v>
      </c>
      <c r="K12" s="193">
        <v>101</v>
      </c>
      <c r="L12" s="193">
        <v>101.6</v>
      </c>
      <c r="M12" s="193">
        <v>101.1</v>
      </c>
      <c r="N12" s="193">
        <v>100.5</v>
      </c>
      <c r="O12" s="194">
        <v>100.6</v>
      </c>
    </row>
    <row r="13" spans="1:15" ht="18" customHeight="1">
      <c r="A13" s="318"/>
      <c r="B13" s="189" t="s">
        <v>120</v>
      </c>
      <c r="C13" s="190">
        <v>100.3</v>
      </c>
      <c r="D13" s="191">
        <v>100.1</v>
      </c>
      <c r="E13" s="191">
        <v>100.6</v>
      </c>
      <c r="F13" s="191">
        <v>100.5</v>
      </c>
      <c r="G13" s="191">
        <v>100.5</v>
      </c>
      <c r="H13" s="193">
        <v>99.9</v>
      </c>
      <c r="I13" s="193">
        <v>99.7</v>
      </c>
      <c r="J13" s="193">
        <v>99.6</v>
      </c>
      <c r="K13" s="193">
        <v>100</v>
      </c>
      <c r="L13" s="193">
        <v>99.8</v>
      </c>
      <c r="M13" s="193">
        <v>99.3</v>
      </c>
      <c r="N13" s="193">
        <v>99.7</v>
      </c>
      <c r="O13" s="194">
        <v>100</v>
      </c>
    </row>
    <row r="14" spans="1:15" ht="18" customHeight="1">
      <c r="A14" s="318"/>
      <c r="B14" s="189" t="s">
        <v>121</v>
      </c>
      <c r="C14" s="190">
        <v>99.6</v>
      </c>
      <c r="D14" s="191">
        <v>99.2</v>
      </c>
      <c r="E14" s="191">
        <v>99.3</v>
      </c>
      <c r="F14" s="191">
        <v>99.6</v>
      </c>
      <c r="G14" s="191">
        <v>99.9</v>
      </c>
      <c r="H14" s="193">
        <v>100.1</v>
      </c>
      <c r="I14" s="193">
        <v>99.8</v>
      </c>
      <c r="J14" s="193">
        <v>100.5</v>
      </c>
      <c r="K14" s="193">
        <v>100.8</v>
      </c>
      <c r="L14" s="193">
        <v>100.7</v>
      </c>
      <c r="M14" s="193">
        <v>100.1</v>
      </c>
      <c r="N14" s="193">
        <v>100.1</v>
      </c>
      <c r="O14" s="194">
        <v>100</v>
      </c>
    </row>
    <row r="15" spans="1:15" ht="18" customHeight="1" thickBot="1">
      <c r="A15" s="319"/>
      <c r="B15" s="195" t="s">
        <v>130</v>
      </c>
      <c r="C15" s="190">
        <v>99.8</v>
      </c>
      <c r="D15" s="191">
        <v>99.1</v>
      </c>
      <c r="E15" s="191">
        <v>99.7</v>
      </c>
      <c r="F15" s="191">
        <v>99.8</v>
      </c>
      <c r="G15" s="191">
        <v>99.9</v>
      </c>
      <c r="H15" s="193">
        <v>99.7</v>
      </c>
      <c r="I15" s="193">
        <v>99.5</v>
      </c>
      <c r="J15" s="193">
        <v>100.2</v>
      </c>
      <c r="K15" s="193"/>
      <c r="L15" s="193"/>
      <c r="M15" s="193"/>
      <c r="N15" s="193"/>
      <c r="O15" s="194"/>
    </row>
    <row r="16" spans="1:15" ht="18" customHeight="1">
      <c r="A16" s="320" t="s">
        <v>126</v>
      </c>
      <c r="B16" s="189" t="s">
        <v>83</v>
      </c>
      <c r="C16" s="240">
        <v>-0.4</v>
      </c>
      <c r="D16" s="241">
        <v>-0.4</v>
      </c>
      <c r="E16" s="241">
        <v>0.6</v>
      </c>
      <c r="F16" s="241">
        <v>0.2</v>
      </c>
      <c r="G16" s="241">
        <v>0.7</v>
      </c>
      <c r="H16" s="241">
        <v>-1.1</v>
      </c>
      <c r="I16" s="241">
        <v>-0.4</v>
      </c>
      <c r="J16" s="241">
        <v>0.2</v>
      </c>
      <c r="K16" s="241">
        <v>1.1</v>
      </c>
      <c r="L16" s="241">
        <v>0.6</v>
      </c>
      <c r="M16" s="241">
        <v>-0.5</v>
      </c>
      <c r="N16" s="241">
        <v>-0.5</v>
      </c>
      <c r="O16" s="315"/>
    </row>
    <row r="17" spans="1:15" ht="18" customHeight="1">
      <c r="A17" s="318"/>
      <c r="B17" s="189" t="s">
        <v>84</v>
      </c>
      <c r="C17" s="190">
        <v>-0.4</v>
      </c>
      <c r="D17" s="191">
        <v>-0.2</v>
      </c>
      <c r="E17" s="191">
        <v>0</v>
      </c>
      <c r="F17" s="191">
        <v>0.5</v>
      </c>
      <c r="G17" s="191">
        <v>0.3</v>
      </c>
      <c r="H17" s="191">
        <v>-0.4</v>
      </c>
      <c r="I17" s="191">
        <v>0.1</v>
      </c>
      <c r="J17" s="191">
        <v>0</v>
      </c>
      <c r="K17" s="191">
        <v>0.6</v>
      </c>
      <c r="L17" s="191">
        <v>0.5</v>
      </c>
      <c r="M17" s="191">
        <v>-1</v>
      </c>
      <c r="N17" s="191">
        <v>-0.6</v>
      </c>
      <c r="O17" s="316"/>
    </row>
    <row r="18" spans="1:15" ht="18" customHeight="1">
      <c r="A18" s="318"/>
      <c r="B18" s="189" t="s">
        <v>85</v>
      </c>
      <c r="C18" s="190">
        <v>-0.5</v>
      </c>
      <c r="D18" s="191">
        <v>-0.2</v>
      </c>
      <c r="E18" s="191">
        <v>0.4</v>
      </c>
      <c r="F18" s="191">
        <v>0.1</v>
      </c>
      <c r="G18" s="191">
        <v>-0.1</v>
      </c>
      <c r="H18" s="191">
        <v>0.1</v>
      </c>
      <c r="I18" s="191">
        <v>-0.5</v>
      </c>
      <c r="J18" s="191">
        <v>0.3</v>
      </c>
      <c r="K18" s="191">
        <v>0.2</v>
      </c>
      <c r="L18" s="191">
        <v>-0.5</v>
      </c>
      <c r="M18" s="191">
        <v>-0.1</v>
      </c>
      <c r="N18" s="191">
        <v>-0.1</v>
      </c>
      <c r="O18" s="316"/>
    </row>
    <row r="19" spans="1:15" ht="18" customHeight="1">
      <c r="A19" s="318"/>
      <c r="B19" s="189" t="s">
        <v>116</v>
      </c>
      <c r="C19" s="190">
        <v>-0.1</v>
      </c>
      <c r="D19" s="191">
        <v>-0.2</v>
      </c>
      <c r="E19" s="191">
        <v>-0.2</v>
      </c>
      <c r="F19" s="191">
        <v>-0.1</v>
      </c>
      <c r="G19" s="191">
        <v>0.5</v>
      </c>
      <c r="H19" s="193">
        <v>-0.5</v>
      </c>
      <c r="I19" s="193">
        <v>-0.2</v>
      </c>
      <c r="J19" s="193">
        <v>0.3</v>
      </c>
      <c r="K19" s="193">
        <v>-0.3</v>
      </c>
      <c r="L19" s="193">
        <v>0.1</v>
      </c>
      <c r="M19" s="193">
        <v>-0.4</v>
      </c>
      <c r="N19" s="193">
        <v>0.3</v>
      </c>
      <c r="O19" s="316"/>
    </row>
    <row r="20" spans="1:15" ht="18" customHeight="1">
      <c r="A20" s="318"/>
      <c r="B20" s="189" t="s">
        <v>117</v>
      </c>
      <c r="C20" s="190">
        <v>-0.2</v>
      </c>
      <c r="D20" s="191">
        <v>-0.4</v>
      </c>
      <c r="E20" s="191">
        <v>0</v>
      </c>
      <c r="F20" s="191">
        <v>0.5</v>
      </c>
      <c r="G20" s="191">
        <v>0.6</v>
      </c>
      <c r="H20" s="193">
        <v>-0.4</v>
      </c>
      <c r="I20" s="193">
        <v>-0.6</v>
      </c>
      <c r="J20" s="193">
        <v>0.3</v>
      </c>
      <c r="K20" s="193">
        <v>0.2</v>
      </c>
      <c r="L20" s="193">
        <v>-0.1</v>
      </c>
      <c r="M20" s="193">
        <v>-0.5</v>
      </c>
      <c r="N20" s="193">
        <v>-0.3</v>
      </c>
      <c r="O20" s="316"/>
    </row>
    <row r="21" spans="1:15" ht="18" customHeight="1">
      <c r="A21" s="318"/>
      <c r="B21" s="189" t="s">
        <v>118</v>
      </c>
      <c r="C21" s="190">
        <v>-0.8</v>
      </c>
      <c r="D21" s="191">
        <v>-0.2</v>
      </c>
      <c r="E21" s="191">
        <v>0.6</v>
      </c>
      <c r="F21" s="191">
        <v>0.8</v>
      </c>
      <c r="G21" s="191">
        <v>0.1</v>
      </c>
      <c r="H21" s="193">
        <v>-0.1</v>
      </c>
      <c r="I21" s="193">
        <v>-0.3</v>
      </c>
      <c r="J21" s="193">
        <v>0</v>
      </c>
      <c r="K21" s="193">
        <v>0.4</v>
      </c>
      <c r="L21" s="193">
        <v>-0.1</v>
      </c>
      <c r="M21" s="193">
        <v>-0.5</v>
      </c>
      <c r="N21" s="193">
        <v>0.1</v>
      </c>
      <c r="O21" s="316"/>
    </row>
    <row r="22" spans="1:15" ht="18" customHeight="1">
      <c r="A22" s="318"/>
      <c r="B22" s="189" t="s">
        <v>119</v>
      </c>
      <c r="C22" s="190">
        <v>-0.5</v>
      </c>
      <c r="D22" s="191">
        <v>0</v>
      </c>
      <c r="E22" s="191">
        <v>0</v>
      </c>
      <c r="F22" s="191">
        <v>0.2</v>
      </c>
      <c r="G22" s="191">
        <v>0</v>
      </c>
      <c r="H22" s="193">
        <v>0.2</v>
      </c>
      <c r="I22" s="193">
        <v>-0.1</v>
      </c>
      <c r="J22" s="193">
        <v>-0.2</v>
      </c>
      <c r="K22" s="193">
        <v>0.6</v>
      </c>
      <c r="L22" s="193">
        <v>0.6</v>
      </c>
      <c r="M22" s="193">
        <v>-0.5</v>
      </c>
      <c r="N22" s="193">
        <v>-0.6</v>
      </c>
      <c r="O22" s="316"/>
    </row>
    <row r="23" spans="1:15" ht="18" customHeight="1">
      <c r="A23" s="318"/>
      <c r="B23" s="189" t="s">
        <v>120</v>
      </c>
      <c r="C23" s="190">
        <v>-0.7</v>
      </c>
      <c r="D23" s="191">
        <v>-0.2</v>
      </c>
      <c r="E23" s="191">
        <v>0.5</v>
      </c>
      <c r="F23" s="191">
        <v>-0.1</v>
      </c>
      <c r="G23" s="191">
        <v>0</v>
      </c>
      <c r="H23" s="193">
        <v>-0.6</v>
      </c>
      <c r="I23" s="193">
        <v>-0.2</v>
      </c>
      <c r="J23" s="193">
        <v>-0.1</v>
      </c>
      <c r="K23" s="193">
        <v>0.4</v>
      </c>
      <c r="L23" s="193">
        <v>-0.2</v>
      </c>
      <c r="M23" s="193">
        <v>-0.5</v>
      </c>
      <c r="N23" s="193">
        <v>0.4</v>
      </c>
      <c r="O23" s="316"/>
    </row>
    <row r="24" spans="1:15" ht="18" customHeight="1">
      <c r="A24" s="318"/>
      <c r="B24" s="189" t="s">
        <v>121</v>
      </c>
      <c r="C24" s="190">
        <v>-0.1</v>
      </c>
      <c r="D24" s="191">
        <v>-0.4</v>
      </c>
      <c r="E24" s="191">
        <v>0.1</v>
      </c>
      <c r="F24" s="191">
        <v>0.3</v>
      </c>
      <c r="G24" s="191">
        <v>0.3</v>
      </c>
      <c r="H24" s="193">
        <v>0.2</v>
      </c>
      <c r="I24" s="193">
        <v>-0.3</v>
      </c>
      <c r="J24" s="193">
        <v>0.7</v>
      </c>
      <c r="K24" s="193">
        <v>0.3</v>
      </c>
      <c r="L24" s="193">
        <v>-0.1</v>
      </c>
      <c r="M24" s="193">
        <v>-0.6</v>
      </c>
      <c r="N24" s="216">
        <v>0</v>
      </c>
      <c r="O24" s="316"/>
    </row>
    <row r="25" spans="1:15" ht="18" customHeight="1" thickBot="1">
      <c r="A25" s="319"/>
      <c r="B25" s="195" t="s">
        <v>130</v>
      </c>
      <c r="C25" s="235">
        <v>-0.3</v>
      </c>
      <c r="D25" s="236">
        <v>-0.7</v>
      </c>
      <c r="E25" s="236">
        <v>0.6</v>
      </c>
      <c r="F25" s="236">
        <v>0.1</v>
      </c>
      <c r="G25" s="236">
        <v>0.1</v>
      </c>
      <c r="H25" s="237">
        <v>-0.2</v>
      </c>
      <c r="I25" s="237">
        <v>-0.2</v>
      </c>
      <c r="J25" s="237">
        <v>0.7</v>
      </c>
      <c r="K25" s="237"/>
      <c r="L25" s="237"/>
      <c r="M25" s="237"/>
      <c r="N25" s="238"/>
      <c r="O25" s="317"/>
    </row>
    <row r="26" spans="1:15" ht="18" customHeight="1">
      <c r="A26" s="318" t="s">
        <v>127</v>
      </c>
      <c r="B26" s="189" t="s">
        <v>83</v>
      </c>
      <c r="C26" s="190">
        <v>2.3</v>
      </c>
      <c r="D26" s="191">
        <v>2.2</v>
      </c>
      <c r="E26" s="191">
        <v>2.8</v>
      </c>
      <c r="F26" s="191">
        <v>0.5</v>
      </c>
      <c r="G26" s="191">
        <v>1.1</v>
      </c>
      <c r="H26" s="191">
        <v>0.2</v>
      </c>
      <c r="I26" s="191">
        <v>-0.4</v>
      </c>
      <c r="J26" s="191">
        <v>-0.3</v>
      </c>
      <c r="K26" s="191">
        <v>-0.7</v>
      </c>
      <c r="L26" s="191">
        <v>0</v>
      </c>
      <c r="M26" s="191">
        <v>-0.2</v>
      </c>
      <c r="N26" s="191">
        <v>0.1</v>
      </c>
      <c r="O26" s="192">
        <v>0.6</v>
      </c>
    </row>
    <row r="27" spans="1:15" ht="18" customHeight="1">
      <c r="A27" s="318"/>
      <c r="B27" s="189" t="s">
        <v>84</v>
      </c>
      <c r="C27" s="190">
        <v>0.1</v>
      </c>
      <c r="D27" s="191">
        <v>0.3</v>
      </c>
      <c r="E27" s="191">
        <v>-0.3</v>
      </c>
      <c r="F27" s="191">
        <v>0</v>
      </c>
      <c r="G27" s="191">
        <v>-0.4</v>
      </c>
      <c r="H27" s="191">
        <v>0.3</v>
      </c>
      <c r="I27" s="191">
        <v>0.8</v>
      </c>
      <c r="J27" s="191">
        <v>0.6</v>
      </c>
      <c r="K27" s="191">
        <v>0.1</v>
      </c>
      <c r="L27" s="191">
        <v>0</v>
      </c>
      <c r="M27" s="191">
        <v>-0.5</v>
      </c>
      <c r="N27" s="191">
        <v>-0.6</v>
      </c>
      <c r="O27" s="192">
        <v>0</v>
      </c>
    </row>
    <row r="28" spans="1:15" ht="18" customHeight="1">
      <c r="A28" s="318"/>
      <c r="B28" s="189" t="s">
        <v>85</v>
      </c>
      <c r="C28" s="190">
        <v>-0.7</v>
      </c>
      <c r="D28" s="191">
        <v>-0.6</v>
      </c>
      <c r="E28" s="191">
        <v>0</v>
      </c>
      <c r="F28" s="191">
        <v>-0.3</v>
      </c>
      <c r="G28" s="191">
        <v>-0.7</v>
      </c>
      <c r="H28" s="191">
        <v>-0.2</v>
      </c>
      <c r="I28" s="191">
        <v>-0.9</v>
      </c>
      <c r="J28" s="191">
        <v>-0.7</v>
      </c>
      <c r="K28" s="191">
        <v>-0.8</v>
      </c>
      <c r="L28" s="191">
        <v>-1.7</v>
      </c>
      <c r="M28" s="191">
        <v>-1</v>
      </c>
      <c r="N28" s="191">
        <v>-0.4</v>
      </c>
      <c r="O28" s="192">
        <v>-0.7</v>
      </c>
    </row>
    <row r="29" spans="1:15" ht="18" customHeight="1">
      <c r="A29" s="318"/>
      <c r="B29" s="189" t="s">
        <v>116</v>
      </c>
      <c r="C29" s="190">
        <v>-0.5</v>
      </c>
      <c r="D29" s="191">
        <v>-0.5</v>
      </c>
      <c r="E29" s="191">
        <v>-1.1</v>
      </c>
      <c r="F29" s="191">
        <v>-1.3</v>
      </c>
      <c r="G29" s="191">
        <v>-0.7</v>
      </c>
      <c r="H29" s="193">
        <v>-1.3</v>
      </c>
      <c r="I29" s="193">
        <v>-1</v>
      </c>
      <c r="J29" s="193">
        <v>-1</v>
      </c>
      <c r="K29" s="193">
        <v>-1.5</v>
      </c>
      <c r="L29" s="193">
        <v>-0.9</v>
      </c>
      <c r="M29" s="193">
        <v>-1.2</v>
      </c>
      <c r="N29" s="193">
        <v>-0.8</v>
      </c>
      <c r="O29" s="194">
        <v>-1</v>
      </c>
    </row>
    <row r="30" spans="1:15" ht="18" customHeight="1">
      <c r="A30" s="318"/>
      <c r="B30" s="189" t="s">
        <v>117</v>
      </c>
      <c r="C30" s="190">
        <v>-0.9</v>
      </c>
      <c r="D30" s="191">
        <v>-1.1</v>
      </c>
      <c r="E30" s="191">
        <v>-0.9</v>
      </c>
      <c r="F30" s="191">
        <v>-0.3</v>
      </c>
      <c r="G30" s="191">
        <v>-0.2</v>
      </c>
      <c r="H30" s="193">
        <v>-0.1</v>
      </c>
      <c r="I30" s="193">
        <v>-0.5</v>
      </c>
      <c r="J30" s="193">
        <v>-0.5</v>
      </c>
      <c r="K30" s="193">
        <v>0</v>
      </c>
      <c r="L30" s="193">
        <v>-0.2</v>
      </c>
      <c r="M30" s="193">
        <v>-0.3</v>
      </c>
      <c r="N30" s="193">
        <v>-0.9</v>
      </c>
      <c r="O30" s="194">
        <v>-0.5</v>
      </c>
    </row>
    <row r="31" spans="1:15" ht="18" customHeight="1">
      <c r="A31" s="318"/>
      <c r="B31" s="189" t="s">
        <v>118</v>
      </c>
      <c r="C31" s="190">
        <v>-1.5</v>
      </c>
      <c r="D31" s="191">
        <v>-1.3</v>
      </c>
      <c r="E31" s="191">
        <v>-0.7</v>
      </c>
      <c r="F31" s="191">
        <v>-0.4</v>
      </c>
      <c r="G31" s="191">
        <v>-0.9</v>
      </c>
      <c r="H31" s="193">
        <v>-0.6</v>
      </c>
      <c r="I31" s="193">
        <v>-0.3</v>
      </c>
      <c r="J31" s="193">
        <v>-0.6</v>
      </c>
      <c r="K31" s="193">
        <v>-0.4</v>
      </c>
      <c r="L31" s="193">
        <v>-0.4</v>
      </c>
      <c r="M31" s="193">
        <v>-0.4</v>
      </c>
      <c r="N31" s="193">
        <v>0</v>
      </c>
      <c r="O31" s="194">
        <v>-0.6</v>
      </c>
    </row>
    <row r="32" spans="1:15" ht="18" customHeight="1">
      <c r="A32" s="318"/>
      <c r="B32" s="189" t="s">
        <v>119</v>
      </c>
      <c r="C32" s="190">
        <v>0.3</v>
      </c>
      <c r="D32" s="191">
        <v>0.5</v>
      </c>
      <c r="E32" s="191">
        <v>-0.1</v>
      </c>
      <c r="F32" s="191">
        <v>-0.7</v>
      </c>
      <c r="G32" s="191">
        <v>-0.8</v>
      </c>
      <c r="H32" s="193">
        <v>-0.5</v>
      </c>
      <c r="I32" s="193">
        <v>-0.1</v>
      </c>
      <c r="J32" s="193">
        <v>-0.3</v>
      </c>
      <c r="K32" s="193">
        <v>-0.1</v>
      </c>
      <c r="L32" s="193">
        <v>0.6</v>
      </c>
      <c r="M32" s="193">
        <v>0.6</v>
      </c>
      <c r="N32" s="193">
        <v>-0.1</v>
      </c>
      <c r="O32" s="194">
        <v>0</v>
      </c>
    </row>
    <row r="33" spans="1:15" ht="18" customHeight="1">
      <c r="A33" s="318"/>
      <c r="B33" s="189" t="s">
        <v>120</v>
      </c>
      <c r="C33" s="190">
        <v>-0.3</v>
      </c>
      <c r="D33" s="191">
        <v>-0.4</v>
      </c>
      <c r="E33" s="191">
        <v>0</v>
      </c>
      <c r="F33" s="191">
        <v>-0.1</v>
      </c>
      <c r="G33" s="191">
        <v>0.3</v>
      </c>
      <c r="H33" s="193">
        <v>-0.4</v>
      </c>
      <c r="I33" s="193">
        <v>-0.8</v>
      </c>
      <c r="J33" s="193">
        <v>-0.6</v>
      </c>
      <c r="K33" s="193">
        <v>-1</v>
      </c>
      <c r="L33" s="193">
        <v>-1.6</v>
      </c>
      <c r="M33" s="193">
        <v>-1.4</v>
      </c>
      <c r="N33" s="216">
        <v>-0.4</v>
      </c>
      <c r="O33" s="215">
        <v>-0.6</v>
      </c>
    </row>
    <row r="34" spans="1:15" ht="18" customHeight="1">
      <c r="A34" s="318"/>
      <c r="B34" s="189" t="s">
        <v>121</v>
      </c>
      <c r="C34" s="190">
        <v>-0.7</v>
      </c>
      <c r="D34" s="191">
        <v>-0.9</v>
      </c>
      <c r="E34" s="191">
        <v>-1.3</v>
      </c>
      <c r="F34" s="191">
        <v>-0.9</v>
      </c>
      <c r="G34" s="191">
        <v>-0.6</v>
      </c>
      <c r="H34" s="193">
        <v>0.2</v>
      </c>
      <c r="I34" s="193">
        <v>0.1</v>
      </c>
      <c r="J34" s="193">
        <v>0.9</v>
      </c>
      <c r="K34" s="193">
        <v>0.8</v>
      </c>
      <c r="L34" s="193">
        <v>0.9</v>
      </c>
      <c r="M34" s="193">
        <v>0.8</v>
      </c>
      <c r="N34" s="216">
        <v>0.4</v>
      </c>
      <c r="O34" s="215">
        <v>0</v>
      </c>
    </row>
    <row r="35" spans="1:15" ht="18" customHeight="1" thickBot="1">
      <c r="A35" s="319"/>
      <c r="B35" s="195" t="s">
        <v>130</v>
      </c>
      <c r="C35" s="235">
        <v>0.2</v>
      </c>
      <c r="D35" s="236">
        <v>-0.1</v>
      </c>
      <c r="E35" s="236">
        <v>0.4</v>
      </c>
      <c r="F35" s="236">
        <v>0.2</v>
      </c>
      <c r="G35" s="236">
        <v>0</v>
      </c>
      <c r="H35" s="237">
        <v>-0.4</v>
      </c>
      <c r="I35" s="237">
        <v>-0.3</v>
      </c>
      <c r="J35" s="237">
        <v>-0.3</v>
      </c>
      <c r="K35" s="237"/>
      <c r="L35" s="237"/>
      <c r="M35" s="237"/>
      <c r="N35" s="238"/>
      <c r="O35" s="239"/>
    </row>
    <row r="36" spans="2:15" ht="18" customHeight="1">
      <c r="B36" s="196"/>
      <c r="C36" s="191"/>
      <c r="D36" s="191"/>
      <c r="E36" s="191"/>
      <c r="F36" s="191"/>
      <c r="G36" s="191"/>
      <c r="H36" s="193"/>
      <c r="I36" s="193"/>
      <c r="J36" s="193"/>
      <c r="K36" s="193"/>
      <c r="L36" s="193"/>
      <c r="M36" s="193"/>
      <c r="N36" s="193"/>
      <c r="O36" s="193"/>
    </row>
    <row r="37" ht="18" customHeight="1"/>
    <row r="38" ht="18" customHeight="1"/>
    <row r="39" spans="1:10" ht="18" customHeight="1">
      <c r="A39" s="197" t="s">
        <v>86</v>
      </c>
      <c r="J39" t="s">
        <v>87</v>
      </c>
    </row>
    <row r="40" spans="1:15" ht="18" customHeight="1">
      <c r="A40" s="321" t="s">
        <v>88</v>
      </c>
      <c r="B40" s="321"/>
      <c r="C40" s="198" t="s">
        <v>89</v>
      </c>
      <c r="D40" s="198" t="s">
        <v>90</v>
      </c>
      <c r="E40" s="198" t="s">
        <v>91</v>
      </c>
      <c r="F40" s="198" t="s">
        <v>92</v>
      </c>
      <c r="G40" s="198" t="s">
        <v>93</v>
      </c>
      <c r="H40" s="198" t="s">
        <v>94</v>
      </c>
      <c r="I40" s="198" t="s">
        <v>95</v>
      </c>
      <c r="J40" s="198" t="s">
        <v>96</v>
      </c>
      <c r="K40" s="198" t="s">
        <v>97</v>
      </c>
      <c r="L40" s="198" t="s">
        <v>100</v>
      </c>
      <c r="M40" s="198" t="s">
        <v>108</v>
      </c>
      <c r="N40" s="198" t="s">
        <v>113</v>
      </c>
      <c r="O40" s="198" t="s">
        <v>133</v>
      </c>
    </row>
    <row r="41" spans="1:15" ht="18" customHeight="1">
      <c r="A41" s="321" t="s">
        <v>98</v>
      </c>
      <c r="B41" s="321"/>
      <c r="C41" s="199">
        <v>99.3</v>
      </c>
      <c r="D41" s="199">
        <v>99.5</v>
      </c>
      <c r="E41" s="199">
        <v>99.1</v>
      </c>
      <c r="F41" s="199">
        <v>100</v>
      </c>
      <c r="G41" s="199">
        <v>99.5</v>
      </c>
      <c r="H41" s="199">
        <v>99.3</v>
      </c>
      <c r="I41" s="199">
        <v>99.7</v>
      </c>
      <c r="J41" s="199">
        <v>100</v>
      </c>
      <c r="K41" s="199">
        <v>99.8</v>
      </c>
      <c r="L41" s="199">
        <v>100.3</v>
      </c>
      <c r="M41" s="199">
        <v>100.6</v>
      </c>
      <c r="N41" s="199">
        <v>100</v>
      </c>
      <c r="O41" s="199">
        <v>99.4</v>
      </c>
    </row>
    <row r="42" spans="1:15" ht="18" customHeight="1">
      <c r="A42" s="321" t="s">
        <v>99</v>
      </c>
      <c r="B42" s="321"/>
      <c r="C42" s="200">
        <v>31</v>
      </c>
      <c r="D42" s="200">
        <v>31</v>
      </c>
      <c r="E42" s="200">
        <v>33</v>
      </c>
      <c r="F42" s="200">
        <v>29</v>
      </c>
      <c r="G42" s="200">
        <v>31</v>
      </c>
      <c r="H42" s="200">
        <v>34</v>
      </c>
      <c r="I42" s="200">
        <v>31</v>
      </c>
      <c r="J42" s="200">
        <v>37</v>
      </c>
      <c r="K42" s="200">
        <v>39</v>
      </c>
      <c r="L42" s="200">
        <v>36</v>
      </c>
      <c r="M42" s="200">
        <v>34</v>
      </c>
      <c r="N42" s="200">
        <v>37</v>
      </c>
      <c r="O42" s="200">
        <v>37</v>
      </c>
    </row>
    <row r="43" ht="18" customHeight="1"/>
    <row r="44" ht="13.5">
      <c r="A44" t="s">
        <v>122</v>
      </c>
    </row>
    <row r="53" ht="13.5">
      <c r="D53" s="33" t="s">
        <v>141</v>
      </c>
    </row>
  </sheetData>
  <mergeCells count="8">
    <mergeCell ref="A40:B40"/>
    <mergeCell ref="A41:B41"/>
    <mergeCell ref="A42:B42"/>
    <mergeCell ref="A26:A35"/>
    <mergeCell ref="A5:B5"/>
    <mergeCell ref="O16:O25"/>
    <mergeCell ref="A6:A15"/>
    <mergeCell ref="A16:A2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2007-10-05T05:40:06Z</cp:lastPrinted>
  <dcterms:created xsi:type="dcterms:W3CDTF">2000-08-14T09:08:04Z</dcterms:created>
  <dcterms:modified xsi:type="dcterms:W3CDTF">2007-11-05T07:37:02Z</dcterms:modified>
  <cp:category/>
  <cp:version/>
  <cp:contentType/>
  <cp:contentStatus/>
</cp:coreProperties>
</file>