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7月 自・社動態" sheetId="4" r:id="rId4"/>
    <sheet name="8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'③'!$A$2:$O$49</definedName>
  </definedNames>
  <calcPr fullCalcOnLoad="1"/>
</workbook>
</file>

<file path=xl/sharedStrings.xml><?xml version="1.0" encoding="utf-8"?>
<sst xmlns="http://schemas.openxmlformats.org/spreadsheetml/2006/main" count="273" uniqueCount="156">
  <si>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</si>
  <si>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</si>
  <si>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</si>
  <si>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</si>
  <si>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</si>
  <si>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</si>
  <si>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</si>
  <si>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</si>
  <si>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</si>
  <si>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</si>
  <si>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</si>
  <si>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</si>
  <si>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</si>
  <si>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</si>
  <si>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</si>
  <si>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</si>
  <si>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</si>
  <si>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</si>
  <si>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</si>
  <si>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</si>
  <si>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</si>
  <si>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</si>
  <si>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</si>
  <si>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</si>
  <si>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</si>
  <si>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</si>
  <si>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</si>
  <si>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</si>
  <si>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</si>
  <si>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</si>
  <si>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</si>
  <si>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</si>
  <si>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</si>
  <si>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</si>
  <si>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</si>
  <si>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</si>
  <si>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</si>
  <si>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</si>
  <si>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</si>
  <si>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</si>
  <si>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</si>
  <si>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</si>
  <si>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</si>
  <si>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</si>
  <si>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</si>
  <si>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</si>
  <si>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</si>
  <si>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</si>
  <si>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</si>
  <si>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</si>
  <si>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</si>
  <si>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</si>
  <si>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</si>
  <si>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</si>
  <si>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</si>
  <si>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</si>
  <si>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</si>
  <si>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</si>
  <si>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</si>
  <si>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</si>
  <si>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</si>
  <si>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</si>
  <si>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</si>
  <si>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</si>
  <si>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</si>
  <si>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</si>
  <si>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</si>
  <si>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</si>
  <si>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</si>
  <si>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</si>
  <si>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</si>
  <si>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</si>
  <si>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</si>
  <si>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</si>
  <si>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</si>
  <si>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</si>
  <si>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</si>
  <si>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</si>
  <si>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</si>
  <si>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</si>
  <si>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</si>
  <si>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</si>
  <si>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</si>
  <si>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</si>
  <si>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</si>
  <si>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</si>
  <si>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</si>
  <si>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</si>
  <si>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</si>
  <si>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</si>
  <si>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</si>
  <si>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</si>
  <si>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</si>
  <si>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</si>
  <si>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</si>
  <si>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</si>
  <si>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</si>
  <si>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</si>
  <si>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</si>
  <si>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</si>
  <si>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</si>
  <si>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</si>
  <si>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</si>
  <si>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</si>
  <si>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</si>
  <si>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</si>
  <si>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</si>
  <si>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</si>
  <si>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</si>
  <si>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</si>
  <si>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</si>
  <si>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</si>
  <si>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</si>
  <si>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</si>
  <si>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</si>
  <si>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</si>
  <si>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</si>
  <si>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</si>
  <si>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</si>
  <si>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</si>
  <si>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</si>
  <si>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</si>
  <si>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</si>
  <si>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</si>
  <si>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</si>
  <si>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</si>
  <si>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</si>
  <si>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</si>
  <si>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</si>
  <si>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</si>
  <si>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</si>
  <si>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</si>
  <si>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</si>
  <si>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r>
      <t>2</t>
    </r>
    <r>
      <rPr>
        <sz val="11"/>
        <rFont val="ＭＳ Ｐゴシック"/>
        <family val="3"/>
      </rPr>
      <t>2</t>
    </r>
  </si>
  <si>
    <t>熊本市と植木町、城南町は平成22年3月23日に合併しました。</t>
  </si>
  <si>
    <t>熊本市と植木町、城南町は平成22年3月23日に合併しました。</t>
  </si>
  <si>
    <t>20年</t>
  </si>
  <si>
    <t>※前年同月の比較のため、植木町、城南町分は熊本市に含めます。</t>
  </si>
  <si>
    <t>自然動態・社会動態（平成22年7月1日現在）</t>
  </si>
  <si>
    <t>城 南 町</t>
  </si>
  <si>
    <t>　算出している。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</si>
  <si>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</si>
  <si>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</si>
  <si>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</si>
  <si>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2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</si>
  <si>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</si>
  <si>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</si>
  <si>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</si>
  <si>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r>
      <t>2</t>
    </r>
    <r>
      <rPr>
        <sz val="11"/>
        <rFont val="ＭＳ Ｐゴシック"/>
        <family val="3"/>
      </rPr>
      <t>2</t>
    </r>
  </si>
  <si>
    <r>
      <t>統計速報</t>
    </r>
    <r>
      <rPr>
        <b/>
        <sz val="12"/>
        <color indexed="18"/>
        <rFont val="ＭＳ Ｐゴシック"/>
        <family val="3"/>
      </rPr>
      <t>（平成22年8月1日現在の推計人口）</t>
    </r>
  </si>
  <si>
    <t>（第 419 号）</t>
  </si>
  <si>
    <r>
      <t>１）熊本市の人口と世帯数</t>
    </r>
    <r>
      <rPr>
        <b/>
        <sz val="11"/>
        <rFont val="ＭＳ Ｐゴシック"/>
        <family val="3"/>
      </rPr>
      <t>（平成22年8月1日現在）</t>
    </r>
  </si>
  <si>
    <r>
      <t>２）熊本県の人口と世帯数</t>
    </r>
    <r>
      <rPr>
        <b/>
        <sz val="11"/>
        <rFont val="ＭＳ Ｐゴシック"/>
        <family val="3"/>
      </rPr>
      <t>（平成22年8月1日現在）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</si>
  <si>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（平成22年8月1日現在）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</si>
  <si>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月1日現在）</t>
    </r>
  </si>
  <si>
    <t>自然動態・社会動態（平成22年8月1日現在）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</si>
</sst>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  <font>
      <b/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/>
    </xf>
    <xf numFmtId="177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7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9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35" borderId="29" xfId="0" applyFont="1" applyFill="1" applyBorder="1" applyAlignment="1">
      <alignment/>
    </xf>
    <xf numFmtId="0" fontId="6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2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8" fillId="0" borderId="32" xfId="0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77" fontId="1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33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7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0" fillId="0" borderId="41" xfId="0" applyBorder="1" applyAlignment="1">
      <alignment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79" fontId="7" fillId="0" borderId="40" xfId="0" applyNumberFormat="1" applyFont="1" applyBorder="1" applyAlignment="1">
      <alignment/>
    </xf>
    <xf numFmtId="0" fontId="7" fillId="0" borderId="40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42" xfId="0" applyNumberFormat="1" applyFont="1" applyBorder="1" applyAlignment="1">
      <alignment/>
    </xf>
    <xf numFmtId="177" fontId="0" fillId="0" borderId="42" xfId="0" applyNumberFormat="1" applyFont="1" applyBorder="1" applyAlignment="1">
      <alignment horizontal="right"/>
    </xf>
    <xf numFmtId="178" fontId="11" fillId="0" borderId="2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43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11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1" fillId="0" borderId="11" xfId="0" applyNumberFormat="1" applyFont="1" applyBorder="1" applyAlignment="1">
      <alignment vertical="center"/>
    </xf>
    <xf numFmtId="177" fontId="31" fillId="0" borderId="11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44" xfId="0" applyFont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/>
    </xf>
    <xf numFmtId="0" fontId="17" fillId="0" borderId="2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178" fontId="11" fillId="0" borderId="49" xfId="0" applyNumberFormat="1" applyFont="1" applyFill="1" applyBorder="1" applyAlignment="1">
      <alignment/>
    </xf>
    <xf numFmtId="178" fontId="12" fillId="0" borderId="50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178" fontId="12" fillId="0" borderId="2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8" fontId="11" fillId="0" borderId="10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17" fillId="36" borderId="0" xfId="0" applyFont="1" applyFill="1" applyBorder="1" applyAlignment="1">
      <alignment horizontal="center" vertical="center"/>
    </xf>
    <xf numFmtId="177" fontId="22" fillId="36" borderId="11" xfId="0" applyNumberFormat="1" applyFont="1" applyFill="1" applyBorder="1" applyAlignment="1">
      <alignment vertical="center"/>
    </xf>
    <xf numFmtId="177" fontId="22" fillId="36" borderId="0" xfId="0" applyNumberFormat="1" applyFont="1" applyFill="1" applyBorder="1" applyAlignment="1">
      <alignment vertical="center"/>
    </xf>
    <xf numFmtId="177" fontId="31" fillId="0" borderId="11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distributed" vertical="center"/>
    </xf>
    <xf numFmtId="0" fontId="17" fillId="0" borderId="46" xfId="0" applyFont="1" applyBorder="1" applyAlignment="1">
      <alignment horizontal="distributed" vertical="center"/>
    </xf>
    <xf numFmtId="0" fontId="17" fillId="37" borderId="33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/>
    </xf>
    <xf numFmtId="177" fontId="32" fillId="37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6" fillId="36" borderId="0" xfId="0" applyFont="1" applyFill="1" applyBorder="1" applyAlignment="1">
      <alignment horizontal="distributed" vertical="center"/>
    </xf>
    <xf numFmtId="177" fontId="22" fillId="37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vertical="center"/>
    </xf>
    <xf numFmtId="177" fontId="29" fillId="0" borderId="41" xfId="0" applyNumberFormat="1" applyFont="1" applyFill="1" applyBorder="1" applyAlignment="1">
      <alignment/>
    </xf>
    <xf numFmtId="179" fontId="22" fillId="0" borderId="43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7" fontId="22" fillId="0" borderId="1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5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51" xfId="0" applyFont="1" applyBorder="1" applyAlignment="1">
      <alignment/>
    </xf>
    <xf numFmtId="0" fontId="0" fillId="0" borderId="51" xfId="0" applyFont="1" applyBorder="1" applyAlignment="1" applyProtection="1">
      <alignment horizontal="centerContinuous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189" fontId="0" fillId="0" borderId="11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49" fontId="0" fillId="0" borderId="56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33" xfId="0" applyNumberFormat="1" applyBorder="1" applyAlignment="1">
      <alignment horizontal="center" vertical="center"/>
    </xf>
    <xf numFmtId="185" fontId="0" fillId="0" borderId="33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9" fontId="31" fillId="0" borderId="43" xfId="0" applyNumberFormat="1" applyFont="1" applyFill="1" applyBorder="1" applyAlignment="1">
      <alignment vertical="center"/>
    </xf>
    <xf numFmtId="178" fontId="37" fillId="37" borderId="2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179" fontId="30" fillId="0" borderId="41" xfId="0" applyNumberFormat="1" applyFont="1" applyFill="1" applyBorder="1" applyAlignment="1">
      <alignment vertical="center"/>
    </xf>
    <xf numFmtId="177" fontId="30" fillId="0" borderId="41" xfId="0" applyNumberFormat="1" applyFont="1" applyFill="1" applyBorder="1" applyAlignment="1">
      <alignment vertical="center"/>
    </xf>
    <xf numFmtId="0" fontId="39" fillId="0" borderId="46" xfId="0" applyFont="1" applyFill="1" applyBorder="1" applyAlignment="1">
      <alignment horizontal="center" vertical="center"/>
    </xf>
    <xf numFmtId="177" fontId="31" fillId="0" borderId="24" xfId="0" applyNumberFormat="1" applyFont="1" applyFill="1" applyBorder="1" applyAlignment="1">
      <alignment vertical="center"/>
    </xf>
    <xf numFmtId="177" fontId="31" fillId="0" borderId="10" xfId="0" applyNumberFormat="1" applyFont="1" applyFill="1" applyBorder="1" applyAlignment="1">
      <alignment vertical="center"/>
    </xf>
    <xf numFmtId="189" fontId="0" fillId="0" borderId="6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2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8" fontId="12" fillId="0" borderId="20" xfId="0" applyNumberFormat="1" applyFont="1" applyFill="1" applyBorder="1" applyAlignment="1">
      <alignment/>
    </xf>
    <xf numFmtId="177" fontId="37" fillId="37" borderId="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/>
    </xf>
    <xf numFmtId="0" fontId="45" fillId="36" borderId="20" xfId="0" applyFont="1" applyFill="1" applyBorder="1" applyAlignment="1">
      <alignment horizontal="center" vertical="center"/>
    </xf>
    <xf numFmtId="177" fontId="38" fillId="36" borderId="20" xfId="0" applyNumberFormat="1" applyFont="1" applyFill="1" applyBorder="1" applyAlignment="1">
      <alignment vertical="center"/>
    </xf>
    <xf numFmtId="178" fontId="37" fillId="36" borderId="49" xfId="0" applyNumberFormat="1" applyFont="1" applyFill="1" applyBorder="1" applyAlignment="1">
      <alignment/>
    </xf>
    <xf numFmtId="178" fontId="37" fillId="36" borderId="20" xfId="0" applyNumberFormat="1" applyFont="1" applyFill="1" applyBorder="1" applyAlignment="1">
      <alignment/>
    </xf>
    <xf numFmtId="189" fontId="0" fillId="0" borderId="61" xfId="0" applyNumberFormat="1" applyFont="1" applyBorder="1" applyAlignment="1" applyProtection="1">
      <alignment vertical="center"/>
      <protection/>
    </xf>
    <xf numFmtId="189" fontId="0" fillId="0" borderId="51" xfId="0" applyNumberFormat="1" applyFont="1" applyBorder="1" applyAlignment="1" applyProtection="1">
      <alignment vertical="center"/>
      <protection/>
    </xf>
    <xf numFmtId="189" fontId="0" fillId="0" borderId="51" xfId="0" applyNumberFormat="1" applyFont="1" applyBorder="1" applyAlignment="1">
      <alignment vertical="center"/>
    </xf>
    <xf numFmtId="192" fontId="22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4" fillId="0" borderId="0" xfId="0" applyNumberFormat="1" applyFont="1" applyAlignment="1">
      <alignment horizontal="right"/>
    </xf>
    <xf numFmtId="0" fontId="0" fillId="0" borderId="62" xfId="0" applyBorder="1" applyAlignment="1">
      <alignment/>
    </xf>
    <xf numFmtId="177" fontId="8" fillId="0" borderId="11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63" xfId="0" applyFont="1" applyFill="1" applyBorder="1" applyAlignment="1">
      <alignment horizontal="right"/>
    </xf>
    <xf numFmtId="178" fontId="37" fillId="37" borderId="49" xfId="0" applyNumberFormat="1" applyFont="1" applyFill="1" applyBorder="1" applyAlignment="1">
      <alignment horizontal="right"/>
    </xf>
    <xf numFmtId="178" fontId="12" fillId="0" borderId="49" xfId="0" applyNumberFormat="1" applyFont="1" applyFill="1" applyBorder="1" applyAlignment="1">
      <alignment horizontal="right"/>
    </xf>
    <xf numFmtId="178" fontId="37" fillId="37" borderId="20" xfId="0" applyNumberFormat="1" applyFont="1" applyFill="1" applyBorder="1" applyAlignment="1">
      <alignment horizontal="right"/>
    </xf>
    <xf numFmtId="178" fontId="12" fillId="0" borderId="2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77" fontId="44" fillId="0" borderId="20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14" fontId="0" fillId="0" borderId="0" xfId="0" applyNumberFormat="1" applyAlignment="1">
      <alignment/>
    </xf>
    <xf numFmtId="14" fontId="16" fillId="0" borderId="0" xfId="0" applyNumberFormat="1" applyFont="1" applyAlignment="1">
      <alignment/>
    </xf>
    <xf numFmtId="177" fontId="37" fillId="0" borderId="0" xfId="0" applyNumberFormat="1" applyFont="1" applyFill="1" applyBorder="1" applyAlignment="1">
      <alignment vertical="center"/>
    </xf>
    <xf numFmtId="178" fontId="37" fillId="0" borderId="49" xfId="0" applyNumberFormat="1" applyFont="1" applyFill="1" applyBorder="1" applyAlignment="1">
      <alignment horizontal="right"/>
    </xf>
    <xf numFmtId="178" fontId="37" fillId="0" borderId="20" xfId="0" applyNumberFormat="1" applyFont="1" applyFill="1" applyBorder="1" applyAlignment="1">
      <alignment horizontal="right"/>
    </xf>
    <xf numFmtId="178" fontId="37" fillId="0" borderId="20" xfId="0" applyNumberFormat="1" applyFont="1" applyFill="1" applyBorder="1" applyAlignment="1">
      <alignment/>
    </xf>
    <xf numFmtId="0" fontId="0" fillId="0" borderId="64" xfId="0" applyBorder="1" applyAlignment="1">
      <alignment horizontal="center" vertical="distributed" textRotation="255"/>
    </xf>
    <xf numFmtId="0" fontId="0" fillId="0" borderId="65" xfId="0" applyBorder="1" applyAlignment="1">
      <alignment horizontal="center" vertical="distributed" textRotation="255"/>
    </xf>
    <xf numFmtId="189" fontId="0" fillId="0" borderId="66" xfId="0" applyNumberFormat="1" applyFont="1" applyBorder="1" applyAlignment="1">
      <alignment vertical="center"/>
    </xf>
    <xf numFmtId="0" fontId="0" fillId="0" borderId="67" xfId="0" applyBorder="1" applyAlignment="1">
      <alignment horizontal="center" vertical="distributed" textRotation="255"/>
    </xf>
    <xf numFmtId="177" fontId="31" fillId="0" borderId="11" xfId="0" applyNumberFormat="1" applyFont="1" applyBorder="1" applyAlignment="1">
      <alignment vertical="center" shrinkToFit="1"/>
    </xf>
    <xf numFmtId="177" fontId="31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51" xfId="0" applyFont="1" applyBorder="1" applyAlignment="1">
      <alignment horizontal="right"/>
    </xf>
    <xf numFmtId="197" fontId="22" fillId="0" borderId="43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0" fillId="37" borderId="0" xfId="0" applyFont="1" applyFill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183" fontId="22" fillId="0" borderId="43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32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179" fontId="22" fillId="0" borderId="11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0" fillId="0" borderId="10" xfId="0" applyBorder="1" applyAlignment="1">
      <alignment/>
    </xf>
    <xf numFmtId="0" fontId="17" fillId="0" borderId="4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9" fontId="22" fillId="0" borderId="43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7" xfId="0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5" xfId="0" applyBorder="1" applyAlignment="1">
      <alignment horizontal="center" vertical="distributed" textRotation="255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69" t="s">
        <v>149</v>
      </c>
      <c r="D1" s="269"/>
      <c r="E1" s="269"/>
      <c r="F1" s="269"/>
      <c r="G1" s="269"/>
      <c r="H1" s="269"/>
    </row>
    <row r="2" spans="1:8" ht="13.5">
      <c r="A2" s="31"/>
      <c r="B2" s="31"/>
      <c r="C2" s="247" t="s">
        <v>135</v>
      </c>
      <c r="D2" s="31"/>
      <c r="E2" s="31"/>
      <c r="F2" s="31"/>
      <c r="H2" s="235">
        <v>40415</v>
      </c>
    </row>
    <row r="3" spans="1:8" ht="13.5">
      <c r="A3" s="31"/>
      <c r="B3" s="31"/>
      <c r="C3" s="31"/>
      <c r="D3" s="31"/>
      <c r="F3" s="1" t="s">
        <v>150</v>
      </c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122</v>
      </c>
      <c r="E5" s="31"/>
      <c r="F5" s="31"/>
      <c r="G5" s="31"/>
      <c r="H5" s="92"/>
    </row>
    <row r="6" spans="1:7" ht="13.5">
      <c r="A6" s="31"/>
      <c r="B6" s="31"/>
      <c r="C6" s="56" t="s">
        <v>123</v>
      </c>
      <c r="E6" s="31"/>
      <c r="F6" s="31"/>
      <c r="G6" s="31"/>
    </row>
    <row r="7" ht="10.5" customHeight="1"/>
    <row r="8" spans="2:9" ht="13.5">
      <c r="B8" s="31"/>
      <c r="C8" s="272" t="s">
        <v>151</v>
      </c>
      <c r="D8" s="272"/>
      <c r="E8" s="272"/>
      <c r="F8" s="272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45</v>
      </c>
      <c r="H10" s="91" t="s">
        <v>46</v>
      </c>
      <c r="K10" s="93" t="s">
        <v>119</v>
      </c>
      <c r="L10" s="93" t="s">
        <v>120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65">
        <f>'8月 自・社動態'!B8</f>
        <v>303878</v>
      </c>
      <c r="F12" s="163">
        <f>E12-K12</f>
        <v>52</v>
      </c>
      <c r="G12" s="163">
        <f>E12-L12</f>
        <v>3953</v>
      </c>
      <c r="H12" s="229">
        <f>G12/L12*100</f>
        <v>1.3179961657080936</v>
      </c>
      <c r="K12" s="166">
        <f>'7月 自・社動態'!B8</f>
        <v>303826</v>
      </c>
      <c r="L12" s="166">
        <f>'前年同月'!E6</f>
        <v>299925</v>
      </c>
    </row>
    <row r="13" spans="2:12" s="3" customFormat="1" ht="9" customHeight="1">
      <c r="B13" s="52"/>
      <c r="E13" s="106"/>
      <c r="K13" s="95"/>
      <c r="L13" s="95"/>
    </row>
    <row r="14" spans="2:12" s="3" customFormat="1" ht="11.25" customHeight="1">
      <c r="B14" s="52"/>
      <c r="D14" s="39" t="s">
        <v>44</v>
      </c>
      <c r="E14" s="165">
        <f>SUM(E15:E16)</f>
        <v>730460</v>
      </c>
      <c r="F14" s="163">
        <f>E14-K14</f>
        <v>142</v>
      </c>
      <c r="G14" s="163">
        <f>E14-L14</f>
        <v>1119</v>
      </c>
      <c r="H14" s="229">
        <f>G14/L14*100</f>
        <v>0.1534261751361846</v>
      </c>
      <c r="K14" s="166">
        <f>K15+K16</f>
        <v>730318</v>
      </c>
      <c r="L14" s="166">
        <f>SUM(L15:L16)</f>
        <v>729341</v>
      </c>
    </row>
    <row r="15" spans="2:12" s="3" customFormat="1" ht="11.25" customHeight="1">
      <c r="B15" s="52"/>
      <c r="D15" s="39" t="s">
        <v>5</v>
      </c>
      <c r="E15" s="165">
        <f>'8月 自・社動態'!D8</f>
        <v>343658</v>
      </c>
      <c r="F15" s="163">
        <f>E15-K15</f>
        <v>99</v>
      </c>
      <c r="G15" s="163">
        <f>E15-L15</f>
        <v>291</v>
      </c>
      <c r="H15" s="229">
        <f>G15/L15*100</f>
        <v>0.08474897121738548</v>
      </c>
      <c r="K15" s="166">
        <f>'7月 自・社動態'!D8</f>
        <v>343559</v>
      </c>
      <c r="L15" s="166">
        <f>'前年同月'!G6</f>
        <v>343367</v>
      </c>
    </row>
    <row r="16" spans="2:12" s="3" customFormat="1" ht="12.75" customHeight="1">
      <c r="B16" s="52"/>
      <c r="D16" s="39" t="s">
        <v>6</v>
      </c>
      <c r="E16" s="165">
        <f>'8月 自・社動態'!E8</f>
        <v>386802</v>
      </c>
      <c r="F16" s="163">
        <f>E16-K16</f>
        <v>43</v>
      </c>
      <c r="G16" s="163">
        <f>E16-L16</f>
        <v>828</v>
      </c>
      <c r="H16" s="229">
        <f>G16/L16*100</f>
        <v>0.2145222217040526</v>
      </c>
      <c r="K16" s="166">
        <f>'7月 自・社動態'!E8</f>
        <v>386759</v>
      </c>
      <c r="L16" s="166">
        <f>'前年同月'!H6</f>
        <v>385974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96"/>
    </row>
    <row r="18" ht="10.5" customHeight="1"/>
    <row r="19" spans="3:6" ht="13.5">
      <c r="C19" s="273" t="s">
        <v>152</v>
      </c>
      <c r="D19" s="273"/>
      <c r="E19" s="273"/>
      <c r="F19" s="273"/>
    </row>
    <row r="20" spans="2:7" ht="14.25" thickBot="1">
      <c r="B20" s="31"/>
      <c r="D20" s="32" t="s">
        <v>1</v>
      </c>
      <c r="E20" s="31"/>
      <c r="F20" s="31"/>
      <c r="G20" s="33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45</v>
      </c>
      <c r="H21" s="91" t="s">
        <v>46</v>
      </c>
      <c r="K21" s="93" t="s">
        <v>119</v>
      </c>
      <c r="L21" s="93" t="s">
        <v>120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94"/>
    </row>
    <row r="23" spans="2:12" ht="12.75" customHeight="1">
      <c r="B23" s="46"/>
      <c r="D23" s="39" t="s">
        <v>7</v>
      </c>
      <c r="E23" s="196">
        <v>699161</v>
      </c>
      <c r="F23" s="163">
        <f>E23-K23</f>
        <v>231</v>
      </c>
      <c r="G23" s="163">
        <f>E23-L23</f>
        <v>6632</v>
      </c>
      <c r="H23" s="229">
        <f>G23/L23*100</f>
        <v>0.9576494269554054</v>
      </c>
      <c r="K23" s="196">
        <v>698930</v>
      </c>
      <c r="L23" s="166">
        <f>'前年同月'!E22</f>
        <v>692529</v>
      </c>
    </row>
    <row r="24" spans="2:12" ht="9" customHeight="1">
      <c r="B24" s="46"/>
      <c r="E24" s="107"/>
      <c r="K24" s="107"/>
      <c r="L24" s="97"/>
    </row>
    <row r="25" spans="2:12" ht="11.25" customHeight="1">
      <c r="B25" s="46"/>
      <c r="D25" s="39" t="s">
        <v>44</v>
      </c>
      <c r="E25" s="167">
        <f>SUM(E26:E27)</f>
        <v>1811256</v>
      </c>
      <c r="F25" s="163">
        <f>E25-K25</f>
        <v>-33</v>
      </c>
      <c r="G25" s="163">
        <f>E25-L25</f>
        <v>-4864</v>
      </c>
      <c r="H25" s="229">
        <f>G25/L25*100</f>
        <v>-0.2678237120895095</v>
      </c>
      <c r="K25" s="167">
        <f>SUM(K26:K27)</f>
        <v>1811289</v>
      </c>
      <c r="L25" s="166">
        <f>SUM(L26:L27)</f>
        <v>1816120</v>
      </c>
    </row>
    <row r="26" spans="2:12" ht="11.25" customHeight="1">
      <c r="B26" s="46"/>
      <c r="D26" s="39" t="s">
        <v>5</v>
      </c>
      <c r="E26" s="196">
        <v>850858</v>
      </c>
      <c r="F26" s="163">
        <f>E26-K26</f>
        <v>81</v>
      </c>
      <c r="G26" s="163">
        <f>E26-L26</f>
        <v>-2357</v>
      </c>
      <c r="H26" s="229">
        <f>G26/L26*100</f>
        <v>-0.27624924550084096</v>
      </c>
      <c r="K26" s="196">
        <v>850777</v>
      </c>
      <c r="L26" s="166">
        <f>'前年同月'!G22</f>
        <v>853215</v>
      </c>
    </row>
    <row r="27" spans="2:12" ht="12.75" customHeight="1">
      <c r="B27" s="46"/>
      <c r="D27" s="39" t="s">
        <v>6</v>
      </c>
      <c r="E27" s="196">
        <v>960398</v>
      </c>
      <c r="F27" s="163">
        <f>E27-K27</f>
        <v>-114</v>
      </c>
      <c r="G27" s="163">
        <f>E27-L27</f>
        <v>-2507</v>
      </c>
      <c r="H27" s="229">
        <f>G27/L27*100</f>
        <v>-0.2603579792399043</v>
      </c>
      <c r="K27" s="196">
        <v>960512</v>
      </c>
      <c r="L27" s="166">
        <f>'前年同月'!H22</f>
        <v>962905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72" t="s">
        <v>153</v>
      </c>
      <c r="D30" s="272"/>
      <c r="E30" s="272"/>
      <c r="F30" s="272"/>
      <c r="G30" s="272"/>
      <c r="H30" s="272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44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65">
        <f>'8月 自・社動態'!B8</f>
        <v>303878</v>
      </c>
      <c r="F35" s="110">
        <f>'8月 自・社動態'!C8</f>
        <v>730460</v>
      </c>
      <c r="G35" s="163">
        <f>'8月 自・社動態'!D8</f>
        <v>343658</v>
      </c>
      <c r="H35" s="163">
        <f>'8月 自・社動態'!E8</f>
        <v>386802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56" t="s">
        <v>38</v>
      </c>
      <c r="E37" s="168">
        <f>'8月 自・社動態'!B18</f>
        <v>13129</v>
      </c>
      <c r="F37" s="110">
        <f>'8月 自・社動態'!C18</f>
        <v>37632</v>
      </c>
      <c r="G37" s="110">
        <f>'8月 自・社動態'!D18</f>
        <v>17918</v>
      </c>
      <c r="H37" s="110">
        <f>'8月 自・社動態'!E18</f>
        <v>19714</v>
      </c>
    </row>
    <row r="38" spans="2:8" ht="12.75" customHeight="1">
      <c r="B38" s="31"/>
      <c r="D38" s="156" t="s">
        <v>39</v>
      </c>
      <c r="E38" s="168">
        <f>'8月 自・社動態'!B17</f>
        <v>0</v>
      </c>
      <c r="F38" s="110">
        <f>'8月 自・社動態'!C17</f>
        <v>0</v>
      </c>
      <c r="G38" s="110">
        <f>'8月 自・社動態'!D17</f>
        <v>0</v>
      </c>
      <c r="H38" s="110">
        <f>'8月 自・社動態'!E17</f>
        <v>0</v>
      </c>
    </row>
    <row r="39" spans="2:8" ht="12.75" customHeight="1">
      <c r="B39" s="31"/>
      <c r="D39" s="53" t="s">
        <v>59</v>
      </c>
      <c r="E39" s="168">
        <f>'8月 自・社動態'!B10</f>
        <v>1862</v>
      </c>
      <c r="F39" s="110">
        <f>'8月 自・社動態'!C10</f>
        <v>5518</v>
      </c>
      <c r="G39" s="110">
        <f>'8月 自・社動態'!D10</f>
        <v>2586</v>
      </c>
      <c r="H39" s="110">
        <f>'8月 自・社動態'!E10</f>
        <v>2932</v>
      </c>
    </row>
    <row r="40" spans="2:8" ht="12.75" customHeight="1">
      <c r="B40" s="31"/>
      <c r="D40" s="53" t="s">
        <v>12</v>
      </c>
      <c r="E40" s="168">
        <f>'8月 自・社動態'!B11</f>
        <v>0</v>
      </c>
      <c r="F40" s="110">
        <f>'8月 自・社動態'!C11</f>
        <v>0</v>
      </c>
      <c r="G40" s="110">
        <f>'8月 自・社動態'!D11</f>
        <v>0</v>
      </c>
      <c r="H40" s="110">
        <f>'8月 自・社動態'!E11</f>
        <v>0</v>
      </c>
    </row>
    <row r="41" spans="2:8" ht="12.75" customHeight="1">
      <c r="B41" s="31"/>
      <c r="D41" s="155" t="s">
        <v>93</v>
      </c>
      <c r="E41" s="168">
        <f>'8月 自・社動態'!B14</f>
        <v>13920</v>
      </c>
      <c r="F41" s="110">
        <f>'8月 自・社動態'!C14</f>
        <v>37187</v>
      </c>
      <c r="G41" s="110">
        <f>'8月 自・社動態'!D14</f>
        <v>18135</v>
      </c>
      <c r="H41" s="110">
        <f>'8月 自・社動態'!E14</f>
        <v>19052</v>
      </c>
    </row>
    <row r="42" spans="2:8" ht="12.75" customHeight="1">
      <c r="B42" s="31"/>
      <c r="D42" s="53" t="s">
        <v>109</v>
      </c>
      <c r="E42" s="168">
        <f>'8月 自・社動態'!B13</f>
        <v>19492</v>
      </c>
      <c r="F42" s="110">
        <f>'8月 自・社動態'!C13</f>
        <v>54655</v>
      </c>
      <c r="G42" s="110">
        <f>'8月 自・社動態'!D13</f>
        <v>26147</v>
      </c>
      <c r="H42" s="110">
        <f>'8月 自・社動態'!E13</f>
        <v>28508</v>
      </c>
    </row>
    <row r="43" spans="2:8" ht="12.75" customHeight="1">
      <c r="B43" s="31"/>
      <c r="C43" s="212"/>
      <c r="D43" s="53" t="s">
        <v>100</v>
      </c>
      <c r="E43" s="168">
        <f>'8月 自・社動態'!B12</f>
        <v>24979</v>
      </c>
      <c r="F43" s="110">
        <f>'8月 自・社動態'!C12</f>
        <v>69449</v>
      </c>
      <c r="G43" s="110">
        <f>'8月 自・社動態'!D12</f>
        <v>32442</v>
      </c>
      <c r="H43" s="110">
        <f>'8月 自・社動態'!E12</f>
        <v>37007</v>
      </c>
    </row>
    <row r="44" spans="2:8" ht="12.75" customHeight="1">
      <c r="B44" s="31"/>
      <c r="C44" s="212"/>
      <c r="D44" s="156" t="s">
        <v>10</v>
      </c>
      <c r="E44" s="168">
        <f>'8月 自・社動態'!B16</f>
        <v>3007</v>
      </c>
      <c r="F44" s="110">
        <f>'8月 自・社動態'!C16</f>
        <v>8607</v>
      </c>
      <c r="G44" s="110">
        <f>'8月 自・社動態'!D16</f>
        <v>4105</v>
      </c>
      <c r="H44" s="110">
        <f>'8月 自・社動態'!E16</f>
        <v>4502</v>
      </c>
    </row>
    <row r="45" spans="2:8" ht="12.75" customHeight="1">
      <c r="B45" s="31"/>
      <c r="D45" s="156" t="s">
        <v>11</v>
      </c>
      <c r="E45" s="168">
        <f>'8月 自・社動態'!B15</f>
        <v>11345</v>
      </c>
      <c r="F45" s="110">
        <f>'8月 自・社動態'!C15</f>
        <v>33035</v>
      </c>
      <c r="G45" s="110">
        <f>'8月 自・社動態'!D15</f>
        <v>15688</v>
      </c>
      <c r="H45" s="110">
        <f>'8月 自・社動態'!E15</f>
        <v>17347</v>
      </c>
    </row>
    <row r="46" spans="2:5" ht="12.75" customHeight="1">
      <c r="B46" s="31"/>
      <c r="E46" s="66"/>
    </row>
    <row r="47" spans="2:8" ht="12.75" customHeight="1">
      <c r="B47" s="31"/>
      <c r="D47" s="207"/>
      <c r="E47" s="168"/>
      <c r="F47" s="110"/>
      <c r="G47" s="110"/>
      <c r="H47" s="110"/>
    </row>
    <row r="48" spans="2:8" ht="9" customHeight="1">
      <c r="B48" s="31"/>
      <c r="D48" s="108"/>
      <c r="E48" s="109"/>
      <c r="F48" s="110"/>
      <c r="G48" s="111"/>
      <c r="H48" s="111"/>
    </row>
    <row r="49" spans="2:8" ht="12.75" customHeight="1">
      <c r="B49" s="31"/>
      <c r="D49" s="170" t="s">
        <v>94</v>
      </c>
      <c r="E49" s="168">
        <f>SUM(E35:E45)</f>
        <v>391612</v>
      </c>
      <c r="F49" s="110">
        <f>SUM(F35:F45)</f>
        <v>976543</v>
      </c>
      <c r="G49" s="110">
        <f>SUM(G35:G45)</f>
        <v>460679</v>
      </c>
      <c r="H49" s="169">
        <f>SUM(H35:H45)</f>
        <v>515864</v>
      </c>
    </row>
    <row r="50" spans="1:7" ht="7.5" customHeight="1">
      <c r="A50" s="7"/>
      <c r="B50" s="7"/>
      <c r="C50" s="7"/>
      <c r="D50" s="79"/>
      <c r="E50" s="79"/>
      <c r="F50" s="79"/>
      <c r="G50" s="79"/>
    </row>
    <row r="51" spans="1:9" ht="7.5" customHeight="1">
      <c r="A51" s="7"/>
      <c r="B51" s="7"/>
      <c r="C51" s="270"/>
      <c r="D51" s="270"/>
      <c r="E51" s="270"/>
      <c r="F51" s="270"/>
      <c r="G51" s="270"/>
      <c r="H51" s="270"/>
      <c r="I51" s="270"/>
    </row>
    <row r="52" spans="1:9" ht="10.5" customHeight="1">
      <c r="A52" s="7"/>
      <c r="B52" s="7"/>
      <c r="C52" s="270"/>
      <c r="D52" s="270"/>
      <c r="E52" s="270"/>
      <c r="F52" s="270"/>
      <c r="G52" s="270"/>
      <c r="H52" s="270"/>
      <c r="I52" s="270"/>
    </row>
    <row r="53" spans="4:13" ht="13.5">
      <c r="D53" s="274" t="s">
        <v>154</v>
      </c>
      <c r="E53" s="274"/>
      <c r="F53" s="274"/>
      <c r="G53" s="274"/>
      <c r="H53" s="274"/>
      <c r="K53" s="9"/>
      <c r="L53" s="9"/>
      <c r="M53" s="9"/>
    </row>
    <row r="54" spans="4:13" ht="13.5">
      <c r="D54" s="32" t="s">
        <v>53</v>
      </c>
      <c r="K54" s="9"/>
      <c r="L54" s="9"/>
      <c r="M54" s="9"/>
    </row>
    <row r="55" spans="4:8" ht="13.5">
      <c r="D55" s="90" t="s">
        <v>26</v>
      </c>
      <c r="E55" s="267" t="s">
        <v>27</v>
      </c>
      <c r="F55" s="268"/>
      <c r="G55" s="267" t="s">
        <v>28</v>
      </c>
      <c r="H55" s="268"/>
    </row>
    <row r="56" spans="4:8" ht="4.5" customHeight="1">
      <c r="D56" s="31"/>
      <c r="E56" s="88"/>
      <c r="F56" s="89"/>
      <c r="G56" s="89"/>
      <c r="H56" s="89"/>
    </row>
    <row r="57" spans="4:8" ht="13.5">
      <c r="D57" s="53" t="s">
        <v>29</v>
      </c>
      <c r="E57" s="271">
        <f>E25</f>
        <v>1811256</v>
      </c>
      <c r="F57" s="266"/>
      <c r="G57" s="266">
        <f>F35</f>
        <v>730460</v>
      </c>
      <c r="H57" s="266"/>
    </row>
    <row r="58" spans="4:8" ht="13.5">
      <c r="D58" s="53" t="s">
        <v>30</v>
      </c>
      <c r="E58" s="264">
        <v>100</v>
      </c>
      <c r="F58" s="265"/>
      <c r="G58" s="265">
        <f>G57*E58/E57</f>
        <v>40.328920925589756</v>
      </c>
      <c r="H58" s="265"/>
    </row>
    <row r="59" spans="4:8" ht="9" customHeight="1">
      <c r="D59" s="47"/>
      <c r="E59" s="85"/>
      <c r="F59" s="86"/>
      <c r="G59" s="86"/>
      <c r="H59" s="86"/>
    </row>
  </sheetData>
  <sheetProtection/>
  <mergeCells count="12">
    <mergeCell ref="C30:H30"/>
    <mergeCell ref="D53:H53"/>
    <mergeCell ref="E58:F58"/>
    <mergeCell ref="G57:H57"/>
    <mergeCell ref="G58:H58"/>
    <mergeCell ref="G55:H55"/>
    <mergeCell ref="C1:H1"/>
    <mergeCell ref="C51:I52"/>
    <mergeCell ref="E55:F55"/>
    <mergeCell ref="E57:F57"/>
    <mergeCell ref="C8:F8"/>
    <mergeCell ref="C19:F19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5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49"/>
    </row>
    <row r="3" spans="2:16" ht="13.5">
      <c r="B3" s="31" t="s">
        <v>60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41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97" t="s">
        <v>2</v>
      </c>
      <c r="C5" s="297"/>
      <c r="D5" s="298"/>
      <c r="E5" s="286" t="s">
        <v>4</v>
      </c>
      <c r="F5" s="297"/>
      <c r="G5" s="297"/>
      <c r="H5" s="298"/>
      <c r="I5" s="283" t="s">
        <v>14</v>
      </c>
      <c r="J5" s="284"/>
      <c r="K5" s="284"/>
      <c r="L5" s="202"/>
      <c r="M5" s="98" t="s">
        <v>57</v>
      </c>
      <c r="N5" s="98" t="s">
        <v>54</v>
      </c>
      <c r="O5" s="98" t="s">
        <v>55</v>
      </c>
      <c r="P5" s="39"/>
    </row>
    <row r="6" spans="2:16" ht="15" customHeight="1" thickBot="1">
      <c r="B6" s="299"/>
      <c r="C6" s="299"/>
      <c r="D6" s="300"/>
      <c r="E6" s="301"/>
      <c r="F6" s="299"/>
      <c r="G6" s="299"/>
      <c r="H6" s="300"/>
      <c r="I6" s="283" t="s">
        <v>15</v>
      </c>
      <c r="J6" s="290"/>
      <c r="K6" s="127" t="s">
        <v>16</v>
      </c>
      <c r="L6" s="203"/>
      <c r="M6" s="118"/>
      <c r="N6" s="118"/>
      <c r="O6" s="99" t="s">
        <v>56</v>
      </c>
      <c r="P6" s="39"/>
    </row>
    <row r="7" spans="2:16" s="3" customFormat="1" ht="15" customHeight="1" thickTop="1">
      <c r="B7" s="129"/>
      <c r="C7" s="117"/>
      <c r="D7" s="117"/>
      <c r="E7" s="302"/>
      <c r="F7" s="303"/>
      <c r="G7" s="303"/>
      <c r="H7" s="303"/>
      <c r="I7" s="303"/>
      <c r="J7" s="303"/>
      <c r="K7" s="303"/>
      <c r="L7" s="200"/>
      <c r="M7" s="100"/>
      <c r="N7" s="100"/>
      <c r="O7" s="101"/>
      <c r="P7" s="87"/>
    </row>
    <row r="8" spans="2:16" s="2" customFormat="1" ht="15" customHeight="1">
      <c r="B8" s="129"/>
      <c r="C8" s="108" t="s">
        <v>9</v>
      </c>
      <c r="D8" s="130"/>
      <c r="E8" s="296">
        <f>M8-N8</f>
        <v>52</v>
      </c>
      <c r="F8" s="280"/>
      <c r="G8" s="280"/>
      <c r="H8" s="40"/>
      <c r="I8" s="280">
        <f>M8-O8</f>
        <v>3953</v>
      </c>
      <c r="J8" s="280"/>
      <c r="K8" s="229">
        <f>I8/O8*100</f>
        <v>1.3179961657080936</v>
      </c>
      <c r="L8" s="164"/>
      <c r="M8" s="205">
        <f>'8月 自・社動態'!B8</f>
        <v>303878</v>
      </c>
      <c r="N8" s="205">
        <f>'7月 自・社動態'!B8</f>
        <v>303826</v>
      </c>
      <c r="O8" s="205">
        <f>'前年同月'!E6</f>
        <v>299925</v>
      </c>
      <c r="P8" s="59"/>
    </row>
    <row r="9" spans="2:16" s="3" customFormat="1" ht="28.5" customHeight="1">
      <c r="B9" s="112"/>
      <c r="C9" s="108" t="s">
        <v>96</v>
      </c>
      <c r="D9" s="131"/>
      <c r="E9" s="296">
        <f>M9-N9</f>
        <v>143</v>
      </c>
      <c r="F9" s="280"/>
      <c r="G9" s="280"/>
      <c r="H9" s="5"/>
      <c r="I9" s="280">
        <f>M9-O9</f>
        <v>5253</v>
      </c>
      <c r="J9" s="280"/>
      <c r="K9" s="229">
        <f>I9/O9*100</f>
        <v>1.3596163153957848</v>
      </c>
      <c r="L9" s="164"/>
      <c r="M9" s="205">
        <f>'8月 自・社動態'!B21</f>
        <v>391612</v>
      </c>
      <c r="N9" s="205">
        <f>'7月 自・社動態'!B21</f>
        <v>391469</v>
      </c>
      <c r="O9" s="205">
        <f>'前年同月'!E20</f>
        <v>386359</v>
      </c>
      <c r="P9" s="59"/>
    </row>
    <row r="10" spans="2:16" s="3" customFormat="1" ht="12.75" customHeight="1" thickBot="1">
      <c r="B10" s="128"/>
      <c r="C10" s="132"/>
      <c r="D10" s="133"/>
      <c r="E10" s="292"/>
      <c r="F10" s="293"/>
      <c r="G10" s="293"/>
      <c r="H10" s="293"/>
      <c r="I10" s="293"/>
      <c r="J10" s="293"/>
      <c r="K10" s="293"/>
      <c r="L10" s="204"/>
      <c r="M10" s="103"/>
      <c r="N10" s="103"/>
      <c r="O10" s="104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92</v>
      </c>
    </row>
    <row r="15" ht="13.5">
      <c r="C15" s="31" t="s">
        <v>61</v>
      </c>
    </row>
    <row r="16" ht="14.25" thickBot="1">
      <c r="C16" s="32" t="s">
        <v>40</v>
      </c>
    </row>
    <row r="17" spans="2:16" ht="13.5" customHeight="1">
      <c r="B17" s="306" t="s">
        <v>2</v>
      </c>
      <c r="C17" s="306"/>
      <c r="D17" s="307"/>
      <c r="E17" s="310" t="s">
        <v>4</v>
      </c>
      <c r="F17" s="306"/>
      <c r="G17" s="306"/>
      <c r="H17" s="307"/>
      <c r="I17" s="312" t="s">
        <v>14</v>
      </c>
      <c r="J17" s="313"/>
      <c r="K17" s="313"/>
      <c r="L17" s="199"/>
      <c r="M17" s="98" t="s">
        <v>57</v>
      </c>
      <c r="N17" s="98" t="s">
        <v>54</v>
      </c>
      <c r="O17" s="98" t="s">
        <v>55</v>
      </c>
      <c r="P17" s="4"/>
    </row>
    <row r="18" spans="2:16" ht="19.5" customHeight="1" thickBot="1">
      <c r="B18" s="308"/>
      <c r="C18" s="308"/>
      <c r="D18" s="309"/>
      <c r="E18" s="311"/>
      <c r="F18" s="308"/>
      <c r="G18" s="308"/>
      <c r="H18" s="309"/>
      <c r="I18" s="312" t="s">
        <v>15</v>
      </c>
      <c r="J18" s="314"/>
      <c r="K18" s="121" t="s">
        <v>16</v>
      </c>
      <c r="L18" s="199"/>
      <c r="M18" s="118"/>
      <c r="N18" s="118"/>
      <c r="O18" s="99" t="s">
        <v>56</v>
      </c>
      <c r="P18" s="4"/>
    </row>
    <row r="19" spans="2:16" ht="19.5" customHeight="1" thickTop="1">
      <c r="B19" s="122"/>
      <c r="C19" s="117"/>
      <c r="D19" s="123"/>
      <c r="E19" s="294"/>
      <c r="F19" s="295"/>
      <c r="G19" s="295"/>
      <c r="H19" s="295"/>
      <c r="I19" s="295"/>
      <c r="J19" s="295"/>
      <c r="K19" s="295"/>
      <c r="L19" s="201"/>
      <c r="M19" s="100"/>
      <c r="N19" s="100"/>
      <c r="O19" s="101"/>
      <c r="P19" s="83"/>
    </row>
    <row r="20" spans="2:16" ht="15" customHeight="1">
      <c r="B20" s="122"/>
      <c r="C20" s="108" t="s">
        <v>9</v>
      </c>
      <c r="D20" s="124"/>
      <c r="E20" s="279">
        <f>M20-N20</f>
        <v>142</v>
      </c>
      <c r="F20" s="280"/>
      <c r="G20" s="280"/>
      <c r="H20" s="58"/>
      <c r="I20" s="280">
        <f>M20-O20</f>
        <v>1119</v>
      </c>
      <c r="J20" s="280"/>
      <c r="K20" s="229">
        <f>I20/O20*100</f>
        <v>0.1534261751361846</v>
      </c>
      <c r="L20" s="164"/>
      <c r="M20" s="205">
        <f>'8月 自・社動態'!C8</f>
        <v>730460</v>
      </c>
      <c r="N20" s="205">
        <f>'7月 自・社動態'!C8</f>
        <v>730318</v>
      </c>
      <c r="O20" s="206">
        <f>'前年同月'!F6</f>
        <v>729341</v>
      </c>
      <c r="P20" s="3"/>
    </row>
    <row r="21" spans="2:16" ht="29.25" customHeight="1">
      <c r="B21" s="122"/>
      <c r="C21" s="108" t="s">
        <v>96</v>
      </c>
      <c r="D21" s="124"/>
      <c r="E21" s="279">
        <f>M21-N21</f>
        <v>304</v>
      </c>
      <c r="F21" s="280"/>
      <c r="G21" s="280"/>
      <c r="H21" s="58"/>
      <c r="I21" s="280">
        <f>M21-O21</f>
        <v>2156</v>
      </c>
      <c r="J21" s="280"/>
      <c r="K21" s="229">
        <f>I21/O21*100</f>
        <v>0.22126731986366813</v>
      </c>
      <c r="L21" s="164"/>
      <c r="M21" s="205">
        <f>'8月 自・社動態'!C21</f>
        <v>976543</v>
      </c>
      <c r="N21" s="205">
        <f>'7月 自・社動態'!C21</f>
        <v>976239</v>
      </c>
      <c r="O21" s="206">
        <f>'前年同月'!F20</f>
        <v>974387</v>
      </c>
      <c r="P21" s="3"/>
    </row>
    <row r="22" spans="2:16" ht="15" customHeight="1" thickBot="1">
      <c r="B22" s="278"/>
      <c r="C22" s="278"/>
      <c r="D22" s="125"/>
      <c r="E22" s="281"/>
      <c r="F22" s="282"/>
      <c r="G22" s="282"/>
      <c r="H22" s="282"/>
      <c r="I22" s="282"/>
      <c r="J22" s="282"/>
      <c r="K22" s="282"/>
      <c r="L22" s="198"/>
      <c r="M22" s="103"/>
      <c r="N22" s="103"/>
      <c r="O22" s="104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2"/>
    </row>
    <row r="27" spans="2:33" ht="13.5">
      <c r="B27" s="31" t="s">
        <v>52</v>
      </c>
      <c r="D27" s="31"/>
      <c r="R27" s="31"/>
      <c r="AG27" s="102"/>
    </row>
    <row r="28" spans="2:33" ht="13.5" customHeight="1">
      <c r="B28" s="32" t="s">
        <v>17</v>
      </c>
      <c r="D28" s="31"/>
      <c r="R28" s="31"/>
      <c r="AG28" s="102"/>
    </row>
    <row r="29" spans="2:16" ht="19.5" customHeight="1">
      <c r="B29" s="290" t="s">
        <v>2</v>
      </c>
      <c r="C29" s="291"/>
      <c r="D29" s="283"/>
      <c r="E29" s="286" t="s">
        <v>15</v>
      </c>
      <c r="F29" s="287"/>
      <c r="G29" s="283" t="s">
        <v>18</v>
      </c>
      <c r="H29" s="284"/>
      <c r="I29" s="284"/>
      <c r="J29" s="285"/>
      <c r="K29" s="283" t="s">
        <v>19</v>
      </c>
      <c r="L29" s="284"/>
      <c r="M29" s="284"/>
      <c r="N29" s="284"/>
      <c r="O29" s="284"/>
      <c r="P29" s="39"/>
    </row>
    <row r="30" spans="2:16" ht="19.5" customHeight="1">
      <c r="B30" s="290"/>
      <c r="C30" s="291"/>
      <c r="D30" s="283"/>
      <c r="E30" s="288"/>
      <c r="F30" s="289"/>
      <c r="G30" s="126" t="s">
        <v>21</v>
      </c>
      <c r="H30" s="126" t="s">
        <v>22</v>
      </c>
      <c r="I30" s="283" t="s">
        <v>20</v>
      </c>
      <c r="J30" s="285"/>
      <c r="K30" s="127" t="s">
        <v>24</v>
      </c>
      <c r="L30" s="215"/>
      <c r="M30" s="126" t="s">
        <v>25</v>
      </c>
      <c r="N30" s="284" t="s">
        <v>23</v>
      </c>
      <c r="O30" s="284"/>
      <c r="P30" s="39"/>
    </row>
    <row r="31" spans="2:16" ht="12" customHeight="1">
      <c r="B31" s="112"/>
      <c r="C31" s="117"/>
      <c r="D31" s="134"/>
      <c r="E31" s="275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7"/>
    </row>
    <row r="32" spans="2:16" ht="15" customHeight="1">
      <c r="B32" s="112"/>
      <c r="C32" s="108" t="s">
        <v>9</v>
      </c>
      <c r="D32" s="131"/>
      <c r="E32" s="279">
        <f>SUM(I32+N32)</f>
        <v>142</v>
      </c>
      <c r="F32" s="280"/>
      <c r="G32" s="234">
        <f>'8月 自・社動態'!G8</f>
        <v>604</v>
      </c>
      <c r="H32" s="234">
        <f>'8月 自・社動態'!H8</f>
        <v>439</v>
      </c>
      <c r="I32" s="280">
        <f>SUM(G32-H32)</f>
        <v>165</v>
      </c>
      <c r="J32" s="280"/>
      <c r="K32" s="163">
        <f>'8月 自・社動態'!J8</f>
        <v>1973</v>
      </c>
      <c r="L32" s="163"/>
      <c r="M32" s="163">
        <f>'8月 自・社動態'!N8</f>
        <v>1996</v>
      </c>
      <c r="N32" s="280">
        <f>SUM(K32-M32)</f>
        <v>-23</v>
      </c>
      <c r="O32" s="280"/>
      <c r="P32" s="58"/>
    </row>
    <row r="33" spans="2:16" ht="32.25" customHeight="1">
      <c r="B33" s="112"/>
      <c r="C33" s="108" t="s">
        <v>96</v>
      </c>
      <c r="D33" s="131"/>
      <c r="E33" s="279">
        <f>SUM(I33+N33)</f>
        <v>304</v>
      </c>
      <c r="F33" s="280"/>
      <c r="G33" s="163">
        <f>'8月 自・社動態'!G21</f>
        <v>827</v>
      </c>
      <c r="H33" s="163">
        <f>'8月 自・社動態'!H21</f>
        <v>584</v>
      </c>
      <c r="I33" s="280">
        <f>SUM(G33-H33)</f>
        <v>243</v>
      </c>
      <c r="J33" s="280"/>
      <c r="K33" s="163">
        <f>'8月 自・社動態'!J21</f>
        <v>2749</v>
      </c>
      <c r="L33" s="163"/>
      <c r="M33" s="163">
        <f>'8月 自・社動態'!N21</f>
        <v>2688</v>
      </c>
      <c r="N33" s="280">
        <f>SUM(K33-M33)</f>
        <v>61</v>
      </c>
      <c r="O33" s="280"/>
      <c r="P33" s="58"/>
    </row>
    <row r="34" spans="2:16" ht="12" customHeight="1">
      <c r="B34" s="128"/>
      <c r="C34" s="135"/>
      <c r="D34" s="136"/>
      <c r="E34" s="304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83"/>
    </row>
    <row r="35" ht="12.75" customHeight="1"/>
    <row r="36" ht="12.75" customHeight="1"/>
    <row r="37" ht="12.75" customHeight="1">
      <c r="C37" s="31" t="s">
        <v>50</v>
      </c>
    </row>
    <row r="38" spans="2:4" ht="13.5">
      <c r="B38" s="52"/>
      <c r="D38" s="52"/>
    </row>
    <row r="53" ht="13.5">
      <c r="D53" s="31"/>
    </row>
  </sheetData>
  <sheetProtection/>
  <mergeCells count="35">
    <mergeCell ref="E34:O34"/>
    <mergeCell ref="I32:J32"/>
    <mergeCell ref="I33:J33"/>
    <mergeCell ref="E32:F32"/>
    <mergeCell ref="E33:F33"/>
    <mergeCell ref="N32:O32"/>
    <mergeCell ref="N33:O33"/>
    <mergeCell ref="E8:G8"/>
    <mergeCell ref="E9:G9"/>
    <mergeCell ref="B5:D6"/>
    <mergeCell ref="E5:H6"/>
    <mergeCell ref="I5:K5"/>
    <mergeCell ref="I6:J6"/>
    <mergeCell ref="E7:K7"/>
    <mergeCell ref="I8:J8"/>
    <mergeCell ref="I9:J9"/>
    <mergeCell ref="E20:G20"/>
    <mergeCell ref="I20:J20"/>
    <mergeCell ref="E29:F30"/>
    <mergeCell ref="B29:D30"/>
    <mergeCell ref="E10:K10"/>
    <mergeCell ref="E19:K19"/>
    <mergeCell ref="B17:D18"/>
    <mergeCell ref="E17:H18"/>
    <mergeCell ref="I17:K17"/>
    <mergeCell ref="I18:J18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75390625" style="73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51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50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15" t="s">
        <v>2</v>
      </c>
      <c r="C4" s="315"/>
      <c r="D4" s="315"/>
      <c r="E4" s="35" t="s">
        <v>7</v>
      </c>
      <c r="F4" s="157" t="s">
        <v>44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158"/>
      <c r="G5" s="38"/>
      <c r="H5" s="38"/>
    </row>
    <row r="6" spans="2:8" ht="13.5">
      <c r="B6" s="31"/>
      <c r="C6" s="53" t="s">
        <v>9</v>
      </c>
      <c r="D6" s="39"/>
      <c r="E6" s="113">
        <v>299925</v>
      </c>
      <c r="F6" s="162">
        <f>SUM(G6:H6)</f>
        <v>729341</v>
      </c>
      <c r="G6" s="115">
        <v>343367</v>
      </c>
      <c r="H6" s="115">
        <v>385974</v>
      </c>
    </row>
    <row r="7" spans="2:7" ht="13.5">
      <c r="B7" s="31"/>
      <c r="C7" s="53"/>
      <c r="D7" s="39"/>
      <c r="E7" s="113"/>
      <c r="F7" s="159"/>
      <c r="G7" s="115"/>
    </row>
    <row r="8" spans="2:8" ht="13.5">
      <c r="B8" s="31"/>
      <c r="C8" s="53" t="s">
        <v>58</v>
      </c>
      <c r="D8" s="39"/>
      <c r="E8" s="237">
        <v>1828</v>
      </c>
      <c r="F8" s="162">
        <f>SUM(G8:H8)</f>
        <v>5487</v>
      </c>
      <c r="G8" s="238">
        <v>2555</v>
      </c>
      <c r="H8" s="115">
        <v>2932</v>
      </c>
    </row>
    <row r="9" spans="2:8" ht="13.5">
      <c r="B9" s="31"/>
      <c r="C9" s="53" t="s">
        <v>12</v>
      </c>
      <c r="D9" s="39"/>
      <c r="E9" s="259"/>
      <c r="F9" s="162">
        <f>SUM(G9:H9)</f>
        <v>0</v>
      </c>
      <c r="G9" s="260"/>
      <c r="H9" s="260"/>
    </row>
    <row r="10" spans="2:8" ht="13.5">
      <c r="B10" s="31"/>
      <c r="C10" s="53" t="s">
        <v>101</v>
      </c>
      <c r="D10" s="217"/>
      <c r="E10" s="114">
        <v>24768</v>
      </c>
      <c r="F10" s="162">
        <f aca="true" t="shared" si="0" ref="F10:F16">SUM(G10:H10)</f>
        <v>69834</v>
      </c>
      <c r="G10" s="116">
        <v>32599</v>
      </c>
      <c r="H10" s="116">
        <v>37235</v>
      </c>
    </row>
    <row r="11" spans="2:8" ht="13.5">
      <c r="B11" s="31"/>
      <c r="C11" s="53" t="s">
        <v>114</v>
      </c>
      <c r="D11" s="217"/>
      <c r="E11" s="114">
        <v>19161</v>
      </c>
      <c r="F11" s="162">
        <f t="shared" si="0"/>
        <v>54089</v>
      </c>
      <c r="G11" s="116">
        <v>25897</v>
      </c>
      <c r="H11" s="116">
        <v>28192</v>
      </c>
    </row>
    <row r="12" spans="2:8" ht="13.5" customHeight="1">
      <c r="B12" s="31"/>
      <c r="C12" s="108" t="s">
        <v>97</v>
      </c>
      <c r="D12" s="149"/>
      <c r="E12" s="153">
        <v>13472</v>
      </c>
      <c r="F12" s="162">
        <f t="shared" si="0"/>
        <v>36273</v>
      </c>
      <c r="G12" s="154">
        <v>17661</v>
      </c>
      <c r="H12" s="116">
        <v>18612</v>
      </c>
    </row>
    <row r="13" spans="2:8" ht="13.5">
      <c r="B13" s="31"/>
      <c r="C13" s="53" t="s">
        <v>11</v>
      </c>
      <c r="D13" s="39"/>
      <c r="E13" s="114">
        <v>11258</v>
      </c>
      <c r="F13" s="162">
        <f t="shared" si="0"/>
        <v>33082</v>
      </c>
      <c r="G13" s="116">
        <v>15721</v>
      </c>
      <c r="H13" s="154">
        <v>17361</v>
      </c>
    </row>
    <row r="14" spans="2:8" ht="13.5">
      <c r="B14" s="31"/>
      <c r="C14" s="53" t="s">
        <v>10</v>
      </c>
      <c r="D14" s="39"/>
      <c r="E14" s="114">
        <v>2994</v>
      </c>
      <c r="F14" s="162">
        <f t="shared" si="0"/>
        <v>8658</v>
      </c>
      <c r="G14" s="116">
        <v>4134</v>
      </c>
      <c r="H14" s="116">
        <v>4524</v>
      </c>
    </row>
    <row r="15" spans="2:8" ht="13.5">
      <c r="B15" s="31"/>
      <c r="C15" s="53" t="s">
        <v>39</v>
      </c>
      <c r="D15" s="39"/>
      <c r="E15" s="259"/>
      <c r="F15" s="162">
        <f>SUM(G15:H15)</f>
        <v>0</v>
      </c>
      <c r="G15" s="260"/>
      <c r="H15" s="260"/>
    </row>
    <row r="16" spans="2:8" ht="13.5">
      <c r="B16" s="31"/>
      <c r="C16" s="53" t="s">
        <v>38</v>
      </c>
      <c r="D16" s="39"/>
      <c r="E16" s="114">
        <v>12953</v>
      </c>
      <c r="F16" s="162">
        <f t="shared" si="0"/>
        <v>37623</v>
      </c>
      <c r="G16" s="116">
        <v>17922</v>
      </c>
      <c r="H16" s="116">
        <v>19701</v>
      </c>
    </row>
    <row r="17" spans="2:8" ht="13.5">
      <c r="B17" s="31"/>
      <c r="C17" s="53"/>
      <c r="D17" s="245"/>
      <c r="E17" s="114"/>
      <c r="F17" s="110"/>
      <c r="G17" s="116"/>
      <c r="H17" s="116"/>
    </row>
    <row r="18" spans="2:8" ht="13.5">
      <c r="B18" s="31"/>
      <c r="C18" s="108"/>
      <c r="D18" s="137"/>
      <c r="E18" s="119"/>
      <c r="F18" s="120"/>
      <c r="G18" s="120"/>
      <c r="H18" s="120"/>
    </row>
    <row r="19" spans="2:8" ht="13.5">
      <c r="B19" s="31"/>
      <c r="C19" s="216"/>
      <c r="D19" s="137"/>
      <c r="E19" s="168"/>
      <c r="F19" s="110"/>
      <c r="G19" s="110"/>
      <c r="H19" s="110"/>
    </row>
    <row r="20" spans="2:8" ht="13.5">
      <c r="B20" s="31"/>
      <c r="C20" s="161" t="s">
        <v>95</v>
      </c>
      <c r="D20" s="150"/>
      <c r="E20" s="151">
        <f>SUM(E6:E17)</f>
        <v>386359</v>
      </c>
      <c r="F20" s="152">
        <f>SUM(F6:F17)</f>
        <v>974387</v>
      </c>
      <c r="G20" s="152">
        <f>SUM(G6:G17)</f>
        <v>459856</v>
      </c>
      <c r="H20" s="152">
        <f>SUM(H6:H17)</f>
        <v>514531</v>
      </c>
    </row>
    <row r="21" spans="2:8" ht="13.5">
      <c r="B21" s="31"/>
      <c r="C21" s="160"/>
      <c r="D21" s="137"/>
      <c r="E21" s="168"/>
      <c r="F21" s="110"/>
      <c r="G21" s="110"/>
      <c r="H21" s="110"/>
    </row>
    <row r="22" spans="1:8" ht="13.5">
      <c r="A22" s="7"/>
      <c r="B22" s="46"/>
      <c r="C22" s="43" t="s">
        <v>62</v>
      </c>
      <c r="D22" s="43"/>
      <c r="E22" s="208">
        <v>692529</v>
      </c>
      <c r="F22" s="244">
        <f>SUM(G22:H22)</f>
        <v>1816120</v>
      </c>
      <c r="G22" s="209">
        <v>853215</v>
      </c>
      <c r="H22" s="209">
        <v>962905</v>
      </c>
    </row>
    <row r="23" spans="1:8" ht="13.5">
      <c r="A23" s="7"/>
      <c r="B23" s="247"/>
      <c r="C23" s="79"/>
      <c r="D23" s="79"/>
      <c r="E23" s="79"/>
      <c r="F23" s="79"/>
      <c r="G23" s="79"/>
      <c r="H23" s="79"/>
    </row>
    <row r="24" spans="2:3" ht="13.5">
      <c r="B24" s="248"/>
      <c r="C24" s="261" t="s">
        <v>134</v>
      </c>
    </row>
    <row r="25" ht="13.5">
      <c r="C25" s="248" t="s">
        <v>137</v>
      </c>
    </row>
    <row r="53" ht="13.5">
      <c r="D53" s="31"/>
    </row>
  </sheetData>
  <sheetProtection/>
  <mergeCells count="1">
    <mergeCell ref="B4:D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PageLayoutView="0" workbookViewId="0" topLeftCell="A1">
      <selection activeCell="D37" sqref="D37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6" t="s">
        <v>138</v>
      </c>
      <c r="B2" s="282"/>
      <c r="C2" s="282"/>
      <c r="D2" s="282"/>
      <c r="E2" s="282"/>
      <c r="F2" s="282"/>
      <c r="G2" s="282"/>
      <c r="H2" s="249"/>
    </row>
    <row r="3" spans="1:19" ht="13.5">
      <c r="A3" s="79"/>
      <c r="B3" s="230"/>
      <c r="C3" s="82"/>
      <c r="D3" s="10"/>
      <c r="E3" s="80"/>
      <c r="F3" s="236"/>
      <c r="G3" s="81"/>
      <c r="H3" s="81"/>
      <c r="I3" s="81"/>
      <c r="J3" s="79" t="s">
        <v>49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0" t="s">
        <v>2</v>
      </c>
      <c r="B4" s="231"/>
      <c r="C4" s="77"/>
      <c r="D4" s="78"/>
      <c r="E4" s="66"/>
      <c r="F4" s="61"/>
      <c r="G4" s="317" t="s">
        <v>37</v>
      </c>
      <c r="H4" s="318"/>
      <c r="I4" s="319"/>
      <c r="J4" s="317" t="s">
        <v>42</v>
      </c>
      <c r="K4" s="318"/>
      <c r="L4" s="318"/>
      <c r="M4" s="318"/>
      <c r="N4" s="318"/>
      <c r="O4" s="318"/>
      <c r="P4" s="318"/>
      <c r="Q4" s="318"/>
      <c r="R4" s="319"/>
      <c r="S4" s="7"/>
    </row>
    <row r="5" spans="1:19" ht="13.5" customHeight="1">
      <c r="A5" s="320"/>
      <c r="B5" s="11" t="s">
        <v>7</v>
      </c>
      <c r="C5" s="12" t="s">
        <v>47</v>
      </c>
      <c r="D5" s="13" t="s">
        <v>5</v>
      </c>
      <c r="E5" s="8" t="s">
        <v>6</v>
      </c>
      <c r="F5" s="62" t="s">
        <v>48</v>
      </c>
      <c r="G5" s="328" t="s">
        <v>31</v>
      </c>
      <c r="H5" s="322" t="s">
        <v>32</v>
      </c>
      <c r="I5" s="324" t="s">
        <v>116</v>
      </c>
      <c r="J5" s="330" t="s">
        <v>117</v>
      </c>
      <c r="K5" s="318"/>
      <c r="L5" s="318"/>
      <c r="M5" s="319"/>
      <c r="N5" s="322" t="s">
        <v>118</v>
      </c>
      <c r="O5" s="318"/>
      <c r="P5" s="318"/>
      <c r="Q5" s="318"/>
      <c r="R5" s="326" t="s">
        <v>43</v>
      </c>
      <c r="S5" s="7"/>
    </row>
    <row r="6" spans="1:19" ht="14.25" thickBot="1">
      <c r="A6" s="321"/>
      <c r="B6" s="232"/>
      <c r="C6" s="17"/>
      <c r="D6" s="18"/>
      <c r="E6" s="19"/>
      <c r="F6" s="63"/>
      <c r="G6" s="329"/>
      <c r="H6" s="323"/>
      <c r="I6" s="325"/>
      <c r="J6" s="14" t="s">
        <v>36</v>
      </c>
      <c r="K6" s="15" t="s">
        <v>33</v>
      </c>
      <c r="L6" s="15" t="s">
        <v>34</v>
      </c>
      <c r="M6" s="15" t="s">
        <v>35</v>
      </c>
      <c r="N6" s="14" t="s">
        <v>36</v>
      </c>
      <c r="O6" s="15" t="s">
        <v>33</v>
      </c>
      <c r="P6" s="15" t="s">
        <v>34</v>
      </c>
      <c r="Q6" s="16" t="s">
        <v>35</v>
      </c>
      <c r="R6" s="327"/>
      <c r="S6" s="7"/>
    </row>
    <row r="7" spans="1:19" ht="14.25" thickTop="1">
      <c r="A7" s="4"/>
      <c r="B7" s="57"/>
      <c r="C7" s="57"/>
      <c r="D7" s="20"/>
      <c r="E7" s="20"/>
      <c r="F7" s="239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303826</v>
      </c>
      <c r="C8" s="220">
        <f>SUM(D8:E8)</f>
        <v>730318</v>
      </c>
      <c r="D8" s="22">
        <v>343559</v>
      </c>
      <c r="E8" s="22">
        <v>386759</v>
      </c>
      <c r="F8" s="240">
        <f>SUM(I8+R8)</f>
        <v>35</v>
      </c>
      <c r="G8" s="65">
        <v>643</v>
      </c>
      <c r="H8" s="65">
        <v>422</v>
      </c>
      <c r="I8" s="242">
        <f>G8-H8</f>
        <v>221</v>
      </c>
      <c r="J8" s="197">
        <f>SUM(K8+L8+M8)</f>
        <v>1463</v>
      </c>
      <c r="K8" s="65">
        <v>589</v>
      </c>
      <c r="L8" s="65">
        <v>784</v>
      </c>
      <c r="M8" s="65">
        <v>90</v>
      </c>
      <c r="N8" s="197">
        <f>SUM(O8:Q8)</f>
        <v>1649</v>
      </c>
      <c r="O8" s="65">
        <v>651</v>
      </c>
      <c r="P8" s="65">
        <v>912</v>
      </c>
      <c r="Q8" s="65">
        <v>86</v>
      </c>
      <c r="R8" s="242">
        <f>SUM(J8-N8)</f>
        <v>-186</v>
      </c>
      <c r="S8" s="30"/>
    </row>
    <row r="9" spans="1:19" ht="13.5">
      <c r="A9" s="23"/>
      <c r="B9" s="76"/>
      <c r="C9" s="221"/>
      <c r="D9" s="26"/>
      <c r="E9" s="26"/>
      <c r="F9" s="241"/>
      <c r="G9" s="24"/>
      <c r="H9" s="24"/>
      <c r="I9" s="243"/>
      <c r="J9" s="219"/>
      <c r="K9" s="24"/>
      <c r="L9" s="24"/>
      <c r="M9" s="24"/>
      <c r="N9" s="219"/>
      <c r="O9" s="24"/>
      <c r="P9" s="24"/>
      <c r="Q9" s="24"/>
      <c r="R9" s="243"/>
      <c r="S9" s="21"/>
    </row>
    <row r="10" spans="1:19" ht="13.5">
      <c r="A10" s="23" t="s">
        <v>124</v>
      </c>
      <c r="B10" s="75">
        <v>1860</v>
      </c>
      <c r="C10" s="220">
        <f aca="true" t="shared" si="0" ref="C10:C18">SUM(D10:E10)</f>
        <v>5513</v>
      </c>
      <c r="D10" s="25">
        <v>2586</v>
      </c>
      <c r="E10" s="25">
        <v>2927</v>
      </c>
      <c r="F10" s="240">
        <f aca="true" t="shared" si="1" ref="F10:F18">SUM(I10+R10)</f>
        <v>-8</v>
      </c>
      <c r="G10" s="24">
        <v>3</v>
      </c>
      <c r="H10" s="24">
        <v>9</v>
      </c>
      <c r="I10" s="242">
        <f aca="true" t="shared" si="2" ref="I10:I18">G10-H10</f>
        <v>-6</v>
      </c>
      <c r="J10" s="197">
        <f aca="true" t="shared" si="3" ref="J10:J18">SUM(K10+L10+M10)</f>
        <v>11</v>
      </c>
      <c r="K10" s="24">
        <v>5</v>
      </c>
      <c r="L10" s="24">
        <v>6</v>
      </c>
      <c r="M10" s="24">
        <v>0</v>
      </c>
      <c r="N10" s="197">
        <f aca="true" t="shared" si="4" ref="N10:N18">SUM(O10:Q10)</f>
        <v>13</v>
      </c>
      <c r="O10" s="24">
        <v>8</v>
      </c>
      <c r="P10" s="24">
        <v>4</v>
      </c>
      <c r="Q10" s="24">
        <v>1</v>
      </c>
      <c r="R10" s="242">
        <f aca="true" t="shared" si="5" ref="R10:R18">SUM(J10-N10)</f>
        <v>-2</v>
      </c>
      <c r="S10" s="21"/>
    </row>
    <row r="11" spans="1:21" ht="13.5">
      <c r="A11" s="23" t="s">
        <v>12</v>
      </c>
      <c r="B11" s="75"/>
      <c r="C11" s="220">
        <f t="shared" si="0"/>
        <v>0</v>
      </c>
      <c r="D11" s="25"/>
      <c r="E11" s="25"/>
      <c r="F11" s="240">
        <f t="shared" si="1"/>
        <v>0</v>
      </c>
      <c r="G11" s="24"/>
      <c r="H11" s="24"/>
      <c r="I11" s="242">
        <f t="shared" si="2"/>
        <v>0</v>
      </c>
      <c r="J11" s="197">
        <f t="shared" si="3"/>
        <v>0</v>
      </c>
      <c r="K11" s="24"/>
      <c r="L11" s="24"/>
      <c r="M11" s="24"/>
      <c r="N11" s="197">
        <f t="shared" si="4"/>
        <v>0</v>
      </c>
      <c r="O11" s="24"/>
      <c r="P11" s="24"/>
      <c r="Q11" s="24"/>
      <c r="R11" s="242">
        <f t="shared" si="5"/>
        <v>0</v>
      </c>
      <c r="S11" s="21"/>
      <c r="U11" s="112"/>
    </row>
    <row r="12" spans="1:21" ht="13.5">
      <c r="A12" s="23" t="s">
        <v>125</v>
      </c>
      <c r="B12" s="75">
        <v>24969</v>
      </c>
      <c r="C12" s="220">
        <f t="shared" si="0"/>
        <v>69481</v>
      </c>
      <c r="D12" s="25">
        <v>32437</v>
      </c>
      <c r="E12" s="25">
        <v>37044</v>
      </c>
      <c r="F12" s="240">
        <f t="shared" si="1"/>
        <v>-17</v>
      </c>
      <c r="G12" s="24">
        <v>54</v>
      </c>
      <c r="H12" s="24">
        <v>69</v>
      </c>
      <c r="I12" s="242">
        <f t="shared" si="2"/>
        <v>-15</v>
      </c>
      <c r="J12" s="197">
        <f t="shared" si="3"/>
        <v>108</v>
      </c>
      <c r="K12" s="24">
        <v>61</v>
      </c>
      <c r="L12" s="24">
        <v>41</v>
      </c>
      <c r="M12" s="24">
        <v>6</v>
      </c>
      <c r="N12" s="197">
        <f t="shared" si="4"/>
        <v>110</v>
      </c>
      <c r="O12" s="24">
        <v>66</v>
      </c>
      <c r="P12" s="24">
        <v>42</v>
      </c>
      <c r="Q12" s="24">
        <v>2</v>
      </c>
      <c r="R12" s="242">
        <f t="shared" si="5"/>
        <v>-2</v>
      </c>
      <c r="S12" s="21"/>
      <c r="U12" s="112"/>
    </row>
    <row r="13" spans="1:19" ht="13.5">
      <c r="A13" s="23" t="s">
        <v>126</v>
      </c>
      <c r="B13" s="75">
        <v>19436</v>
      </c>
      <c r="C13" s="220">
        <f t="shared" si="0"/>
        <v>54535</v>
      </c>
      <c r="D13" s="25">
        <v>26091</v>
      </c>
      <c r="E13" s="25">
        <v>28444</v>
      </c>
      <c r="F13" s="240">
        <f t="shared" si="1"/>
        <v>35</v>
      </c>
      <c r="G13" s="24">
        <v>45</v>
      </c>
      <c r="H13" s="24">
        <v>33</v>
      </c>
      <c r="I13" s="242">
        <f t="shared" si="2"/>
        <v>12</v>
      </c>
      <c r="J13" s="197">
        <f t="shared" si="3"/>
        <v>210</v>
      </c>
      <c r="K13" s="24">
        <v>154</v>
      </c>
      <c r="L13" s="24">
        <v>47</v>
      </c>
      <c r="M13" s="24">
        <v>9</v>
      </c>
      <c r="N13" s="197">
        <f t="shared" si="4"/>
        <v>187</v>
      </c>
      <c r="O13" s="24">
        <v>108</v>
      </c>
      <c r="P13" s="24">
        <v>76</v>
      </c>
      <c r="Q13" s="24">
        <v>3</v>
      </c>
      <c r="R13" s="242">
        <f t="shared" si="5"/>
        <v>23</v>
      </c>
      <c r="S13" s="21"/>
    </row>
    <row r="14" spans="1:18" ht="13.5">
      <c r="A14" s="138" t="s">
        <v>127</v>
      </c>
      <c r="B14" s="139">
        <v>13896</v>
      </c>
      <c r="C14" s="220">
        <f t="shared" si="0"/>
        <v>37112</v>
      </c>
      <c r="D14" s="139">
        <v>18092</v>
      </c>
      <c r="E14" s="139">
        <v>19020</v>
      </c>
      <c r="F14" s="240">
        <f t="shared" si="1"/>
        <v>80</v>
      </c>
      <c r="G14" s="140">
        <v>54</v>
      </c>
      <c r="H14" s="140">
        <v>11</v>
      </c>
      <c r="I14" s="242">
        <v>43</v>
      </c>
      <c r="J14" s="197">
        <f t="shared" si="3"/>
        <v>212</v>
      </c>
      <c r="K14" s="140">
        <v>136</v>
      </c>
      <c r="L14" s="140">
        <v>67</v>
      </c>
      <c r="M14" s="140">
        <v>9</v>
      </c>
      <c r="N14" s="197">
        <f t="shared" si="4"/>
        <v>175</v>
      </c>
      <c r="O14" s="140">
        <v>114</v>
      </c>
      <c r="P14" s="140">
        <v>59</v>
      </c>
      <c r="Q14" s="140">
        <v>2</v>
      </c>
      <c r="R14" s="242">
        <f t="shared" si="5"/>
        <v>37</v>
      </c>
    </row>
    <row r="15" spans="1:19" ht="13.5">
      <c r="A15" s="218" t="s">
        <v>11</v>
      </c>
      <c r="B15" s="75">
        <v>11343</v>
      </c>
      <c r="C15" s="220">
        <f t="shared" si="0"/>
        <v>33062</v>
      </c>
      <c r="D15" s="25">
        <v>15700</v>
      </c>
      <c r="E15" s="25">
        <v>17362</v>
      </c>
      <c r="F15" s="240">
        <f t="shared" si="1"/>
        <v>29</v>
      </c>
      <c r="G15" s="24">
        <v>29</v>
      </c>
      <c r="H15" s="24">
        <v>18</v>
      </c>
      <c r="I15" s="242">
        <f t="shared" si="2"/>
        <v>11</v>
      </c>
      <c r="J15" s="197">
        <f t="shared" si="3"/>
        <v>100</v>
      </c>
      <c r="K15" s="24">
        <v>67</v>
      </c>
      <c r="L15" s="24">
        <v>24</v>
      </c>
      <c r="M15" s="24">
        <v>9</v>
      </c>
      <c r="N15" s="197">
        <f t="shared" si="4"/>
        <v>82</v>
      </c>
      <c r="O15" s="24">
        <v>62</v>
      </c>
      <c r="P15" s="24">
        <v>18</v>
      </c>
      <c r="Q15" s="24">
        <v>2</v>
      </c>
      <c r="R15" s="242">
        <f t="shared" si="5"/>
        <v>18</v>
      </c>
      <c r="S15" s="21"/>
    </row>
    <row r="16" spans="1:19" ht="13.5">
      <c r="A16" s="218" t="s">
        <v>10</v>
      </c>
      <c r="B16" s="75">
        <v>3006</v>
      </c>
      <c r="C16" s="220">
        <f t="shared" si="0"/>
        <v>8601</v>
      </c>
      <c r="D16" s="25">
        <v>4100</v>
      </c>
      <c r="E16" s="25">
        <v>4501</v>
      </c>
      <c r="F16" s="240">
        <f t="shared" si="1"/>
        <v>-6</v>
      </c>
      <c r="G16" s="24">
        <v>6</v>
      </c>
      <c r="H16" s="24">
        <v>12</v>
      </c>
      <c r="I16" s="242">
        <f t="shared" si="2"/>
        <v>-6</v>
      </c>
      <c r="J16" s="197">
        <f t="shared" si="3"/>
        <v>23</v>
      </c>
      <c r="K16" s="24">
        <v>18</v>
      </c>
      <c r="L16" s="24">
        <v>5</v>
      </c>
      <c r="M16" s="24">
        <v>0</v>
      </c>
      <c r="N16" s="197">
        <f t="shared" si="4"/>
        <v>23</v>
      </c>
      <c r="O16" s="24">
        <v>20</v>
      </c>
      <c r="P16" s="24">
        <v>3</v>
      </c>
      <c r="Q16" s="24">
        <v>0</v>
      </c>
      <c r="R16" s="242">
        <f t="shared" si="5"/>
        <v>0</v>
      </c>
      <c r="S16" s="21"/>
    </row>
    <row r="17" spans="1:19" ht="13.5">
      <c r="A17" s="23" t="s">
        <v>139</v>
      </c>
      <c r="B17" s="75"/>
      <c r="C17" s="220">
        <f t="shared" si="0"/>
        <v>0</v>
      </c>
      <c r="D17" s="25"/>
      <c r="E17" s="25"/>
      <c r="F17" s="240">
        <f t="shared" si="1"/>
        <v>0</v>
      </c>
      <c r="G17" s="24"/>
      <c r="H17" s="24"/>
      <c r="I17" s="242">
        <f t="shared" si="2"/>
        <v>0</v>
      </c>
      <c r="J17" s="197">
        <f t="shared" si="3"/>
        <v>0</v>
      </c>
      <c r="K17" s="24"/>
      <c r="L17" s="24"/>
      <c r="M17" s="24"/>
      <c r="N17" s="197">
        <f t="shared" si="4"/>
        <v>0</v>
      </c>
      <c r="O17" s="24"/>
      <c r="P17" s="24"/>
      <c r="Q17" s="24"/>
      <c r="R17" s="242">
        <f t="shared" si="5"/>
        <v>0</v>
      </c>
      <c r="S17" s="21"/>
    </row>
    <row r="18" spans="1:19" ht="13.5">
      <c r="A18" s="23" t="s">
        <v>13</v>
      </c>
      <c r="B18" s="75">
        <v>13133</v>
      </c>
      <c r="C18" s="220">
        <f t="shared" si="0"/>
        <v>37617</v>
      </c>
      <c r="D18" s="25">
        <v>17912</v>
      </c>
      <c r="E18" s="25">
        <v>19705</v>
      </c>
      <c r="F18" s="240">
        <f t="shared" si="1"/>
        <v>8</v>
      </c>
      <c r="G18" s="24">
        <v>19</v>
      </c>
      <c r="H18" s="24">
        <v>21</v>
      </c>
      <c r="I18" s="242">
        <f t="shared" si="2"/>
        <v>-2</v>
      </c>
      <c r="J18" s="197">
        <f t="shared" si="3"/>
        <v>85</v>
      </c>
      <c r="K18" s="24">
        <v>58</v>
      </c>
      <c r="L18" s="24">
        <v>26</v>
      </c>
      <c r="M18" s="24">
        <v>1</v>
      </c>
      <c r="N18" s="197">
        <f t="shared" si="4"/>
        <v>75</v>
      </c>
      <c r="O18" s="24">
        <v>44</v>
      </c>
      <c r="P18" s="24">
        <v>27</v>
      </c>
      <c r="Q18" s="24">
        <v>4</v>
      </c>
      <c r="R18" s="242">
        <f t="shared" si="5"/>
        <v>10</v>
      </c>
      <c r="S18" s="21"/>
    </row>
    <row r="19" spans="1:19" ht="13.5" customHeight="1">
      <c r="A19" s="218"/>
      <c r="B19" s="246"/>
      <c r="C19" s="251"/>
      <c r="D19" s="75"/>
      <c r="E19" s="75"/>
      <c r="F19" s="252"/>
      <c r="G19" s="65"/>
      <c r="H19" s="65"/>
      <c r="I19" s="253"/>
      <c r="J19" s="254"/>
      <c r="K19" s="65"/>
      <c r="L19" s="65"/>
      <c r="M19" s="65"/>
      <c r="N19" s="254"/>
      <c r="O19" s="65"/>
      <c r="P19" s="65"/>
      <c r="Q19" s="65"/>
      <c r="R19" s="253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2" t="s">
        <v>128</v>
      </c>
      <c r="B21" s="223">
        <f aca="true" t="shared" si="6" ref="B21:R21">SUM(B8:B19)</f>
        <v>391469</v>
      </c>
      <c r="C21" s="223">
        <f t="shared" si="6"/>
        <v>976239</v>
      </c>
      <c r="D21" s="223">
        <f t="shared" si="6"/>
        <v>460477</v>
      </c>
      <c r="E21" s="223">
        <f t="shared" si="6"/>
        <v>515762</v>
      </c>
      <c r="F21" s="224">
        <f t="shared" si="6"/>
        <v>156</v>
      </c>
      <c r="G21" s="225">
        <f t="shared" si="6"/>
        <v>853</v>
      </c>
      <c r="H21" s="225">
        <f t="shared" si="6"/>
        <v>595</v>
      </c>
      <c r="I21" s="225">
        <f t="shared" si="6"/>
        <v>258</v>
      </c>
      <c r="J21" s="225">
        <f t="shared" si="6"/>
        <v>2212</v>
      </c>
      <c r="K21" s="225">
        <f t="shared" si="6"/>
        <v>1088</v>
      </c>
      <c r="L21" s="225">
        <f t="shared" si="6"/>
        <v>1000</v>
      </c>
      <c r="M21" s="225">
        <f t="shared" si="6"/>
        <v>124</v>
      </c>
      <c r="N21" s="225">
        <f t="shared" si="6"/>
        <v>2314</v>
      </c>
      <c r="O21" s="225">
        <f t="shared" si="6"/>
        <v>1073</v>
      </c>
      <c r="P21" s="225">
        <f t="shared" si="6"/>
        <v>1141</v>
      </c>
      <c r="Q21" s="225">
        <f t="shared" si="6"/>
        <v>100</v>
      </c>
      <c r="R21" s="225">
        <f t="shared" si="6"/>
        <v>-102</v>
      </c>
      <c r="S21" s="21"/>
    </row>
    <row r="22" spans="1:19" ht="13.5">
      <c r="A22" s="6"/>
      <c r="B22" s="233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spans="2:18" ht="13.5">
      <c r="B23" s="21"/>
      <c r="R23" s="64"/>
    </row>
    <row r="24" spans="1:18" ht="13.5">
      <c r="A24" s="213" t="s">
        <v>112</v>
      </c>
      <c r="B24" s="21"/>
      <c r="R24" s="64"/>
    </row>
    <row r="25" spans="1:18" ht="13.5">
      <c r="A25" s="213" t="s">
        <v>140</v>
      </c>
      <c r="B25" s="21"/>
      <c r="R25" s="64"/>
    </row>
    <row r="26" spans="1:18" ht="13.5">
      <c r="A26" s="214" t="s">
        <v>103</v>
      </c>
      <c r="B26" s="21"/>
      <c r="R26" s="64"/>
    </row>
    <row r="27" spans="1:18" ht="13.5">
      <c r="A27" s="247"/>
      <c r="B27" s="21"/>
      <c r="R27" s="64"/>
    </row>
    <row r="28" spans="1:18" ht="13.5">
      <c r="A28" s="261" t="s">
        <v>134</v>
      </c>
      <c r="B28" s="21"/>
      <c r="R28" s="64"/>
    </row>
    <row r="29" spans="1:18" ht="13.5">
      <c r="A29" s="248"/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sheetProtection/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3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6" t="s">
        <v>155</v>
      </c>
      <c r="B2" s="282"/>
      <c r="C2" s="282"/>
      <c r="D2" s="282"/>
      <c r="E2" s="282"/>
      <c r="F2" s="282"/>
      <c r="G2" s="282"/>
      <c r="H2" s="249"/>
    </row>
    <row r="3" spans="1:19" ht="13.5">
      <c r="A3" s="79"/>
      <c r="B3" s="230"/>
      <c r="C3" s="82"/>
      <c r="D3" s="10"/>
      <c r="E3" s="80"/>
      <c r="F3" s="236"/>
      <c r="G3" s="81"/>
      <c r="H3" s="81"/>
      <c r="I3" s="81"/>
      <c r="J3" s="79" t="s">
        <v>49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20" t="s">
        <v>2</v>
      </c>
      <c r="B4" s="231"/>
      <c r="C4" s="77"/>
      <c r="D4" s="78"/>
      <c r="E4" s="66"/>
      <c r="F4" s="61"/>
      <c r="G4" s="317" t="s">
        <v>37</v>
      </c>
      <c r="H4" s="318"/>
      <c r="I4" s="319"/>
      <c r="J4" s="317" t="s">
        <v>42</v>
      </c>
      <c r="K4" s="318"/>
      <c r="L4" s="318"/>
      <c r="M4" s="318"/>
      <c r="N4" s="318"/>
      <c r="O4" s="318"/>
      <c r="P4" s="318"/>
      <c r="Q4" s="318"/>
      <c r="R4" s="319"/>
      <c r="S4" s="7"/>
    </row>
    <row r="5" spans="1:19" ht="13.5" customHeight="1">
      <c r="A5" s="320"/>
      <c r="B5" s="11" t="s">
        <v>7</v>
      </c>
      <c r="C5" s="12" t="s">
        <v>47</v>
      </c>
      <c r="D5" s="13" t="s">
        <v>5</v>
      </c>
      <c r="E5" s="8" t="s">
        <v>6</v>
      </c>
      <c r="F5" s="62" t="s">
        <v>48</v>
      </c>
      <c r="G5" s="328" t="s">
        <v>31</v>
      </c>
      <c r="H5" s="322" t="s">
        <v>32</v>
      </c>
      <c r="I5" s="324" t="s">
        <v>116</v>
      </c>
      <c r="J5" s="330" t="s">
        <v>117</v>
      </c>
      <c r="K5" s="318"/>
      <c r="L5" s="318"/>
      <c r="M5" s="319"/>
      <c r="N5" s="322" t="s">
        <v>118</v>
      </c>
      <c r="O5" s="318"/>
      <c r="P5" s="318"/>
      <c r="Q5" s="318"/>
      <c r="R5" s="326" t="s">
        <v>43</v>
      </c>
      <c r="S5" s="7"/>
    </row>
    <row r="6" spans="1:19" ht="14.25" thickBot="1">
      <c r="A6" s="321"/>
      <c r="B6" s="232"/>
      <c r="C6" s="17"/>
      <c r="D6" s="18"/>
      <c r="E6" s="19"/>
      <c r="F6" s="63"/>
      <c r="G6" s="329"/>
      <c r="H6" s="323"/>
      <c r="I6" s="325"/>
      <c r="J6" s="14" t="s">
        <v>36</v>
      </c>
      <c r="K6" s="15" t="s">
        <v>33</v>
      </c>
      <c r="L6" s="15" t="s">
        <v>34</v>
      </c>
      <c r="M6" s="15" t="s">
        <v>35</v>
      </c>
      <c r="N6" s="14" t="s">
        <v>36</v>
      </c>
      <c r="O6" s="15" t="s">
        <v>33</v>
      </c>
      <c r="P6" s="15" t="s">
        <v>34</v>
      </c>
      <c r="Q6" s="16" t="s">
        <v>35</v>
      </c>
      <c r="R6" s="327"/>
      <c r="S6" s="7"/>
    </row>
    <row r="7" spans="1:19" ht="14.25" thickTop="1">
      <c r="A7" s="4"/>
      <c r="B7" s="57"/>
      <c r="C7" s="57"/>
      <c r="D7" s="20"/>
      <c r="E7" s="20"/>
      <c r="F7" s="239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303878</v>
      </c>
      <c r="C8" s="220">
        <f>SUM(D8:E8)</f>
        <v>730460</v>
      </c>
      <c r="D8" s="22">
        <v>343658</v>
      </c>
      <c r="E8" s="22">
        <v>386802</v>
      </c>
      <c r="F8" s="240">
        <f>SUM(I8+R8)</f>
        <v>142</v>
      </c>
      <c r="G8" s="65">
        <v>604</v>
      </c>
      <c r="H8" s="65">
        <v>439</v>
      </c>
      <c r="I8" s="242">
        <f>G8-H8</f>
        <v>165</v>
      </c>
      <c r="J8" s="197">
        <f>SUM(K8+L8+M8)</f>
        <v>1973</v>
      </c>
      <c r="K8" s="65">
        <v>630</v>
      </c>
      <c r="L8" s="65">
        <v>1247</v>
      </c>
      <c r="M8" s="65">
        <v>96</v>
      </c>
      <c r="N8" s="197">
        <f>SUM(O8:Q8)</f>
        <v>1996</v>
      </c>
      <c r="O8" s="65">
        <v>608</v>
      </c>
      <c r="P8" s="65">
        <v>1323</v>
      </c>
      <c r="Q8" s="65">
        <v>65</v>
      </c>
      <c r="R8" s="242">
        <f>SUM(J8-N8)</f>
        <v>-23</v>
      </c>
      <c r="S8" s="30"/>
    </row>
    <row r="9" spans="1:19" ht="13.5">
      <c r="A9" s="23"/>
      <c r="B9" s="76"/>
      <c r="C9" s="221"/>
      <c r="D9" s="26"/>
      <c r="E9" s="26"/>
      <c r="F9" s="241"/>
      <c r="G9" s="24"/>
      <c r="H9" s="24"/>
      <c r="I9" s="243"/>
      <c r="J9" s="219"/>
      <c r="K9" s="24"/>
      <c r="L9" s="24"/>
      <c r="M9" s="24"/>
      <c r="N9" s="219"/>
      <c r="O9" s="24"/>
      <c r="P9" s="24"/>
      <c r="Q9" s="24"/>
      <c r="R9" s="243"/>
      <c r="S9" s="21"/>
    </row>
    <row r="10" spans="1:19" ht="13.5">
      <c r="A10" s="23" t="s">
        <v>124</v>
      </c>
      <c r="B10" s="75">
        <v>1862</v>
      </c>
      <c r="C10" s="220">
        <f aca="true" t="shared" si="0" ref="C10:C18">SUM(D10:E10)</f>
        <v>5518</v>
      </c>
      <c r="D10" s="25">
        <v>2586</v>
      </c>
      <c r="E10" s="25">
        <v>2932</v>
      </c>
      <c r="F10" s="240">
        <f aca="true" t="shared" si="1" ref="F10:F18">SUM(I10+R10)</f>
        <v>5</v>
      </c>
      <c r="G10" s="24">
        <v>3</v>
      </c>
      <c r="H10" s="24">
        <v>3</v>
      </c>
      <c r="I10" s="242">
        <f aca="true" t="shared" si="2" ref="I10:I18">G10-H10</f>
        <v>0</v>
      </c>
      <c r="J10" s="197">
        <f aca="true" t="shared" si="3" ref="J10:J18">SUM(K10+L10+M10)</f>
        <v>16</v>
      </c>
      <c r="K10" s="24">
        <v>13</v>
      </c>
      <c r="L10" s="24">
        <v>3</v>
      </c>
      <c r="M10" s="24">
        <v>0</v>
      </c>
      <c r="N10" s="197">
        <f aca="true" t="shared" si="4" ref="N10:N18">SUM(O10:Q10)</f>
        <v>11</v>
      </c>
      <c r="O10" s="24">
        <v>5</v>
      </c>
      <c r="P10" s="24">
        <v>6</v>
      </c>
      <c r="Q10" s="24">
        <v>0</v>
      </c>
      <c r="R10" s="242">
        <f aca="true" t="shared" si="5" ref="R10:R18">SUM(J10-N10)</f>
        <v>5</v>
      </c>
      <c r="S10" s="21"/>
    </row>
    <row r="11" spans="1:21" ht="13.5">
      <c r="A11" s="23" t="s">
        <v>12</v>
      </c>
      <c r="B11" s="75"/>
      <c r="C11" s="220">
        <f t="shared" si="0"/>
        <v>0</v>
      </c>
      <c r="D11" s="25"/>
      <c r="E11" s="25"/>
      <c r="F11" s="240">
        <f t="shared" si="1"/>
        <v>0</v>
      </c>
      <c r="G11" s="24"/>
      <c r="H11" s="24"/>
      <c r="I11" s="242">
        <f t="shared" si="2"/>
        <v>0</v>
      </c>
      <c r="J11" s="197">
        <f t="shared" si="3"/>
        <v>0</v>
      </c>
      <c r="K11" s="24"/>
      <c r="L11" s="24"/>
      <c r="M11" s="24"/>
      <c r="N11" s="197">
        <f t="shared" si="4"/>
        <v>0</v>
      </c>
      <c r="O11" s="24"/>
      <c r="P11" s="24"/>
      <c r="Q11" s="24"/>
      <c r="R11" s="242">
        <f t="shared" si="5"/>
        <v>0</v>
      </c>
      <c r="S11" s="21"/>
      <c r="U11" s="112"/>
    </row>
    <row r="12" spans="1:21" ht="13.5">
      <c r="A12" s="23" t="s">
        <v>125</v>
      </c>
      <c r="B12" s="75">
        <v>24979</v>
      </c>
      <c r="C12" s="220">
        <f t="shared" si="0"/>
        <v>69449</v>
      </c>
      <c r="D12" s="25">
        <v>32442</v>
      </c>
      <c r="E12" s="25">
        <v>37007</v>
      </c>
      <c r="F12" s="240">
        <f t="shared" si="1"/>
        <v>-32</v>
      </c>
      <c r="G12" s="24">
        <v>50</v>
      </c>
      <c r="H12" s="24">
        <v>53</v>
      </c>
      <c r="I12" s="242">
        <f t="shared" si="2"/>
        <v>-3</v>
      </c>
      <c r="J12" s="197">
        <f t="shared" si="3"/>
        <v>100</v>
      </c>
      <c r="K12" s="24">
        <v>41</v>
      </c>
      <c r="L12" s="24">
        <v>53</v>
      </c>
      <c r="M12" s="24">
        <v>6</v>
      </c>
      <c r="N12" s="197">
        <f t="shared" si="4"/>
        <v>129</v>
      </c>
      <c r="O12" s="24">
        <v>75</v>
      </c>
      <c r="P12" s="24">
        <v>50</v>
      </c>
      <c r="Q12" s="24">
        <v>4</v>
      </c>
      <c r="R12" s="242">
        <f t="shared" si="5"/>
        <v>-29</v>
      </c>
      <c r="S12" s="21"/>
      <c r="U12" s="112"/>
    </row>
    <row r="13" spans="1:19" ht="13.5">
      <c r="A13" s="23" t="s">
        <v>126</v>
      </c>
      <c r="B13" s="75">
        <v>19492</v>
      </c>
      <c r="C13" s="220">
        <f t="shared" si="0"/>
        <v>54655</v>
      </c>
      <c r="D13" s="25">
        <v>26147</v>
      </c>
      <c r="E13" s="25">
        <v>28508</v>
      </c>
      <c r="F13" s="240">
        <f t="shared" si="1"/>
        <v>120</v>
      </c>
      <c r="G13" s="24">
        <v>64</v>
      </c>
      <c r="H13" s="24">
        <v>33</v>
      </c>
      <c r="I13" s="242">
        <f t="shared" si="2"/>
        <v>31</v>
      </c>
      <c r="J13" s="197">
        <f t="shared" si="3"/>
        <v>237</v>
      </c>
      <c r="K13" s="24">
        <v>181</v>
      </c>
      <c r="L13" s="24">
        <v>51</v>
      </c>
      <c r="M13" s="24">
        <v>5</v>
      </c>
      <c r="N13" s="197">
        <f t="shared" si="4"/>
        <v>148</v>
      </c>
      <c r="O13" s="24">
        <v>100</v>
      </c>
      <c r="P13" s="24">
        <v>43</v>
      </c>
      <c r="Q13" s="24">
        <v>5</v>
      </c>
      <c r="R13" s="242">
        <f t="shared" si="5"/>
        <v>89</v>
      </c>
      <c r="S13" s="21"/>
    </row>
    <row r="14" spans="1:18" ht="13.5">
      <c r="A14" s="138" t="s">
        <v>127</v>
      </c>
      <c r="B14" s="139">
        <v>13920</v>
      </c>
      <c r="C14" s="220">
        <f t="shared" si="0"/>
        <v>37187</v>
      </c>
      <c r="D14" s="139">
        <v>18135</v>
      </c>
      <c r="E14" s="139">
        <v>19052</v>
      </c>
      <c r="F14" s="240">
        <f t="shared" si="1"/>
        <v>75</v>
      </c>
      <c r="G14" s="140">
        <v>46</v>
      </c>
      <c r="H14" s="140">
        <v>11</v>
      </c>
      <c r="I14" s="242">
        <f t="shared" si="2"/>
        <v>35</v>
      </c>
      <c r="J14" s="197">
        <f t="shared" si="3"/>
        <v>189</v>
      </c>
      <c r="K14" s="140">
        <v>135</v>
      </c>
      <c r="L14" s="140">
        <v>48</v>
      </c>
      <c r="M14" s="140">
        <v>6</v>
      </c>
      <c r="N14" s="197">
        <f t="shared" si="4"/>
        <v>149</v>
      </c>
      <c r="O14" s="140">
        <v>96</v>
      </c>
      <c r="P14" s="140">
        <v>43</v>
      </c>
      <c r="Q14" s="140">
        <v>10</v>
      </c>
      <c r="R14" s="242">
        <f t="shared" si="5"/>
        <v>40</v>
      </c>
    </row>
    <row r="15" spans="1:19" ht="13.5">
      <c r="A15" s="218" t="s">
        <v>11</v>
      </c>
      <c r="B15" s="75">
        <v>11345</v>
      </c>
      <c r="C15" s="220">
        <f t="shared" si="0"/>
        <v>33035</v>
      </c>
      <c r="D15" s="25">
        <v>15688</v>
      </c>
      <c r="E15" s="25">
        <v>17347</v>
      </c>
      <c r="F15" s="240">
        <f t="shared" si="1"/>
        <v>-27</v>
      </c>
      <c r="G15" s="24">
        <v>22</v>
      </c>
      <c r="H15" s="24">
        <v>17</v>
      </c>
      <c r="I15" s="242">
        <f t="shared" si="2"/>
        <v>5</v>
      </c>
      <c r="J15" s="197">
        <f t="shared" si="3"/>
        <v>112</v>
      </c>
      <c r="K15" s="24">
        <v>62</v>
      </c>
      <c r="L15" s="24">
        <v>50</v>
      </c>
      <c r="M15" s="24">
        <v>0</v>
      </c>
      <c r="N15" s="197">
        <f t="shared" si="4"/>
        <v>144</v>
      </c>
      <c r="O15" s="24">
        <v>78</v>
      </c>
      <c r="P15" s="24">
        <v>49</v>
      </c>
      <c r="Q15" s="24">
        <v>17</v>
      </c>
      <c r="R15" s="242">
        <f t="shared" si="5"/>
        <v>-32</v>
      </c>
      <c r="S15" s="21"/>
    </row>
    <row r="16" spans="1:19" ht="13.5">
      <c r="A16" s="218" t="s">
        <v>10</v>
      </c>
      <c r="B16" s="75">
        <v>3007</v>
      </c>
      <c r="C16" s="220">
        <f t="shared" si="0"/>
        <v>8607</v>
      </c>
      <c r="D16" s="25">
        <v>4105</v>
      </c>
      <c r="E16" s="25">
        <v>4502</v>
      </c>
      <c r="F16" s="240">
        <f t="shared" si="1"/>
        <v>6</v>
      </c>
      <c r="G16" s="24">
        <v>6</v>
      </c>
      <c r="H16" s="24">
        <v>10</v>
      </c>
      <c r="I16" s="242">
        <f t="shared" si="2"/>
        <v>-4</v>
      </c>
      <c r="J16" s="197">
        <f t="shared" si="3"/>
        <v>32</v>
      </c>
      <c r="K16" s="24">
        <v>24</v>
      </c>
      <c r="L16" s="24">
        <v>8</v>
      </c>
      <c r="M16" s="24">
        <v>0</v>
      </c>
      <c r="N16" s="197">
        <f t="shared" si="4"/>
        <v>22</v>
      </c>
      <c r="O16" s="24">
        <v>12</v>
      </c>
      <c r="P16" s="24">
        <v>10</v>
      </c>
      <c r="Q16" s="24">
        <v>0</v>
      </c>
      <c r="R16" s="242">
        <f t="shared" si="5"/>
        <v>10</v>
      </c>
      <c r="S16" s="21"/>
    </row>
    <row r="17" spans="1:19" ht="13.5">
      <c r="A17" s="23" t="s">
        <v>139</v>
      </c>
      <c r="B17" s="75"/>
      <c r="C17" s="220">
        <f t="shared" si="0"/>
        <v>0</v>
      </c>
      <c r="D17" s="25"/>
      <c r="E17" s="25"/>
      <c r="F17" s="240">
        <f t="shared" si="1"/>
        <v>0</v>
      </c>
      <c r="G17" s="24"/>
      <c r="H17" s="24"/>
      <c r="I17" s="242">
        <f t="shared" si="2"/>
        <v>0</v>
      </c>
      <c r="J17" s="197">
        <f t="shared" si="3"/>
        <v>0</v>
      </c>
      <c r="K17" s="24"/>
      <c r="L17" s="24"/>
      <c r="M17" s="24"/>
      <c r="N17" s="197">
        <f t="shared" si="4"/>
        <v>0</v>
      </c>
      <c r="O17" s="24"/>
      <c r="P17" s="24"/>
      <c r="Q17" s="24"/>
      <c r="R17" s="242">
        <f t="shared" si="5"/>
        <v>0</v>
      </c>
      <c r="S17" s="21"/>
    </row>
    <row r="18" spans="1:19" ht="13.5">
      <c r="A18" s="23" t="s">
        <v>13</v>
      </c>
      <c r="B18" s="75">
        <v>13129</v>
      </c>
      <c r="C18" s="220">
        <f t="shared" si="0"/>
        <v>37632</v>
      </c>
      <c r="D18" s="25">
        <v>17918</v>
      </c>
      <c r="E18" s="25">
        <v>19714</v>
      </c>
      <c r="F18" s="240">
        <f t="shared" si="1"/>
        <v>15</v>
      </c>
      <c r="G18" s="24">
        <v>32</v>
      </c>
      <c r="H18" s="24">
        <v>18</v>
      </c>
      <c r="I18" s="242">
        <f t="shared" si="2"/>
        <v>14</v>
      </c>
      <c r="J18" s="197">
        <f t="shared" si="3"/>
        <v>90</v>
      </c>
      <c r="K18" s="24">
        <v>64</v>
      </c>
      <c r="L18" s="24">
        <v>25</v>
      </c>
      <c r="M18" s="24">
        <v>1</v>
      </c>
      <c r="N18" s="197">
        <f t="shared" si="4"/>
        <v>89</v>
      </c>
      <c r="O18" s="24">
        <v>59</v>
      </c>
      <c r="P18" s="24">
        <v>26</v>
      </c>
      <c r="Q18" s="24">
        <v>4</v>
      </c>
      <c r="R18" s="242">
        <f t="shared" si="5"/>
        <v>1</v>
      </c>
      <c r="S18" s="21"/>
    </row>
    <row r="19" spans="1:19" ht="13.5" customHeight="1">
      <c r="A19" s="218"/>
      <c r="B19" s="246"/>
      <c r="C19" s="251"/>
      <c r="D19" s="75"/>
      <c r="E19" s="75"/>
      <c r="F19" s="252"/>
      <c r="G19" s="65"/>
      <c r="H19" s="65"/>
      <c r="I19" s="253"/>
      <c r="J19" s="254"/>
      <c r="K19" s="65"/>
      <c r="L19" s="65"/>
      <c r="M19" s="65"/>
      <c r="N19" s="254"/>
      <c r="O19" s="65"/>
      <c r="P19" s="65"/>
      <c r="Q19" s="65"/>
      <c r="R19" s="253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2" t="s">
        <v>128</v>
      </c>
      <c r="B21" s="223">
        <f aca="true" t="shared" si="6" ref="B21:R21">SUM(B8:B19)</f>
        <v>391612</v>
      </c>
      <c r="C21" s="223">
        <f t="shared" si="6"/>
        <v>976543</v>
      </c>
      <c r="D21" s="223">
        <f t="shared" si="6"/>
        <v>460679</v>
      </c>
      <c r="E21" s="223">
        <f t="shared" si="6"/>
        <v>515864</v>
      </c>
      <c r="F21" s="224">
        <f t="shared" si="6"/>
        <v>304</v>
      </c>
      <c r="G21" s="225">
        <f t="shared" si="6"/>
        <v>827</v>
      </c>
      <c r="H21" s="225">
        <f t="shared" si="6"/>
        <v>584</v>
      </c>
      <c r="I21" s="225">
        <f t="shared" si="6"/>
        <v>243</v>
      </c>
      <c r="J21" s="225">
        <f t="shared" si="6"/>
        <v>2749</v>
      </c>
      <c r="K21" s="225">
        <f t="shared" si="6"/>
        <v>1150</v>
      </c>
      <c r="L21" s="225">
        <f t="shared" si="6"/>
        <v>1485</v>
      </c>
      <c r="M21" s="225">
        <f t="shared" si="6"/>
        <v>114</v>
      </c>
      <c r="N21" s="225">
        <f t="shared" si="6"/>
        <v>2688</v>
      </c>
      <c r="O21" s="225">
        <f t="shared" si="6"/>
        <v>1033</v>
      </c>
      <c r="P21" s="225">
        <f t="shared" si="6"/>
        <v>1550</v>
      </c>
      <c r="Q21" s="225">
        <f t="shared" si="6"/>
        <v>105</v>
      </c>
      <c r="R21" s="225">
        <f t="shared" si="6"/>
        <v>61</v>
      </c>
      <c r="S21" s="21"/>
    </row>
    <row r="22" spans="1:19" ht="13.5">
      <c r="A22" s="6"/>
      <c r="B22" s="233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spans="2:18" ht="13.5">
      <c r="B23" s="21"/>
      <c r="R23" s="64"/>
    </row>
    <row r="24" spans="1:18" ht="13.5">
      <c r="A24" s="213" t="s">
        <v>112</v>
      </c>
      <c r="B24" s="21"/>
      <c r="R24" s="64"/>
    </row>
    <row r="25" spans="1:18" ht="13.5">
      <c r="A25" s="213" t="s">
        <v>140</v>
      </c>
      <c r="B25" s="21"/>
      <c r="R25" s="64"/>
    </row>
    <row r="26" spans="1:18" ht="13.5">
      <c r="A26" s="214" t="s">
        <v>103</v>
      </c>
      <c r="B26" s="21"/>
      <c r="R26" s="64"/>
    </row>
    <row r="27" spans="1:18" ht="13.5">
      <c r="A27" s="247"/>
      <c r="B27" s="21"/>
      <c r="R27" s="64"/>
    </row>
    <row r="28" spans="1:18" ht="13.5">
      <c r="A28" s="261" t="s">
        <v>134</v>
      </c>
      <c r="B28" s="21"/>
      <c r="R28" s="64"/>
    </row>
    <row r="29" spans="1:18" ht="13.5">
      <c r="A29" s="248"/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sheetProtection/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H42" sqref="H42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1"/>
      <c r="C1" s="172"/>
      <c r="D1" s="171"/>
      <c r="E1" s="171"/>
      <c r="F1" s="173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21" customHeight="1">
      <c r="B2" s="174"/>
      <c r="C2" s="174"/>
      <c r="D2" s="174"/>
      <c r="E2" s="174"/>
      <c r="F2" s="173" t="s">
        <v>63</v>
      </c>
      <c r="G2" s="171"/>
      <c r="H2" s="171"/>
      <c r="I2" s="171"/>
      <c r="J2" s="171"/>
      <c r="K2" s="174"/>
      <c r="L2" s="174"/>
      <c r="M2" s="174"/>
      <c r="N2" s="174"/>
      <c r="O2" s="174"/>
    </row>
    <row r="3" spans="2:15" ht="21" customHeight="1">
      <c r="B3" s="174"/>
      <c r="C3" s="174"/>
      <c r="D3" s="174"/>
      <c r="E3" s="174"/>
      <c r="F3" s="174"/>
      <c r="G3" s="174"/>
      <c r="H3" s="175" t="s">
        <v>64</v>
      </c>
      <c r="I3" s="174"/>
      <c r="J3" s="174"/>
      <c r="K3" s="174"/>
      <c r="L3" s="174"/>
      <c r="M3" s="174"/>
      <c r="N3" s="174"/>
      <c r="O3" s="174"/>
    </row>
    <row r="4" spans="2:15" ht="21" customHeight="1" thickBot="1">
      <c r="B4" s="176"/>
      <c r="C4" s="177"/>
      <c r="D4" s="177"/>
      <c r="E4" s="178"/>
      <c r="F4" s="179"/>
      <c r="G4" s="179"/>
      <c r="H4" s="179"/>
      <c r="I4" s="179"/>
      <c r="J4" s="179"/>
      <c r="K4" s="179"/>
      <c r="L4" s="179"/>
      <c r="N4" s="180"/>
      <c r="O4" s="263" t="s">
        <v>141</v>
      </c>
    </row>
    <row r="5" spans="1:15" ht="18" customHeight="1" thickBot="1">
      <c r="A5" s="333" t="s">
        <v>65</v>
      </c>
      <c r="B5" s="334"/>
      <c r="C5" s="181" t="s">
        <v>66</v>
      </c>
      <c r="D5" s="182" t="s">
        <v>67</v>
      </c>
      <c r="E5" s="182" t="s">
        <v>68</v>
      </c>
      <c r="F5" s="182" t="s">
        <v>69</v>
      </c>
      <c r="G5" s="182" t="s">
        <v>70</v>
      </c>
      <c r="H5" s="182" t="s">
        <v>71</v>
      </c>
      <c r="I5" s="182" t="s">
        <v>72</v>
      </c>
      <c r="J5" s="182" t="s">
        <v>73</v>
      </c>
      <c r="K5" s="182" t="s">
        <v>74</v>
      </c>
      <c r="L5" s="182" t="s">
        <v>75</v>
      </c>
      <c r="M5" s="182" t="s">
        <v>76</v>
      </c>
      <c r="N5" s="182" t="s">
        <v>77</v>
      </c>
      <c r="O5" s="183" t="s">
        <v>78</v>
      </c>
    </row>
    <row r="6" spans="1:15" ht="18" customHeight="1">
      <c r="A6" s="332" t="s">
        <v>99</v>
      </c>
      <c r="B6" s="184" t="s">
        <v>79</v>
      </c>
      <c r="C6" s="185">
        <v>103.2</v>
      </c>
      <c r="D6" s="186">
        <v>103</v>
      </c>
      <c r="E6" s="186">
        <v>103</v>
      </c>
      <c r="F6" s="186">
        <v>103.5</v>
      </c>
      <c r="G6" s="186">
        <v>103.8</v>
      </c>
      <c r="H6" s="186">
        <v>103.4</v>
      </c>
      <c r="I6" s="186">
        <v>103.5</v>
      </c>
      <c r="J6" s="186">
        <v>103.5</v>
      </c>
      <c r="K6" s="186">
        <v>104.1</v>
      </c>
      <c r="L6" s="186">
        <v>104.6</v>
      </c>
      <c r="M6" s="186">
        <v>103.6</v>
      </c>
      <c r="N6" s="186">
        <v>103</v>
      </c>
      <c r="O6" s="187">
        <v>103.5</v>
      </c>
    </row>
    <row r="7" spans="1:15" ht="18" customHeight="1">
      <c r="A7" s="332"/>
      <c r="B7" s="184" t="s">
        <v>80</v>
      </c>
      <c r="C7" s="185">
        <v>102.8</v>
      </c>
      <c r="D7" s="186">
        <v>102.6</v>
      </c>
      <c r="E7" s="186">
        <v>103</v>
      </c>
      <c r="F7" s="186">
        <v>103.1</v>
      </c>
      <c r="G7" s="186">
        <v>103</v>
      </c>
      <c r="H7" s="186">
        <v>103.1</v>
      </c>
      <c r="I7" s="186">
        <v>102.6</v>
      </c>
      <c r="J7" s="186">
        <v>102.9</v>
      </c>
      <c r="K7" s="186">
        <v>103.1</v>
      </c>
      <c r="L7" s="186">
        <v>102.6</v>
      </c>
      <c r="M7" s="186">
        <v>102.5</v>
      </c>
      <c r="N7" s="186">
        <v>102.4</v>
      </c>
      <c r="O7" s="187">
        <v>102.8</v>
      </c>
    </row>
    <row r="8" spans="1:15" ht="15.75" customHeight="1">
      <c r="A8" s="332"/>
      <c r="B8" s="184" t="s">
        <v>104</v>
      </c>
      <c r="C8" s="185">
        <v>102.3</v>
      </c>
      <c r="D8" s="186">
        <v>102.1</v>
      </c>
      <c r="E8" s="186">
        <v>101.8</v>
      </c>
      <c r="F8" s="186">
        <v>101.7</v>
      </c>
      <c r="G8" s="186">
        <v>102.3</v>
      </c>
      <c r="H8" s="186">
        <v>101.7</v>
      </c>
      <c r="I8" s="186">
        <v>101.5</v>
      </c>
      <c r="J8" s="186">
        <v>101.8</v>
      </c>
      <c r="K8" s="186">
        <v>101.5</v>
      </c>
      <c r="L8" s="186">
        <v>101.6</v>
      </c>
      <c r="M8" s="186">
        <v>101.2</v>
      </c>
      <c r="N8" s="186">
        <v>101.5</v>
      </c>
      <c r="O8" s="187">
        <v>101.7</v>
      </c>
    </row>
    <row r="9" spans="1:15" ht="18" customHeight="1">
      <c r="A9" s="332"/>
      <c r="B9" s="184" t="s">
        <v>105</v>
      </c>
      <c r="C9" s="185">
        <v>101.3</v>
      </c>
      <c r="D9" s="186">
        <v>100.9</v>
      </c>
      <c r="E9" s="186">
        <v>100.9</v>
      </c>
      <c r="F9" s="186">
        <v>101.4</v>
      </c>
      <c r="G9" s="186">
        <v>102.1</v>
      </c>
      <c r="H9" s="188">
        <v>101.6</v>
      </c>
      <c r="I9" s="188">
        <v>101</v>
      </c>
      <c r="J9" s="188">
        <v>101.3</v>
      </c>
      <c r="K9" s="188">
        <v>101.5</v>
      </c>
      <c r="L9" s="188">
        <v>101.4</v>
      </c>
      <c r="M9" s="188">
        <v>100.9</v>
      </c>
      <c r="N9" s="188">
        <v>100.6</v>
      </c>
      <c r="O9" s="189">
        <v>101.2</v>
      </c>
    </row>
    <row r="10" spans="1:15" s="7" customFormat="1" ht="18" customHeight="1">
      <c r="A10" s="332"/>
      <c r="B10" s="184" t="s">
        <v>106</v>
      </c>
      <c r="C10" s="185">
        <v>99.8</v>
      </c>
      <c r="D10" s="186">
        <v>99.6</v>
      </c>
      <c r="E10" s="186">
        <v>100.2</v>
      </c>
      <c r="F10" s="186">
        <v>101.1</v>
      </c>
      <c r="G10" s="186">
        <v>101</v>
      </c>
      <c r="H10" s="188">
        <v>100.7</v>
      </c>
      <c r="I10" s="188">
        <v>100.7</v>
      </c>
      <c r="J10" s="188">
        <v>101.1</v>
      </c>
      <c r="K10" s="188">
        <v>101</v>
      </c>
      <c r="L10" s="188">
        <v>100.5</v>
      </c>
      <c r="M10" s="188">
        <v>100.6</v>
      </c>
      <c r="N10" s="188">
        <v>100.6</v>
      </c>
      <c r="O10" s="189">
        <v>100.6</v>
      </c>
    </row>
    <row r="11" spans="1:15" ht="18" customHeight="1">
      <c r="A11" s="332"/>
      <c r="B11" s="184" t="s">
        <v>107</v>
      </c>
      <c r="C11" s="185">
        <v>100.1</v>
      </c>
      <c r="D11" s="186">
        <v>100.1</v>
      </c>
      <c r="E11" s="186">
        <v>100.1</v>
      </c>
      <c r="F11" s="186">
        <v>100.3</v>
      </c>
      <c r="G11" s="186">
        <v>100.3</v>
      </c>
      <c r="H11" s="188">
        <v>100.5</v>
      </c>
      <c r="I11" s="188">
        <v>100.6</v>
      </c>
      <c r="J11" s="188">
        <v>100.4</v>
      </c>
      <c r="K11" s="188">
        <v>101</v>
      </c>
      <c r="L11" s="188">
        <v>101.6</v>
      </c>
      <c r="M11" s="188">
        <v>101.1</v>
      </c>
      <c r="N11" s="188">
        <v>100.5</v>
      </c>
      <c r="O11" s="189">
        <v>100.6</v>
      </c>
    </row>
    <row r="12" spans="1:15" ht="18" customHeight="1">
      <c r="A12" s="332"/>
      <c r="B12" s="184" t="s">
        <v>108</v>
      </c>
      <c r="C12" s="185">
        <v>100.3</v>
      </c>
      <c r="D12" s="186">
        <v>100.1</v>
      </c>
      <c r="E12" s="186">
        <v>100.6</v>
      </c>
      <c r="F12" s="186">
        <v>100.5</v>
      </c>
      <c r="G12" s="186">
        <v>100.5</v>
      </c>
      <c r="H12" s="188">
        <v>99.9</v>
      </c>
      <c r="I12" s="188">
        <v>99.7</v>
      </c>
      <c r="J12" s="188">
        <v>99.6</v>
      </c>
      <c r="K12" s="188">
        <v>100</v>
      </c>
      <c r="L12" s="188">
        <v>99.8</v>
      </c>
      <c r="M12" s="188">
        <v>99.3</v>
      </c>
      <c r="N12" s="188">
        <v>99.7</v>
      </c>
      <c r="O12" s="189">
        <v>100</v>
      </c>
    </row>
    <row r="13" spans="1:15" ht="18" customHeight="1">
      <c r="A13" s="332"/>
      <c r="B13" s="184" t="s">
        <v>129</v>
      </c>
      <c r="C13" s="185">
        <v>99.6</v>
      </c>
      <c r="D13" s="186">
        <v>99.2</v>
      </c>
      <c r="E13" s="186">
        <v>99.3</v>
      </c>
      <c r="F13" s="186">
        <v>99.6</v>
      </c>
      <c r="G13" s="186">
        <v>99.9</v>
      </c>
      <c r="H13" s="188">
        <v>100.1</v>
      </c>
      <c r="I13" s="188">
        <v>99.8</v>
      </c>
      <c r="J13" s="188">
        <v>100.5</v>
      </c>
      <c r="K13" s="188">
        <v>100.8</v>
      </c>
      <c r="L13" s="188">
        <v>100.7</v>
      </c>
      <c r="M13" s="188">
        <v>100.1</v>
      </c>
      <c r="N13" s="188">
        <v>100.1</v>
      </c>
      <c r="O13" s="189">
        <v>100</v>
      </c>
    </row>
    <row r="14" spans="1:15" ht="18" customHeight="1">
      <c r="A14" s="332"/>
      <c r="B14" s="184" t="s">
        <v>113</v>
      </c>
      <c r="C14" s="185">
        <v>99.8</v>
      </c>
      <c r="D14" s="186">
        <v>99.1</v>
      </c>
      <c r="E14" s="186">
        <v>99.7</v>
      </c>
      <c r="F14" s="186">
        <v>99.8</v>
      </c>
      <c r="G14" s="186">
        <v>99.9</v>
      </c>
      <c r="H14" s="188">
        <v>99.7</v>
      </c>
      <c r="I14" s="188">
        <v>99.5</v>
      </c>
      <c r="J14" s="188">
        <v>100.2</v>
      </c>
      <c r="K14" s="188">
        <v>100.4</v>
      </c>
      <c r="L14" s="188">
        <v>100.4</v>
      </c>
      <c r="M14" s="188">
        <v>100.3</v>
      </c>
      <c r="N14" s="188">
        <v>100.3</v>
      </c>
      <c r="O14" s="189">
        <v>99.9</v>
      </c>
    </row>
    <row r="15" spans="1:15" ht="18" customHeight="1">
      <c r="A15" s="332"/>
      <c r="B15" s="184" t="s">
        <v>142</v>
      </c>
      <c r="C15" s="185">
        <v>100</v>
      </c>
      <c r="D15" s="186">
        <v>100</v>
      </c>
      <c r="E15" s="186">
        <v>100.3</v>
      </c>
      <c r="F15" s="186">
        <v>100.1</v>
      </c>
      <c r="G15" s="186">
        <v>101</v>
      </c>
      <c r="H15" s="188">
        <v>101.4</v>
      </c>
      <c r="I15" s="188">
        <v>101.5</v>
      </c>
      <c r="J15" s="188">
        <v>101.8</v>
      </c>
      <c r="K15" s="188">
        <v>102.2</v>
      </c>
      <c r="L15" s="188">
        <v>102.3</v>
      </c>
      <c r="M15" s="188">
        <v>101.4</v>
      </c>
      <c r="N15" s="188">
        <v>101.1</v>
      </c>
      <c r="O15" s="189">
        <v>101.1</v>
      </c>
    </row>
    <row r="16" spans="1:15" ht="18" customHeight="1">
      <c r="A16" s="256"/>
      <c r="B16" s="184" t="s">
        <v>143</v>
      </c>
      <c r="C16" s="185">
        <v>100.6</v>
      </c>
      <c r="D16" s="186">
        <v>100.2</v>
      </c>
      <c r="E16" s="186">
        <v>100.6</v>
      </c>
      <c r="F16" s="186">
        <v>100.8</v>
      </c>
      <c r="G16" s="186">
        <v>100.5</v>
      </c>
      <c r="H16" s="188">
        <v>100.4</v>
      </c>
      <c r="I16" s="188">
        <v>100.2</v>
      </c>
      <c r="J16" s="188">
        <v>100.4</v>
      </c>
      <c r="K16" s="188">
        <v>100.6</v>
      </c>
      <c r="L16" s="188">
        <v>100.4</v>
      </c>
      <c r="M16" s="188">
        <v>100.3</v>
      </c>
      <c r="N16" s="188">
        <v>100.1</v>
      </c>
      <c r="O16" s="189">
        <v>100.4</v>
      </c>
    </row>
    <row r="17" spans="1:15" ht="18" customHeight="1" thickBot="1">
      <c r="A17" s="255"/>
      <c r="B17" s="190" t="s">
        <v>144</v>
      </c>
      <c r="C17" s="226">
        <v>99.9</v>
      </c>
      <c r="D17" s="227">
        <v>99.5</v>
      </c>
      <c r="E17" s="227">
        <v>100.1</v>
      </c>
      <c r="F17" s="227">
        <v>100.1</v>
      </c>
      <c r="G17" s="227">
        <v>99.9</v>
      </c>
      <c r="H17" s="228">
        <v>99.9</v>
      </c>
      <c r="I17" s="228"/>
      <c r="J17" s="228"/>
      <c r="K17" s="228"/>
      <c r="L17" s="228"/>
      <c r="M17" s="228"/>
      <c r="N17" s="228"/>
      <c r="O17" s="257"/>
    </row>
    <row r="18" spans="1:15" ht="18" customHeight="1">
      <c r="A18" s="332" t="s">
        <v>110</v>
      </c>
      <c r="B18" s="184" t="s">
        <v>79</v>
      </c>
      <c r="C18" s="185">
        <v>-0.4</v>
      </c>
      <c r="D18" s="186">
        <v>-0.2</v>
      </c>
      <c r="E18" s="186">
        <v>0</v>
      </c>
      <c r="F18" s="186">
        <v>0.5</v>
      </c>
      <c r="G18" s="186">
        <v>0.3</v>
      </c>
      <c r="H18" s="186">
        <v>-0.4</v>
      </c>
      <c r="I18" s="186">
        <v>0.1</v>
      </c>
      <c r="J18" s="186">
        <v>0</v>
      </c>
      <c r="K18" s="186">
        <v>0.6</v>
      </c>
      <c r="L18" s="186">
        <v>0.5</v>
      </c>
      <c r="M18" s="186">
        <v>-1</v>
      </c>
      <c r="N18" s="186">
        <v>-0.6</v>
      </c>
      <c r="O18" s="335"/>
    </row>
    <row r="19" spans="1:15" ht="18" customHeight="1">
      <c r="A19" s="332"/>
      <c r="B19" s="184" t="s">
        <v>80</v>
      </c>
      <c r="C19" s="185">
        <v>-0.5</v>
      </c>
      <c r="D19" s="186">
        <v>-0.2</v>
      </c>
      <c r="E19" s="186">
        <v>0.4</v>
      </c>
      <c r="F19" s="186">
        <v>0.1</v>
      </c>
      <c r="G19" s="186">
        <v>-0.1</v>
      </c>
      <c r="H19" s="186">
        <v>0.1</v>
      </c>
      <c r="I19" s="186">
        <v>-0.5</v>
      </c>
      <c r="J19" s="186">
        <v>0.3</v>
      </c>
      <c r="K19" s="186">
        <v>0.2</v>
      </c>
      <c r="L19" s="186">
        <v>-0.5</v>
      </c>
      <c r="M19" s="186">
        <v>-0.1</v>
      </c>
      <c r="N19" s="186">
        <v>-0.1</v>
      </c>
      <c r="O19" s="336"/>
    </row>
    <row r="20" spans="1:15" ht="18" customHeight="1">
      <c r="A20" s="332"/>
      <c r="B20" s="184" t="s">
        <v>104</v>
      </c>
      <c r="C20" s="185">
        <v>-0.1</v>
      </c>
      <c r="D20" s="186">
        <v>-0.2</v>
      </c>
      <c r="E20" s="186">
        <v>-0.2</v>
      </c>
      <c r="F20" s="186">
        <v>-0.1</v>
      </c>
      <c r="G20" s="186">
        <v>0.5</v>
      </c>
      <c r="H20" s="186">
        <v>-0.5</v>
      </c>
      <c r="I20" s="186">
        <v>-0.2</v>
      </c>
      <c r="J20" s="186">
        <v>0.3</v>
      </c>
      <c r="K20" s="186">
        <v>-0.3</v>
      </c>
      <c r="L20" s="186">
        <v>0.1</v>
      </c>
      <c r="M20" s="186">
        <v>-0.4</v>
      </c>
      <c r="N20" s="186">
        <v>0.3</v>
      </c>
      <c r="O20" s="336"/>
    </row>
    <row r="21" spans="1:15" ht="18" customHeight="1">
      <c r="A21" s="332"/>
      <c r="B21" s="184" t="s">
        <v>105</v>
      </c>
      <c r="C21" s="185">
        <v>-0.2</v>
      </c>
      <c r="D21" s="186">
        <v>-0.4</v>
      </c>
      <c r="E21" s="186">
        <v>0</v>
      </c>
      <c r="F21" s="186">
        <v>0.5</v>
      </c>
      <c r="G21" s="186">
        <v>0.6</v>
      </c>
      <c r="H21" s="188">
        <v>-0.4</v>
      </c>
      <c r="I21" s="188">
        <v>-0.6</v>
      </c>
      <c r="J21" s="188">
        <v>0.3</v>
      </c>
      <c r="K21" s="188">
        <v>0.2</v>
      </c>
      <c r="L21" s="188">
        <v>-0.1</v>
      </c>
      <c r="M21" s="188">
        <v>-0.5</v>
      </c>
      <c r="N21" s="188">
        <v>-0.3</v>
      </c>
      <c r="O21" s="336"/>
    </row>
    <row r="22" spans="1:15" ht="18" customHeight="1">
      <c r="A22" s="332"/>
      <c r="B22" s="184" t="s">
        <v>106</v>
      </c>
      <c r="C22" s="185">
        <v>-0.8</v>
      </c>
      <c r="D22" s="186">
        <v>-0.2</v>
      </c>
      <c r="E22" s="186">
        <v>0.6</v>
      </c>
      <c r="F22" s="186">
        <v>0.8</v>
      </c>
      <c r="G22" s="186">
        <v>0.1</v>
      </c>
      <c r="H22" s="188">
        <v>-0.1</v>
      </c>
      <c r="I22" s="188">
        <v>-0.3</v>
      </c>
      <c r="J22" s="188">
        <v>0</v>
      </c>
      <c r="K22" s="188">
        <v>0.4</v>
      </c>
      <c r="L22" s="188">
        <v>-0.1</v>
      </c>
      <c r="M22" s="188">
        <v>-0.5</v>
      </c>
      <c r="N22" s="188">
        <v>0.1</v>
      </c>
      <c r="O22" s="336"/>
    </row>
    <row r="23" spans="1:15" ht="18" customHeight="1">
      <c r="A23" s="332"/>
      <c r="B23" s="184" t="s">
        <v>107</v>
      </c>
      <c r="C23" s="185">
        <v>-0.5</v>
      </c>
      <c r="D23" s="186">
        <v>0</v>
      </c>
      <c r="E23" s="186">
        <v>0</v>
      </c>
      <c r="F23" s="186">
        <v>0.2</v>
      </c>
      <c r="G23" s="186">
        <v>0</v>
      </c>
      <c r="H23" s="188">
        <v>0.2</v>
      </c>
      <c r="I23" s="188">
        <v>-0.1</v>
      </c>
      <c r="J23" s="188">
        <v>-0.2</v>
      </c>
      <c r="K23" s="188">
        <v>0.6</v>
      </c>
      <c r="L23" s="188">
        <v>0.6</v>
      </c>
      <c r="M23" s="188">
        <v>-0.5</v>
      </c>
      <c r="N23" s="188">
        <v>-0.6</v>
      </c>
      <c r="O23" s="336"/>
    </row>
    <row r="24" spans="1:15" ht="18" customHeight="1">
      <c r="A24" s="332"/>
      <c r="B24" s="184" t="s">
        <v>108</v>
      </c>
      <c r="C24" s="185">
        <v>-0.7</v>
      </c>
      <c r="D24" s="186">
        <v>-0.2</v>
      </c>
      <c r="E24" s="186">
        <v>0.5</v>
      </c>
      <c r="F24" s="186">
        <v>-0.1</v>
      </c>
      <c r="G24" s="186">
        <v>0</v>
      </c>
      <c r="H24" s="188">
        <v>-0.6</v>
      </c>
      <c r="I24" s="188">
        <v>-0.2</v>
      </c>
      <c r="J24" s="188">
        <v>-0.1</v>
      </c>
      <c r="K24" s="188">
        <v>0.4</v>
      </c>
      <c r="L24" s="188">
        <v>-0.2</v>
      </c>
      <c r="M24" s="188">
        <v>-0.5</v>
      </c>
      <c r="N24" s="188">
        <v>0.4</v>
      </c>
      <c r="O24" s="336"/>
    </row>
    <row r="25" spans="1:15" ht="18" customHeight="1">
      <c r="A25" s="332"/>
      <c r="B25" s="184" t="s">
        <v>129</v>
      </c>
      <c r="C25" s="185">
        <v>-0.1</v>
      </c>
      <c r="D25" s="186">
        <v>-0.4</v>
      </c>
      <c r="E25" s="186">
        <v>0.1</v>
      </c>
      <c r="F25" s="186">
        <v>0.3</v>
      </c>
      <c r="G25" s="186">
        <v>0.3</v>
      </c>
      <c r="H25" s="188">
        <v>0.2</v>
      </c>
      <c r="I25" s="188">
        <v>-0.3</v>
      </c>
      <c r="J25" s="188">
        <v>0.7</v>
      </c>
      <c r="K25" s="188">
        <v>0.3</v>
      </c>
      <c r="L25" s="188">
        <v>-0.1</v>
      </c>
      <c r="M25" s="188">
        <v>-0.6</v>
      </c>
      <c r="N25" s="188">
        <v>0</v>
      </c>
      <c r="O25" s="336"/>
    </row>
    <row r="26" spans="1:15" ht="18" customHeight="1">
      <c r="A26" s="332"/>
      <c r="B26" s="184" t="s">
        <v>113</v>
      </c>
      <c r="C26" s="185">
        <v>-0.3</v>
      </c>
      <c r="D26" s="186">
        <v>-0.7</v>
      </c>
      <c r="E26" s="186">
        <v>0.6</v>
      </c>
      <c r="F26" s="186">
        <v>0.1</v>
      </c>
      <c r="G26" s="186">
        <v>0.1</v>
      </c>
      <c r="H26" s="188">
        <v>-0.2</v>
      </c>
      <c r="I26" s="188">
        <v>-0.2</v>
      </c>
      <c r="J26" s="188">
        <v>0.7</v>
      </c>
      <c r="K26" s="188">
        <v>0.2</v>
      </c>
      <c r="L26" s="188">
        <v>0</v>
      </c>
      <c r="M26" s="188">
        <v>-0.1</v>
      </c>
      <c r="N26" s="211">
        <v>0</v>
      </c>
      <c r="O26" s="336"/>
    </row>
    <row r="27" spans="1:15" ht="18" customHeight="1">
      <c r="A27" s="332"/>
      <c r="B27" s="184" t="s">
        <v>130</v>
      </c>
      <c r="C27" s="185">
        <v>-0.3</v>
      </c>
      <c r="D27" s="186">
        <v>0</v>
      </c>
      <c r="E27" s="186">
        <v>0.3</v>
      </c>
      <c r="F27" s="186">
        <v>-0.2</v>
      </c>
      <c r="G27" s="186">
        <v>0.9</v>
      </c>
      <c r="H27" s="188">
        <v>0.4</v>
      </c>
      <c r="I27" s="188">
        <v>0.1</v>
      </c>
      <c r="J27" s="188">
        <v>0.3</v>
      </c>
      <c r="K27" s="188">
        <v>0.4</v>
      </c>
      <c r="L27" s="188">
        <v>0.1</v>
      </c>
      <c r="M27" s="188">
        <v>-0.9</v>
      </c>
      <c r="N27" s="211">
        <v>-0.3</v>
      </c>
      <c r="O27" s="336"/>
    </row>
    <row r="28" spans="1:15" ht="18" customHeight="1">
      <c r="A28" s="256"/>
      <c r="B28" s="184" t="s">
        <v>145</v>
      </c>
      <c r="C28" s="185">
        <v>-0.5</v>
      </c>
      <c r="D28" s="186">
        <v>-0.4</v>
      </c>
      <c r="E28" s="186">
        <v>0.4</v>
      </c>
      <c r="F28" s="186">
        <v>0.2</v>
      </c>
      <c r="G28" s="186">
        <v>-0.3</v>
      </c>
      <c r="H28" s="188">
        <v>-0.1</v>
      </c>
      <c r="I28" s="188">
        <v>-0.2</v>
      </c>
      <c r="J28" s="188">
        <v>0.2</v>
      </c>
      <c r="K28" s="188">
        <v>0.2</v>
      </c>
      <c r="L28" s="188">
        <v>-0.2</v>
      </c>
      <c r="M28" s="188">
        <v>-0.1</v>
      </c>
      <c r="N28" s="188">
        <v>-0.2</v>
      </c>
      <c r="O28" s="336"/>
    </row>
    <row r="29" spans="1:15" ht="18" customHeight="1" thickBot="1">
      <c r="A29" s="255"/>
      <c r="B29" s="190" t="s">
        <v>133</v>
      </c>
      <c r="C29" s="226">
        <v>-0.2</v>
      </c>
      <c r="D29" s="227">
        <v>-0.4</v>
      </c>
      <c r="E29" s="227">
        <v>0.6</v>
      </c>
      <c r="F29" s="227">
        <v>0</v>
      </c>
      <c r="G29" s="227">
        <v>-0.2</v>
      </c>
      <c r="H29" s="228">
        <v>0</v>
      </c>
      <c r="I29" s="228"/>
      <c r="J29" s="228"/>
      <c r="K29" s="228"/>
      <c r="L29" s="228"/>
      <c r="M29" s="228"/>
      <c r="N29" s="228"/>
      <c r="O29" s="337"/>
    </row>
    <row r="30" spans="1:15" ht="18" customHeight="1">
      <c r="A30" s="332" t="s">
        <v>111</v>
      </c>
      <c r="B30" s="184" t="s">
        <v>79</v>
      </c>
      <c r="C30" s="185">
        <v>0.1</v>
      </c>
      <c r="D30" s="186">
        <v>0.3</v>
      </c>
      <c r="E30" s="186">
        <v>-0.3</v>
      </c>
      <c r="F30" s="186">
        <v>0</v>
      </c>
      <c r="G30" s="186">
        <v>-0.4</v>
      </c>
      <c r="H30" s="186">
        <v>0.3</v>
      </c>
      <c r="I30" s="186">
        <v>0.8</v>
      </c>
      <c r="J30" s="186">
        <v>0.6</v>
      </c>
      <c r="K30" s="186">
        <v>0.1</v>
      </c>
      <c r="L30" s="186">
        <v>0</v>
      </c>
      <c r="M30" s="186">
        <v>-0.5</v>
      </c>
      <c r="N30" s="186">
        <v>-0.6</v>
      </c>
      <c r="O30" s="187">
        <v>0</v>
      </c>
    </row>
    <row r="31" spans="1:15" ht="18" customHeight="1">
      <c r="A31" s="332"/>
      <c r="B31" s="184" t="s">
        <v>80</v>
      </c>
      <c r="C31" s="185">
        <v>-0.7</v>
      </c>
      <c r="D31" s="186">
        <v>-0.6</v>
      </c>
      <c r="E31" s="186">
        <v>0</v>
      </c>
      <c r="F31" s="186">
        <v>-0.3</v>
      </c>
      <c r="G31" s="186">
        <v>-0.7</v>
      </c>
      <c r="H31" s="186">
        <v>-0.2</v>
      </c>
      <c r="I31" s="186">
        <v>-0.9</v>
      </c>
      <c r="J31" s="186">
        <v>-0.7</v>
      </c>
      <c r="K31" s="186">
        <v>-0.8</v>
      </c>
      <c r="L31" s="186">
        <v>-1.7</v>
      </c>
      <c r="M31" s="186">
        <v>-1</v>
      </c>
      <c r="N31" s="186">
        <v>-0.4</v>
      </c>
      <c r="O31" s="187">
        <v>-0.7</v>
      </c>
    </row>
    <row r="32" spans="1:15" ht="18" customHeight="1">
      <c r="A32" s="332"/>
      <c r="B32" s="184" t="s">
        <v>104</v>
      </c>
      <c r="C32" s="185">
        <v>-0.5</v>
      </c>
      <c r="D32" s="186">
        <v>-0.5</v>
      </c>
      <c r="E32" s="186">
        <v>-1.1</v>
      </c>
      <c r="F32" s="186">
        <v>-1.3</v>
      </c>
      <c r="G32" s="186">
        <v>-0.7</v>
      </c>
      <c r="H32" s="186">
        <v>-1.3</v>
      </c>
      <c r="I32" s="186">
        <v>-1</v>
      </c>
      <c r="J32" s="186">
        <v>-1</v>
      </c>
      <c r="K32" s="186">
        <v>-1.5</v>
      </c>
      <c r="L32" s="186">
        <v>-0.9</v>
      </c>
      <c r="M32" s="186">
        <v>-1.2</v>
      </c>
      <c r="N32" s="186">
        <v>-0.8</v>
      </c>
      <c r="O32" s="187">
        <v>-1</v>
      </c>
    </row>
    <row r="33" spans="1:15" ht="18" customHeight="1">
      <c r="A33" s="332"/>
      <c r="B33" s="184" t="s">
        <v>105</v>
      </c>
      <c r="C33" s="185">
        <v>-0.9</v>
      </c>
      <c r="D33" s="186">
        <v>-1.1</v>
      </c>
      <c r="E33" s="186">
        <v>-0.9</v>
      </c>
      <c r="F33" s="186">
        <v>-0.3</v>
      </c>
      <c r="G33" s="186">
        <v>-0.2</v>
      </c>
      <c r="H33" s="188">
        <v>-0.1</v>
      </c>
      <c r="I33" s="188">
        <v>-0.5</v>
      </c>
      <c r="J33" s="188">
        <v>-0.5</v>
      </c>
      <c r="K33" s="188">
        <v>0</v>
      </c>
      <c r="L33" s="188">
        <v>-0.2</v>
      </c>
      <c r="M33" s="188">
        <v>-0.3</v>
      </c>
      <c r="N33" s="188">
        <v>-0.9</v>
      </c>
      <c r="O33" s="189">
        <v>-0.5</v>
      </c>
    </row>
    <row r="34" spans="1:15" ht="18" customHeight="1">
      <c r="A34" s="332"/>
      <c r="B34" s="184" t="s">
        <v>106</v>
      </c>
      <c r="C34" s="185">
        <v>-1.5</v>
      </c>
      <c r="D34" s="186">
        <v>-1.3</v>
      </c>
      <c r="E34" s="186">
        <v>-0.7</v>
      </c>
      <c r="F34" s="186">
        <v>-0.4</v>
      </c>
      <c r="G34" s="186">
        <v>-0.9</v>
      </c>
      <c r="H34" s="188">
        <v>-0.6</v>
      </c>
      <c r="I34" s="188">
        <v>-0.3</v>
      </c>
      <c r="J34" s="188">
        <v>-0.6</v>
      </c>
      <c r="K34" s="188">
        <v>-0.4</v>
      </c>
      <c r="L34" s="188">
        <v>-0.4</v>
      </c>
      <c r="M34" s="188">
        <v>-0.4</v>
      </c>
      <c r="N34" s="188">
        <v>0</v>
      </c>
      <c r="O34" s="189">
        <v>-0.6</v>
      </c>
    </row>
    <row r="35" spans="1:15" ht="18" customHeight="1">
      <c r="A35" s="332"/>
      <c r="B35" s="184" t="s">
        <v>107</v>
      </c>
      <c r="C35" s="185">
        <v>0.3</v>
      </c>
      <c r="D35" s="186">
        <v>0.5</v>
      </c>
      <c r="E35" s="186">
        <v>-0.1</v>
      </c>
      <c r="F35" s="186">
        <v>-0.7</v>
      </c>
      <c r="G35" s="186">
        <v>-0.8</v>
      </c>
      <c r="H35" s="188">
        <v>-0.5</v>
      </c>
      <c r="I35" s="188">
        <v>-0.1</v>
      </c>
      <c r="J35" s="188">
        <v>-0.3</v>
      </c>
      <c r="K35" s="188">
        <v>-0.1</v>
      </c>
      <c r="L35" s="188">
        <v>0.6</v>
      </c>
      <c r="M35" s="188">
        <v>0.6</v>
      </c>
      <c r="N35" s="188">
        <v>-0.1</v>
      </c>
      <c r="O35" s="189">
        <v>0</v>
      </c>
    </row>
    <row r="36" spans="1:15" ht="18" customHeight="1">
      <c r="A36" s="332"/>
      <c r="B36" s="184" t="s">
        <v>108</v>
      </c>
      <c r="C36" s="185">
        <v>-0.3</v>
      </c>
      <c r="D36" s="186">
        <v>-0.4</v>
      </c>
      <c r="E36" s="186">
        <v>0</v>
      </c>
      <c r="F36" s="186">
        <v>-0.1</v>
      </c>
      <c r="G36" s="186">
        <v>0.3</v>
      </c>
      <c r="H36" s="188">
        <v>-0.4</v>
      </c>
      <c r="I36" s="188">
        <v>-0.8</v>
      </c>
      <c r="J36" s="188">
        <v>-0.6</v>
      </c>
      <c r="K36" s="188">
        <v>-1</v>
      </c>
      <c r="L36" s="188">
        <v>-1.6</v>
      </c>
      <c r="M36" s="188">
        <v>-1.4</v>
      </c>
      <c r="N36" s="188">
        <v>-0.4</v>
      </c>
      <c r="O36" s="189">
        <v>-0.6</v>
      </c>
    </row>
    <row r="37" spans="1:15" ht="18" customHeight="1">
      <c r="A37" s="332"/>
      <c r="B37" s="184" t="s">
        <v>129</v>
      </c>
      <c r="C37" s="185">
        <v>-0.7</v>
      </c>
      <c r="D37" s="186">
        <v>-0.9</v>
      </c>
      <c r="E37" s="186">
        <v>-1.3</v>
      </c>
      <c r="F37" s="186">
        <v>-0.9</v>
      </c>
      <c r="G37" s="186">
        <v>-0.6</v>
      </c>
      <c r="H37" s="188">
        <v>0.2</v>
      </c>
      <c r="I37" s="188">
        <v>0.1</v>
      </c>
      <c r="J37" s="188">
        <v>0.9</v>
      </c>
      <c r="K37" s="188">
        <v>0.8</v>
      </c>
      <c r="L37" s="188">
        <v>0.9</v>
      </c>
      <c r="M37" s="188">
        <v>0.8</v>
      </c>
      <c r="N37" s="211">
        <v>0.4</v>
      </c>
      <c r="O37" s="210">
        <v>0</v>
      </c>
    </row>
    <row r="38" spans="1:15" ht="18" customHeight="1">
      <c r="A38" s="332"/>
      <c r="B38" s="184" t="s">
        <v>113</v>
      </c>
      <c r="C38" s="185">
        <v>0.2</v>
      </c>
      <c r="D38" s="186">
        <v>-0.1</v>
      </c>
      <c r="E38" s="186">
        <v>0.4</v>
      </c>
      <c r="F38" s="186">
        <v>0.2</v>
      </c>
      <c r="G38" s="186">
        <v>0</v>
      </c>
      <c r="H38" s="188">
        <v>-0.4</v>
      </c>
      <c r="I38" s="188">
        <v>-0.3</v>
      </c>
      <c r="J38" s="188">
        <v>-0.3</v>
      </c>
      <c r="K38" s="188">
        <v>-0.4</v>
      </c>
      <c r="L38" s="188">
        <v>-0.3</v>
      </c>
      <c r="M38" s="188">
        <v>0.2</v>
      </c>
      <c r="N38" s="211">
        <v>0.2</v>
      </c>
      <c r="O38" s="210">
        <v>-0.1</v>
      </c>
    </row>
    <row r="39" spans="1:15" ht="18" customHeight="1">
      <c r="A39" s="332"/>
      <c r="B39" s="184" t="s">
        <v>146</v>
      </c>
      <c r="C39" s="185">
        <v>0.2</v>
      </c>
      <c r="D39" s="186">
        <v>0.9</v>
      </c>
      <c r="E39" s="186">
        <v>0.6</v>
      </c>
      <c r="F39" s="186">
        <v>0.3</v>
      </c>
      <c r="G39" s="186">
        <v>1.1</v>
      </c>
      <c r="H39" s="188">
        <v>1.7</v>
      </c>
      <c r="I39" s="188">
        <v>2</v>
      </c>
      <c r="J39" s="188">
        <v>1.6</v>
      </c>
      <c r="K39" s="188">
        <v>1.8</v>
      </c>
      <c r="L39" s="188">
        <v>1.9</v>
      </c>
      <c r="M39" s="188">
        <v>1.1</v>
      </c>
      <c r="N39" s="211">
        <v>0.8</v>
      </c>
      <c r="O39" s="210">
        <v>1.2</v>
      </c>
    </row>
    <row r="40" spans="1:15" ht="18" customHeight="1">
      <c r="A40" s="256"/>
      <c r="B40" s="184" t="s">
        <v>147</v>
      </c>
      <c r="C40" s="185">
        <v>0.6</v>
      </c>
      <c r="D40" s="186">
        <v>0.2</v>
      </c>
      <c r="E40" s="186">
        <v>0.3</v>
      </c>
      <c r="F40" s="186">
        <v>0.7</v>
      </c>
      <c r="G40" s="186">
        <v>-0.5</v>
      </c>
      <c r="H40" s="188">
        <v>-1</v>
      </c>
      <c r="I40" s="188">
        <v>-1.3</v>
      </c>
      <c r="J40" s="188">
        <v>-1.4</v>
      </c>
      <c r="K40" s="188">
        <v>-1.6</v>
      </c>
      <c r="L40" s="188">
        <v>-1.9</v>
      </c>
      <c r="M40" s="188">
        <v>-1.1</v>
      </c>
      <c r="N40" s="211">
        <v>-1</v>
      </c>
      <c r="O40" s="210">
        <v>-0.7</v>
      </c>
    </row>
    <row r="41" spans="1:15" ht="18" customHeight="1" thickBot="1">
      <c r="A41" s="258"/>
      <c r="B41" s="190" t="s">
        <v>148</v>
      </c>
      <c r="C41" s="227">
        <v>-0.7</v>
      </c>
      <c r="D41" s="227">
        <v>-0.7</v>
      </c>
      <c r="E41" s="227">
        <v>-0.5</v>
      </c>
      <c r="F41" s="227">
        <v>-0.7</v>
      </c>
      <c r="G41" s="227">
        <v>-0.6</v>
      </c>
      <c r="H41" s="228">
        <v>-0.5</v>
      </c>
      <c r="I41" s="228"/>
      <c r="J41" s="228"/>
      <c r="K41" s="228"/>
      <c r="L41" s="228"/>
      <c r="M41" s="228"/>
      <c r="N41" s="228"/>
      <c r="O41" s="257"/>
    </row>
    <row r="42" spans="2:15" ht="18" customHeight="1">
      <c r="B42" s="191"/>
      <c r="C42" s="186"/>
      <c r="D42" s="186"/>
      <c r="E42" s="186"/>
      <c r="F42" s="186"/>
      <c r="G42" s="186"/>
      <c r="H42" s="188"/>
      <c r="I42" s="188"/>
      <c r="J42" s="188"/>
      <c r="K42" s="188"/>
      <c r="L42" s="188"/>
      <c r="M42" s="188"/>
      <c r="N42" s="188"/>
      <c r="O42" s="188"/>
    </row>
    <row r="43" ht="18" customHeight="1"/>
    <row r="44" ht="18" customHeight="1"/>
    <row r="45" spans="1:15" ht="18" customHeight="1">
      <c r="A45" s="192" t="s">
        <v>131</v>
      </c>
      <c r="O45" s="262" t="s">
        <v>81</v>
      </c>
    </row>
    <row r="46" spans="1:15" ht="18" customHeight="1">
      <c r="A46" s="331" t="s">
        <v>82</v>
      </c>
      <c r="B46" s="331"/>
      <c r="C46" s="193" t="s">
        <v>83</v>
      </c>
      <c r="D46" s="193" t="s">
        <v>84</v>
      </c>
      <c r="E46" s="193" t="s">
        <v>85</v>
      </c>
      <c r="F46" s="193" t="s">
        <v>86</v>
      </c>
      <c r="G46" s="193" t="s">
        <v>87</v>
      </c>
      <c r="H46" s="193" t="s">
        <v>88</v>
      </c>
      <c r="I46" s="193" t="s">
        <v>91</v>
      </c>
      <c r="J46" s="193" t="s">
        <v>98</v>
      </c>
      <c r="K46" s="193" t="s">
        <v>102</v>
      </c>
      <c r="L46" s="193" t="s">
        <v>115</v>
      </c>
      <c r="M46" s="193" t="s">
        <v>121</v>
      </c>
      <c r="N46" s="193" t="s">
        <v>132</v>
      </c>
      <c r="O46" s="193" t="s">
        <v>136</v>
      </c>
    </row>
    <row r="47" spans="1:15" ht="18" customHeight="1">
      <c r="A47" s="331" t="s">
        <v>89</v>
      </c>
      <c r="B47" s="331"/>
      <c r="C47" s="194">
        <v>100</v>
      </c>
      <c r="D47" s="194">
        <v>99.5</v>
      </c>
      <c r="E47" s="194">
        <v>99.3</v>
      </c>
      <c r="F47" s="194">
        <v>99.7</v>
      </c>
      <c r="G47" s="194">
        <v>100</v>
      </c>
      <c r="H47" s="194">
        <v>99.8</v>
      </c>
      <c r="I47" s="194">
        <v>100.3</v>
      </c>
      <c r="J47" s="194">
        <v>100.6</v>
      </c>
      <c r="K47" s="194">
        <v>100</v>
      </c>
      <c r="L47" s="194">
        <v>99.4</v>
      </c>
      <c r="M47" s="194">
        <v>99.4</v>
      </c>
      <c r="N47" s="194">
        <v>99.6</v>
      </c>
      <c r="O47" s="194">
        <v>99.7</v>
      </c>
    </row>
    <row r="48" spans="1:15" ht="18" customHeight="1">
      <c r="A48" s="331" t="s">
        <v>90</v>
      </c>
      <c r="B48" s="331"/>
      <c r="C48" s="195">
        <v>29</v>
      </c>
      <c r="D48" s="195">
        <v>31</v>
      </c>
      <c r="E48" s="195">
        <v>34</v>
      </c>
      <c r="F48" s="195">
        <v>31</v>
      </c>
      <c r="G48" s="195">
        <v>37</v>
      </c>
      <c r="H48" s="195">
        <v>39</v>
      </c>
      <c r="I48" s="195">
        <v>36</v>
      </c>
      <c r="J48" s="195">
        <v>34</v>
      </c>
      <c r="K48" s="195">
        <v>37</v>
      </c>
      <c r="L48" s="195">
        <v>37</v>
      </c>
      <c r="M48" s="195">
        <v>36</v>
      </c>
      <c r="N48" s="195">
        <v>37</v>
      </c>
      <c r="O48" s="195">
        <v>38</v>
      </c>
    </row>
    <row r="49" ht="18" customHeight="1"/>
  </sheetData>
  <sheetProtection/>
  <mergeCells count="8">
    <mergeCell ref="O18:O29"/>
    <mergeCell ref="A46:B46"/>
    <mergeCell ref="A47:B47"/>
    <mergeCell ref="A48:B48"/>
    <mergeCell ref="A30:A39"/>
    <mergeCell ref="A5:B5"/>
    <mergeCell ref="A6:A15"/>
    <mergeCell ref="A18:A27"/>
  </mergeCells>
  <printOptions/>
  <pageMargins left="0.76" right="0.25" top="0.38" bottom="0.48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丸山 絢子</cp:lastModifiedBy>
  <cp:lastPrinted>2010-08-25T08:01:39Z</cp:lastPrinted>
  <dcterms:created xsi:type="dcterms:W3CDTF">2000-08-14T09:08:04Z</dcterms:created>
  <dcterms:modified xsi:type="dcterms:W3CDTF">2010-09-13T00:37:29Z</dcterms:modified>
  <cp:category/>
  <cp:version/>
  <cp:contentType/>
  <cp:contentStatus/>
</cp:coreProperties>
</file>