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年度\04商業振興班\27空き店舗調査\R2\HP公開用\"/>
    </mc:Choice>
  </mc:AlternateContent>
  <xr:revisionPtr revIDLastSave="0" documentId="13_ncr:1_{5F606344-3498-46F4-9758-0CD43976414C}" xr6:coauthVersionLast="44" xr6:coauthVersionMax="44" xr10:uidLastSave="{00000000-0000-0000-0000-000000000000}"/>
  <bookViews>
    <workbookView xWindow="-120" yWindow="-120" windowWidth="20730" windowHeight="11160" xr2:uid="{64DD064F-DAAF-403D-A9AA-E5BB944B2E9C}"/>
  </bookViews>
  <sheets>
    <sheet name="R2" sheetId="1" r:id="rId1"/>
  </sheets>
  <definedNames>
    <definedName name="_xlnm.Print_Area" localSheetId="0">'R2'!$A$1:$AQ$47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L29" i="1" l="1"/>
  <c r="L28" i="1" l="1"/>
  <c r="E27" i="1" l="1"/>
  <c r="E39" i="1" l="1"/>
  <c r="J39" i="1"/>
  <c r="I39" i="1" l="1"/>
  <c r="G39" i="1"/>
  <c r="F39" i="1"/>
  <c r="K20" i="1"/>
  <c r="I20" i="1"/>
  <c r="H20" i="1"/>
  <c r="G20" i="1"/>
  <c r="F20" i="1"/>
  <c r="E18" i="1" l="1"/>
  <c r="E17" i="1" l="1"/>
  <c r="P16" i="1" l="1"/>
  <c r="P21" i="1"/>
  <c r="P26" i="1"/>
  <c r="P31" i="1"/>
  <c r="P36" i="1"/>
  <c r="Q39" i="1"/>
  <c r="P37" i="1" l="1"/>
  <c r="AO39" i="1"/>
  <c r="AL39" i="1"/>
  <c r="AI39" i="1"/>
  <c r="AF39" i="1"/>
  <c r="AC39" i="1"/>
  <c r="Z39" i="1"/>
  <c r="W39" i="1"/>
  <c r="T39" i="1"/>
  <c r="L39" i="1"/>
  <c r="AL37" i="1"/>
  <c r="AO36" i="1"/>
  <c r="AN36" i="1"/>
  <c r="AM36" i="1"/>
  <c r="AL36" i="1"/>
  <c r="AI36" i="1"/>
  <c r="AH36" i="1"/>
  <c r="AG36" i="1"/>
  <c r="AE36" i="1"/>
  <c r="AF36" i="1" s="1"/>
  <c r="AD36" i="1"/>
  <c r="AB36" i="1"/>
  <c r="AC36" i="1" s="1"/>
  <c r="AA36" i="1"/>
  <c r="Y36" i="1"/>
  <c r="Z36" i="1" s="1"/>
  <c r="X36" i="1"/>
  <c r="W36" i="1"/>
  <c r="V36" i="1"/>
  <c r="U36" i="1"/>
  <c r="S36" i="1"/>
  <c r="T36" i="1" s="1"/>
  <c r="R36" i="1"/>
  <c r="M36" i="1"/>
  <c r="K36" i="1"/>
  <c r="J36" i="1"/>
  <c r="I36" i="1"/>
  <c r="H36" i="1"/>
  <c r="G36" i="1"/>
  <c r="F36" i="1"/>
  <c r="AO35" i="1"/>
  <c r="AL35" i="1"/>
  <c r="AI35" i="1"/>
  <c r="AF35" i="1"/>
  <c r="AC35" i="1"/>
  <c r="Z35" i="1"/>
  <c r="W35" i="1"/>
  <c r="T35" i="1"/>
  <c r="L35" i="1"/>
  <c r="E35" i="1" s="1"/>
  <c r="N35" i="1" s="1"/>
  <c r="AO34" i="1"/>
  <c r="AL34" i="1"/>
  <c r="AI34" i="1"/>
  <c r="AF34" i="1"/>
  <c r="AC34" i="1"/>
  <c r="Z34" i="1"/>
  <c r="W34" i="1"/>
  <c r="T34" i="1"/>
  <c r="L34" i="1"/>
  <c r="E34" i="1" s="1"/>
  <c r="N34" i="1" s="1"/>
  <c r="AO33" i="1"/>
  <c r="AL33" i="1"/>
  <c r="AI33" i="1"/>
  <c r="AF33" i="1"/>
  <c r="AC33" i="1"/>
  <c r="Z33" i="1"/>
  <c r="W33" i="1"/>
  <c r="T33" i="1"/>
  <c r="L33" i="1"/>
  <c r="E33" i="1"/>
  <c r="N33" i="1" s="1"/>
  <c r="AO32" i="1"/>
  <c r="AL32" i="1"/>
  <c r="AI32" i="1"/>
  <c r="AF32" i="1"/>
  <c r="AC32" i="1"/>
  <c r="Z32" i="1"/>
  <c r="W32" i="1"/>
  <c r="T32" i="1"/>
  <c r="L32" i="1"/>
  <c r="E32" i="1" s="1"/>
  <c r="N32" i="1" s="1"/>
  <c r="AO31" i="1"/>
  <c r="AN31" i="1"/>
  <c r="AM31" i="1"/>
  <c r="AL31" i="1"/>
  <c r="AI31" i="1"/>
  <c r="AH31" i="1"/>
  <c r="AG31" i="1"/>
  <c r="AE31" i="1"/>
  <c r="AF31" i="1" s="1"/>
  <c r="AD31" i="1"/>
  <c r="AB31" i="1"/>
  <c r="AC31" i="1" s="1"/>
  <c r="AA31" i="1"/>
  <c r="Y31" i="1"/>
  <c r="Z31" i="1" s="1"/>
  <c r="X31" i="1"/>
  <c r="W31" i="1"/>
  <c r="V31" i="1"/>
  <c r="U31" i="1"/>
  <c r="S31" i="1"/>
  <c r="T31" i="1" s="1"/>
  <c r="R31" i="1"/>
  <c r="M31" i="1"/>
  <c r="K31" i="1"/>
  <c r="J31" i="1"/>
  <c r="I31" i="1"/>
  <c r="H31" i="1"/>
  <c r="G31" i="1"/>
  <c r="F31" i="1"/>
  <c r="AO30" i="1"/>
  <c r="AL30" i="1"/>
  <c r="AI30" i="1"/>
  <c r="AF30" i="1"/>
  <c r="AC30" i="1"/>
  <c r="Z30" i="1"/>
  <c r="W30" i="1"/>
  <c r="T30" i="1"/>
  <c r="L30" i="1"/>
  <c r="N30" i="1"/>
  <c r="AO29" i="1"/>
  <c r="AL29" i="1"/>
  <c r="AI29" i="1"/>
  <c r="AF29" i="1"/>
  <c r="AC29" i="1"/>
  <c r="Z29" i="1"/>
  <c r="W29" i="1"/>
  <c r="T29" i="1"/>
  <c r="E29" i="1"/>
  <c r="N29" i="1" s="1"/>
  <c r="AO28" i="1"/>
  <c r="AL28" i="1"/>
  <c r="AI28" i="1"/>
  <c r="AF28" i="1"/>
  <c r="AC28" i="1"/>
  <c r="Z28" i="1"/>
  <c r="W28" i="1"/>
  <c r="T28" i="1"/>
  <c r="E28" i="1"/>
  <c r="N28" i="1" s="1"/>
  <c r="AO27" i="1"/>
  <c r="AL27" i="1"/>
  <c r="AI27" i="1"/>
  <c r="AF27" i="1"/>
  <c r="AC27" i="1"/>
  <c r="Z27" i="1"/>
  <c r="W27" i="1"/>
  <c r="T27" i="1"/>
  <c r="L27" i="1"/>
  <c r="N27" i="1" s="1"/>
  <c r="AO26" i="1"/>
  <c r="AN26" i="1"/>
  <c r="AM26" i="1"/>
  <c r="AL26" i="1"/>
  <c r="AI26" i="1"/>
  <c r="AH26" i="1"/>
  <c r="AG26" i="1"/>
  <c r="AE26" i="1"/>
  <c r="AF26" i="1" s="1"/>
  <c r="AD26" i="1"/>
  <c r="AB26" i="1"/>
  <c r="AC26" i="1" s="1"/>
  <c r="AA26" i="1"/>
  <c r="Y26" i="1"/>
  <c r="Z26" i="1" s="1"/>
  <c r="X26" i="1"/>
  <c r="W26" i="1"/>
  <c r="V26" i="1"/>
  <c r="U26" i="1"/>
  <c r="S26" i="1"/>
  <c r="T26" i="1" s="1"/>
  <c r="R26" i="1"/>
  <c r="M26" i="1"/>
  <c r="K26" i="1"/>
  <c r="J26" i="1"/>
  <c r="I26" i="1"/>
  <c r="H26" i="1"/>
  <c r="G26" i="1"/>
  <c r="F26" i="1"/>
  <c r="AO25" i="1"/>
  <c r="AL25" i="1"/>
  <c r="AI25" i="1"/>
  <c r="AF25" i="1"/>
  <c r="AC25" i="1"/>
  <c r="Z25" i="1"/>
  <c r="W25" i="1"/>
  <c r="T25" i="1"/>
  <c r="L25" i="1"/>
  <c r="E25" i="1" s="1"/>
  <c r="N25" i="1" s="1"/>
  <c r="AO24" i="1"/>
  <c r="AL24" i="1"/>
  <c r="AI24" i="1"/>
  <c r="AF24" i="1"/>
  <c r="AC24" i="1"/>
  <c r="Z24" i="1"/>
  <c r="W24" i="1"/>
  <c r="T24" i="1"/>
  <c r="L24" i="1"/>
  <c r="E24" i="1" s="1"/>
  <c r="N24" i="1" s="1"/>
  <c r="AO23" i="1"/>
  <c r="AL23" i="1"/>
  <c r="AI23" i="1"/>
  <c r="AF23" i="1"/>
  <c r="AC23" i="1"/>
  <c r="Z23" i="1"/>
  <c r="W23" i="1"/>
  <c r="T23" i="1"/>
  <c r="L23" i="1"/>
  <c r="E23" i="1"/>
  <c r="AO22" i="1"/>
  <c r="AL22" i="1"/>
  <c r="AI22" i="1"/>
  <c r="AF22" i="1"/>
  <c r="AC22" i="1"/>
  <c r="Z22" i="1"/>
  <c r="W22" i="1"/>
  <c r="T22" i="1"/>
  <c r="L22" i="1"/>
  <c r="AO21" i="1"/>
  <c r="AN21" i="1"/>
  <c r="AM21" i="1"/>
  <c r="AL21" i="1"/>
  <c r="AI21" i="1"/>
  <c r="AH21" i="1"/>
  <c r="AG21" i="1"/>
  <c r="AE21" i="1"/>
  <c r="AF21" i="1" s="1"/>
  <c r="AD21" i="1"/>
  <c r="AB21" i="1"/>
  <c r="AA21" i="1"/>
  <c r="AC21" i="1" s="1"/>
  <c r="Y21" i="1"/>
  <c r="Z21" i="1" s="1"/>
  <c r="X21" i="1"/>
  <c r="W21" i="1"/>
  <c r="V21" i="1"/>
  <c r="U21" i="1"/>
  <c r="S21" i="1"/>
  <c r="T21" i="1" s="1"/>
  <c r="R21" i="1"/>
  <c r="M21" i="1"/>
  <c r="K21" i="1"/>
  <c r="J21" i="1"/>
  <c r="L21" i="1" s="1"/>
  <c r="I21" i="1"/>
  <c r="H21" i="1"/>
  <c r="G21" i="1"/>
  <c r="F21" i="1"/>
  <c r="AO20" i="1"/>
  <c r="AL20" i="1"/>
  <c r="AI20" i="1"/>
  <c r="AF20" i="1"/>
  <c r="AC20" i="1"/>
  <c r="Z20" i="1"/>
  <c r="W20" i="1"/>
  <c r="T20" i="1"/>
  <c r="L20" i="1"/>
  <c r="E20" i="1" s="1"/>
  <c r="N20" i="1" s="1"/>
  <c r="AO19" i="1"/>
  <c r="AL19" i="1"/>
  <c r="AI19" i="1"/>
  <c r="AF19" i="1"/>
  <c r="AC19" i="1"/>
  <c r="Z19" i="1"/>
  <c r="W19" i="1"/>
  <c r="T19" i="1"/>
  <c r="L19" i="1"/>
  <c r="E19" i="1" s="1"/>
  <c r="N19" i="1" s="1"/>
  <c r="AO18" i="1"/>
  <c r="AL18" i="1"/>
  <c r="AI18" i="1"/>
  <c r="AF18" i="1"/>
  <c r="AC18" i="1"/>
  <c r="Z18" i="1"/>
  <c r="W18" i="1"/>
  <c r="T18" i="1"/>
  <c r="L18" i="1"/>
  <c r="N18" i="1" s="1"/>
  <c r="AO17" i="1"/>
  <c r="AL17" i="1"/>
  <c r="AI17" i="1"/>
  <c r="AF17" i="1"/>
  <c r="AC17" i="1"/>
  <c r="Z17" i="1"/>
  <c r="W17" i="1"/>
  <c r="T17" i="1"/>
  <c r="L17" i="1"/>
  <c r="AO16" i="1"/>
  <c r="AN16" i="1"/>
  <c r="AN37" i="1" s="1"/>
  <c r="AM16" i="1"/>
  <c r="AM37" i="1" s="1"/>
  <c r="AL16" i="1"/>
  <c r="AI16" i="1"/>
  <c r="AH16" i="1"/>
  <c r="AH37" i="1" s="1"/>
  <c r="AG16" i="1"/>
  <c r="AG37" i="1" s="1"/>
  <c r="AE16" i="1"/>
  <c r="AF16" i="1" s="1"/>
  <c r="AD16" i="1"/>
  <c r="AD37" i="1" s="1"/>
  <c r="AB16" i="1"/>
  <c r="AB37" i="1" s="1"/>
  <c r="AA16" i="1"/>
  <c r="AA37" i="1" s="1"/>
  <c r="Y16" i="1"/>
  <c r="Z16" i="1" s="1"/>
  <c r="X16" i="1"/>
  <c r="X37" i="1" s="1"/>
  <c r="W16" i="1"/>
  <c r="V16" i="1"/>
  <c r="V37" i="1" s="1"/>
  <c r="W37" i="1" s="1"/>
  <c r="U16" i="1"/>
  <c r="U37" i="1" s="1"/>
  <c r="S16" i="1"/>
  <c r="S37" i="1" s="1"/>
  <c r="R16" i="1"/>
  <c r="R37" i="1" s="1"/>
  <c r="M16" i="1"/>
  <c r="K16" i="1"/>
  <c r="J16" i="1"/>
  <c r="I16" i="1"/>
  <c r="H16" i="1"/>
  <c r="G16" i="1"/>
  <c r="F16" i="1"/>
  <c r="AO15" i="1"/>
  <c r="AL15" i="1"/>
  <c r="AI15" i="1"/>
  <c r="AF15" i="1"/>
  <c r="AC15" i="1"/>
  <c r="Z15" i="1"/>
  <c r="W15" i="1"/>
  <c r="T15" i="1"/>
  <c r="L15" i="1"/>
  <c r="E15" i="1"/>
  <c r="N15" i="1" s="1"/>
  <c r="AO14" i="1"/>
  <c r="AL14" i="1"/>
  <c r="AI14" i="1"/>
  <c r="AF14" i="1"/>
  <c r="AC14" i="1"/>
  <c r="Z14" i="1"/>
  <c r="W14" i="1"/>
  <c r="T14" i="1"/>
  <c r="L14" i="1"/>
  <c r="E14" i="1" s="1"/>
  <c r="N14" i="1" s="1"/>
  <c r="AO13" i="1"/>
  <c r="AL13" i="1"/>
  <c r="AI13" i="1"/>
  <c r="AF13" i="1"/>
  <c r="AC13" i="1"/>
  <c r="Z13" i="1"/>
  <c r="W13" i="1"/>
  <c r="T13" i="1"/>
  <c r="L13" i="1"/>
  <c r="AO12" i="1"/>
  <c r="AL12" i="1"/>
  <c r="AI12" i="1"/>
  <c r="AF12" i="1"/>
  <c r="AC12" i="1"/>
  <c r="Z12" i="1"/>
  <c r="W12" i="1"/>
  <c r="T12" i="1"/>
  <c r="L12" i="1"/>
  <c r="E12" i="1" s="1"/>
  <c r="N12" i="1" s="1"/>
  <c r="AO11" i="1"/>
  <c r="AL11" i="1"/>
  <c r="AI11" i="1"/>
  <c r="AF11" i="1"/>
  <c r="AC11" i="1"/>
  <c r="Z11" i="1"/>
  <c r="W11" i="1"/>
  <c r="T11" i="1"/>
  <c r="L11" i="1"/>
  <c r="AO10" i="1"/>
  <c r="AL10" i="1"/>
  <c r="AI10" i="1"/>
  <c r="AF10" i="1"/>
  <c r="AC10" i="1"/>
  <c r="Z10" i="1"/>
  <c r="W10" i="1"/>
  <c r="T10" i="1"/>
  <c r="L10" i="1"/>
  <c r="E10" i="1" s="1"/>
  <c r="N10" i="1" s="1"/>
  <c r="AO9" i="1"/>
  <c r="AL9" i="1"/>
  <c r="AI9" i="1"/>
  <c r="AF9" i="1"/>
  <c r="AC9" i="1"/>
  <c r="Z9" i="1"/>
  <c r="W9" i="1"/>
  <c r="T9" i="1"/>
  <c r="L9" i="1"/>
  <c r="E9" i="1" s="1"/>
  <c r="AO8" i="1"/>
  <c r="AL8" i="1"/>
  <c r="AI8" i="1"/>
  <c r="AF8" i="1"/>
  <c r="AC8" i="1"/>
  <c r="Z8" i="1"/>
  <c r="W8" i="1"/>
  <c r="T8" i="1"/>
  <c r="L8" i="1"/>
  <c r="AO7" i="1"/>
  <c r="AL7" i="1"/>
  <c r="AI7" i="1"/>
  <c r="AF7" i="1"/>
  <c r="AC7" i="1"/>
  <c r="Z7" i="1"/>
  <c r="W7" i="1"/>
  <c r="T7" i="1"/>
  <c r="L7" i="1"/>
  <c r="E7" i="1" s="1"/>
  <c r="N7" i="1" s="1"/>
  <c r="AO6" i="1"/>
  <c r="AL6" i="1"/>
  <c r="AI6" i="1"/>
  <c r="AF6" i="1"/>
  <c r="AC6" i="1"/>
  <c r="Z6" i="1"/>
  <c r="W6" i="1"/>
  <c r="T6" i="1"/>
  <c r="L6" i="1"/>
  <c r="AO5" i="1"/>
  <c r="AL5" i="1"/>
  <c r="AI5" i="1"/>
  <c r="AF5" i="1"/>
  <c r="AC5" i="1"/>
  <c r="Z5" i="1"/>
  <c r="W5" i="1"/>
  <c r="T5" i="1"/>
  <c r="L5" i="1"/>
  <c r="E5" i="1"/>
  <c r="N5" i="1" s="1"/>
  <c r="N23" i="1" l="1"/>
  <c r="K37" i="1"/>
  <c r="L31" i="1"/>
  <c r="E11" i="1"/>
  <c r="N11" i="1" s="1"/>
  <c r="N9" i="1"/>
  <c r="E13" i="1"/>
  <c r="N13" i="1" s="1"/>
  <c r="L26" i="1"/>
  <c r="N39" i="1"/>
  <c r="G37" i="1"/>
  <c r="J37" i="1"/>
  <c r="F37" i="1"/>
  <c r="L36" i="1"/>
  <c r="I37" i="1"/>
  <c r="H37" i="1"/>
  <c r="E8" i="1"/>
  <c r="N8" i="1" s="1"/>
  <c r="E6" i="1"/>
  <c r="E36" i="1"/>
  <c r="E31" i="1"/>
  <c r="N31" i="1" s="1"/>
  <c r="M37" i="1"/>
  <c r="L16" i="1"/>
  <c r="AC37" i="1"/>
  <c r="AI37" i="1"/>
  <c r="AO37" i="1"/>
  <c r="T37" i="1"/>
  <c r="AE37" i="1"/>
  <c r="AF37" i="1" s="1"/>
  <c r="T16" i="1"/>
  <c r="E22" i="1"/>
  <c r="AC16" i="1"/>
  <c r="Y37" i="1"/>
  <c r="Z37" i="1" s="1"/>
  <c r="L37" i="1" l="1"/>
  <c r="N36" i="1"/>
  <c r="E16" i="1"/>
  <c r="N16" i="1" s="1"/>
  <c r="N6" i="1"/>
  <c r="E26" i="1"/>
  <c r="N26" i="1" s="1"/>
  <c r="N22" i="1"/>
  <c r="E21" i="1"/>
  <c r="N21" i="1" s="1"/>
  <c r="N17" i="1"/>
  <c r="E37" i="1" l="1"/>
  <c r="N37" i="1" s="1"/>
  <c r="Q5" i="1"/>
  <c r="Q12" i="1"/>
  <c r="Q7" i="1"/>
  <c r="Q15" i="1"/>
  <c r="Q10" i="1"/>
  <c r="Q8" i="1"/>
  <c r="Q9" i="1"/>
  <c r="Q11" i="1"/>
  <c r="Q13" i="1"/>
  <c r="Q14" i="1"/>
  <c r="Q6" i="1"/>
  <c r="O16" i="1"/>
  <c r="Q16" i="1"/>
  <c r="Q19" i="1"/>
  <c r="Q20" i="1"/>
  <c r="Q18" i="1"/>
  <c r="Q17" i="1"/>
  <c r="O21" i="1"/>
  <c r="Q21" i="1"/>
  <c r="Q25" i="1"/>
  <c r="Q24" i="1"/>
  <c r="Q23" i="1"/>
  <c r="Q22" i="1"/>
  <c r="O26" i="1"/>
  <c r="Q26" i="1"/>
  <c r="Q27" i="1"/>
  <c r="Q29" i="1"/>
  <c r="Q30" i="1"/>
  <c r="Q28" i="1"/>
  <c r="O31" i="1"/>
  <c r="Q31" i="1"/>
  <c r="Q32" i="1"/>
  <c r="Q34" i="1"/>
  <c r="Q35" i="1"/>
  <c r="Q33" i="1"/>
  <c r="O36" i="1"/>
  <c r="O37" i="1" s="1"/>
  <c r="Q37" i="1" s="1"/>
  <c r="Q36" i="1" l="1"/>
</calcChain>
</file>

<file path=xl/sharedStrings.xml><?xml version="1.0" encoding="utf-8"?>
<sst xmlns="http://schemas.openxmlformats.org/spreadsheetml/2006/main" count="113" uniqueCount="76">
  <si>
    <t>地区</t>
    <rPh sb="0" eb="2">
      <t>チク</t>
    </rPh>
    <phoneticPr fontId="3"/>
  </si>
  <si>
    <t>No.</t>
    <phoneticPr fontId="3"/>
  </si>
  <si>
    <t>商店街名</t>
    <rPh sb="0" eb="3">
      <t>ショウテンガイ</t>
    </rPh>
    <rPh sb="3" eb="4">
      <t>ナ</t>
    </rPh>
    <phoneticPr fontId="3"/>
  </si>
  <si>
    <t>調査日</t>
    <rPh sb="0" eb="3">
      <t>チョウサビ</t>
    </rPh>
    <phoneticPr fontId="3"/>
  </si>
  <si>
    <t>店舗数
（1階部）</t>
    <rPh sb="0" eb="3">
      <t>テンポスウ</t>
    </rPh>
    <rPh sb="6" eb="7">
      <t>カイ</t>
    </rPh>
    <rPh sb="7" eb="8">
      <t>ブ</t>
    </rPh>
    <phoneticPr fontId="3"/>
  </si>
  <si>
    <t>区分別店舗数</t>
    <rPh sb="0" eb="2">
      <t>クブン</t>
    </rPh>
    <rPh sb="2" eb="3">
      <t>ベツ</t>
    </rPh>
    <rPh sb="3" eb="6">
      <t>テンポスウ</t>
    </rPh>
    <phoneticPr fontId="3"/>
  </si>
  <si>
    <t>H30</t>
    <phoneticPr fontId="3"/>
  </si>
  <si>
    <t>H29</t>
    <phoneticPr fontId="3"/>
  </si>
  <si>
    <t>H28</t>
    <phoneticPr fontId="3"/>
  </si>
  <si>
    <t>H27</t>
    <phoneticPr fontId="3"/>
  </si>
  <si>
    <t>H26</t>
    <phoneticPr fontId="3"/>
  </si>
  <si>
    <t>H25</t>
    <phoneticPr fontId="3"/>
  </si>
  <si>
    <t>H24</t>
    <phoneticPr fontId="3"/>
  </si>
  <si>
    <t>H23</t>
    <phoneticPr fontId="3"/>
  </si>
  <si>
    <t>H22</t>
    <phoneticPr fontId="3"/>
  </si>
  <si>
    <t>H21</t>
    <phoneticPr fontId="3"/>
  </si>
  <si>
    <t>H20</t>
    <phoneticPr fontId="3"/>
  </si>
  <si>
    <t>H19</t>
    <phoneticPr fontId="3"/>
  </si>
  <si>
    <t>H18</t>
    <phoneticPr fontId="3"/>
  </si>
  <si>
    <t>H17</t>
    <phoneticPr fontId="3"/>
  </si>
  <si>
    <t>H16</t>
    <phoneticPr fontId="3"/>
  </si>
  <si>
    <t>H15</t>
    <phoneticPr fontId="3"/>
  </si>
  <si>
    <t>小売・卸</t>
    <rPh sb="0" eb="2">
      <t>コウリ</t>
    </rPh>
    <rPh sb="3" eb="4">
      <t>オロシ</t>
    </rPh>
    <phoneticPr fontId="3"/>
  </si>
  <si>
    <t>サービス</t>
    <phoneticPr fontId="3"/>
  </si>
  <si>
    <t>飲食</t>
    <rPh sb="0" eb="2">
      <t>インショク</t>
    </rPh>
    <phoneticPr fontId="3"/>
  </si>
  <si>
    <t>その他</t>
    <rPh sb="2" eb="3">
      <t>タ</t>
    </rPh>
    <phoneticPr fontId="3"/>
  </si>
  <si>
    <t>空き店舗数</t>
    <rPh sb="0" eb="1">
      <t>ア</t>
    </rPh>
    <rPh sb="2" eb="4">
      <t>テンポ</t>
    </rPh>
    <rPh sb="4" eb="5">
      <t>スウ</t>
    </rPh>
    <phoneticPr fontId="3"/>
  </si>
  <si>
    <t>不明</t>
    <rPh sb="0" eb="2">
      <t>フメイ</t>
    </rPh>
    <phoneticPr fontId="3"/>
  </si>
  <si>
    <t>店舗数</t>
    <rPh sb="0" eb="3">
      <t>テンポスウ</t>
    </rPh>
    <phoneticPr fontId="3"/>
  </si>
  <si>
    <t>空き店舗率</t>
    <rPh sb="0" eb="1">
      <t>ア</t>
    </rPh>
    <rPh sb="2" eb="4">
      <t>テンポ</t>
    </rPh>
    <rPh sb="4" eb="5">
      <t>リツ</t>
    </rPh>
    <phoneticPr fontId="3"/>
  </si>
  <si>
    <t>改装等</t>
    <rPh sb="0" eb="2">
      <t>カイソウ</t>
    </rPh>
    <rPh sb="2" eb="3">
      <t>トウ</t>
    </rPh>
    <phoneticPr fontId="3"/>
  </si>
  <si>
    <t>入居待</t>
    <rPh sb="0" eb="2">
      <t>ニュウキョ</t>
    </rPh>
    <rPh sb="2" eb="3">
      <t>マ</t>
    </rPh>
    <phoneticPr fontId="3"/>
  </si>
  <si>
    <t>計</t>
    <rPh sb="0" eb="1">
      <t>ケイ</t>
    </rPh>
    <phoneticPr fontId="3"/>
  </si>
  <si>
    <t>中心部</t>
    <rPh sb="0" eb="3">
      <t>チュウシンブ</t>
    </rPh>
    <phoneticPr fontId="3"/>
  </si>
  <si>
    <t>上通一番街商店街振興組合</t>
    <rPh sb="0" eb="1">
      <t>カミ</t>
    </rPh>
    <rPh sb="1" eb="2">
      <t>トオ</t>
    </rPh>
    <rPh sb="2" eb="3">
      <t>1</t>
    </rPh>
    <rPh sb="3" eb="4">
      <t>バン</t>
    </rPh>
    <rPh sb="4" eb="5">
      <t>ガイ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3"/>
  </si>
  <si>
    <t>上通１・２丁目商店街振興組合</t>
    <rPh sb="0" eb="1">
      <t>カミ</t>
    </rPh>
    <rPh sb="1" eb="2">
      <t>トオ</t>
    </rPh>
    <rPh sb="5" eb="7">
      <t>チョウメ</t>
    </rPh>
    <rPh sb="7" eb="9">
      <t>ショウテン</t>
    </rPh>
    <rPh sb="9" eb="10">
      <t>ガイ</t>
    </rPh>
    <rPh sb="10" eb="12">
      <t>シンコウ</t>
    </rPh>
    <rPh sb="12" eb="14">
      <t>クミアイ</t>
    </rPh>
    <phoneticPr fontId="3"/>
  </si>
  <si>
    <t>熊本市上通町三、四丁目商店街振興組合</t>
    <rPh sb="0" eb="2">
      <t>クマモト</t>
    </rPh>
    <rPh sb="2" eb="3">
      <t>シ</t>
    </rPh>
    <rPh sb="3" eb="4">
      <t>カミ</t>
    </rPh>
    <rPh sb="4" eb="5">
      <t>トオ</t>
    </rPh>
    <rPh sb="5" eb="6">
      <t>マチ</t>
    </rPh>
    <rPh sb="6" eb="7">
      <t>3</t>
    </rPh>
    <rPh sb="8" eb="9">
      <t>4</t>
    </rPh>
    <rPh sb="9" eb="11">
      <t>チョウメ</t>
    </rPh>
    <rPh sb="11" eb="13">
      <t>ショウテン</t>
    </rPh>
    <rPh sb="13" eb="14">
      <t>ガイ</t>
    </rPh>
    <rPh sb="14" eb="16">
      <t>シンコウ</t>
    </rPh>
    <rPh sb="16" eb="18">
      <t>クミアイ</t>
    </rPh>
    <phoneticPr fontId="3"/>
  </si>
  <si>
    <t>熊本市上通五丁目商店街振興組合</t>
    <rPh sb="0" eb="2">
      <t>クマモト</t>
    </rPh>
    <rPh sb="2" eb="3">
      <t>シ</t>
    </rPh>
    <rPh sb="3" eb="4">
      <t>カミ</t>
    </rPh>
    <rPh sb="4" eb="5">
      <t>トオ</t>
    </rPh>
    <rPh sb="5" eb="6">
      <t>5</t>
    </rPh>
    <rPh sb="6" eb="8">
      <t>チョウメ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</si>
  <si>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熊本市下通新天街商店街振興組合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シン</t>
    </rPh>
    <rPh sb="6" eb="7">
      <t>テン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</si>
  <si>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熊本市下通二番街商店街振興組合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2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</si>
  <si>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熊本市下通三番街商店街振興組合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3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</si>
  <si>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熊本市下通四番街商店街振興組合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4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</si>
  <si>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駕町通り商店街振興組合</t>
    <rPh sb="0" eb="1">
      <t>ガ</t>
    </rPh>
    <rPh sb="1" eb="2">
      <t>チョウ</t>
    </rPh>
    <rPh sb="2" eb="3">
      <t>トオ</t>
    </rPh>
    <rPh sb="4" eb="7">
      <t>ショウテンガイ</t>
    </rPh>
    <rPh sb="7" eb="9">
      <t>シンコウ</t>
    </rPh>
    <rPh sb="9" eb="11">
      <t>クミアイ</t>
    </rPh>
    <phoneticPr fontId="3"/>
  </si>
  <si>
    <t>シャワー通り商店会</t>
    <rPh sb="4" eb="5">
      <t>トオリ</t>
    </rPh>
    <rPh sb="6" eb="9">
      <t>ショウテンカイ</t>
    </rPh>
    <phoneticPr fontId="3"/>
  </si>
  <si>
    <t>熊本市新市街商店街振興組合</t>
    <rPh sb="0" eb="2">
      <t>クマモト</t>
    </rPh>
    <rPh sb="2" eb="3">
      <t>シ</t>
    </rPh>
    <rPh sb="3" eb="4">
      <t>シン</t>
    </rPh>
    <rPh sb="4" eb="6">
      <t>シガイ</t>
    </rPh>
    <rPh sb="6" eb="9">
      <t>ショウテンガイ</t>
    </rPh>
    <rPh sb="9" eb="11">
      <t>シンコウ</t>
    </rPh>
    <rPh sb="11" eb="13">
      <t>クミアイ</t>
    </rPh>
    <phoneticPr fontId="3"/>
  </si>
  <si>
    <t>　小　　　計</t>
    <rPh sb="1" eb="2">
      <t>ショウ</t>
    </rPh>
    <rPh sb="5" eb="6">
      <t>ケイ</t>
    </rPh>
    <phoneticPr fontId="3"/>
  </si>
  <si>
    <t>東　部</t>
    <rPh sb="0" eb="1">
      <t>ヒガシ</t>
    </rPh>
    <rPh sb="2" eb="3">
      <t>ブ</t>
    </rPh>
    <phoneticPr fontId="3"/>
  </si>
  <si>
    <t>出水ふれあい通り出水商栄会</t>
    <rPh sb="0" eb="2">
      <t>イズミ</t>
    </rPh>
    <rPh sb="6" eb="7">
      <t>トオ</t>
    </rPh>
    <rPh sb="8" eb="10">
      <t>イズミ</t>
    </rPh>
    <rPh sb="10" eb="11">
      <t>ショウ</t>
    </rPh>
    <rPh sb="11" eb="12">
      <t>エイ</t>
    </rPh>
    <rPh sb="12" eb="13">
      <t>カイ</t>
    </rPh>
    <phoneticPr fontId="3"/>
  </si>
  <si>
    <t>健軍商店街振興組合</t>
    <rPh sb="0" eb="2">
      <t>ケングン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3"/>
  </si>
  <si>
    <t>競輪場通り商栄会</t>
    <rPh sb="0" eb="2">
      <t>ケイリン</t>
    </rPh>
    <rPh sb="2" eb="3">
      <t>ジョウ</t>
    </rPh>
    <rPh sb="3" eb="4">
      <t>トオ</t>
    </rPh>
    <rPh sb="5" eb="6">
      <t>ショウ</t>
    </rPh>
    <rPh sb="6" eb="7">
      <t>エイ</t>
    </rPh>
    <rPh sb="7" eb="8">
      <t>カイ</t>
    </rPh>
    <phoneticPr fontId="3"/>
  </si>
  <si>
    <t>サンロード帯山繁栄会</t>
    <rPh sb="5" eb="6">
      <t>オビ</t>
    </rPh>
    <rPh sb="6" eb="7">
      <t>ヤマ</t>
    </rPh>
    <rPh sb="7" eb="9">
      <t>ハンエイ</t>
    </rPh>
    <rPh sb="9" eb="10">
      <t>カイ</t>
    </rPh>
    <phoneticPr fontId="3"/>
  </si>
  <si>
    <t>西　部</t>
    <rPh sb="0" eb="1">
      <t>ニシ</t>
    </rPh>
    <rPh sb="2" eb="3">
      <t>ブ</t>
    </rPh>
    <phoneticPr fontId="3"/>
  </si>
  <si>
    <t>島崎繁栄会</t>
    <rPh sb="0" eb="2">
      <t>シマサキ</t>
    </rPh>
    <rPh sb="2" eb="4">
      <t>ハンエイ</t>
    </rPh>
    <rPh sb="4" eb="5">
      <t>カイ</t>
    </rPh>
    <phoneticPr fontId="3"/>
  </si>
  <si>
    <t>唐人町通り繁栄会</t>
    <rPh sb="0" eb="3">
      <t>トウジンマチ</t>
    </rPh>
    <rPh sb="3" eb="4">
      <t>トオ</t>
    </rPh>
    <rPh sb="5" eb="7">
      <t>ハンエイ</t>
    </rPh>
    <rPh sb="7" eb="8">
      <t>カイ</t>
    </rPh>
    <phoneticPr fontId="3"/>
  </si>
  <si>
    <t>本妙寺通り商栄会</t>
    <rPh sb="0" eb="1">
      <t>ホン</t>
    </rPh>
    <rPh sb="1" eb="2">
      <t>ミョウ</t>
    </rPh>
    <rPh sb="2" eb="3">
      <t>テラ</t>
    </rPh>
    <rPh sb="3" eb="4">
      <t>トオ</t>
    </rPh>
    <rPh sb="5" eb="6">
      <t>ショウ</t>
    </rPh>
    <rPh sb="6" eb="7">
      <t>エイ</t>
    </rPh>
    <rPh sb="7" eb="8">
      <t>カイ</t>
    </rPh>
    <phoneticPr fontId="3"/>
  </si>
  <si>
    <t>新鳥町繁栄会（旧新町中通り繁栄会）</t>
    <rPh sb="0" eb="1">
      <t>シン</t>
    </rPh>
    <rPh sb="1" eb="3">
      <t>トリマチ</t>
    </rPh>
    <rPh sb="3" eb="5">
      <t>ハンエイ</t>
    </rPh>
    <rPh sb="5" eb="6">
      <t>カイ</t>
    </rPh>
    <rPh sb="7" eb="8">
      <t>キュウ</t>
    </rPh>
    <rPh sb="8" eb="10">
      <t>シンマチ</t>
    </rPh>
    <rPh sb="10" eb="11">
      <t>ナカ</t>
    </rPh>
    <rPh sb="11" eb="12">
      <t>トオ</t>
    </rPh>
    <rPh sb="13" eb="15">
      <t>ハンエイ</t>
    </rPh>
    <rPh sb="15" eb="16">
      <t>カイ</t>
    </rPh>
    <phoneticPr fontId="3"/>
  </si>
  <si>
    <t>南　部</t>
    <rPh sb="0" eb="1">
      <t>ミナミ</t>
    </rPh>
    <rPh sb="2" eb="3">
      <t>ブ</t>
    </rPh>
    <phoneticPr fontId="3"/>
  </si>
  <si>
    <t>南熊本商栄会</t>
  </si>
  <si>
    <t>日吉商興会（旧近見商興会）</t>
    <phoneticPr fontId="3"/>
  </si>
  <si>
    <t>薄場繁栄会</t>
  </si>
  <si>
    <t>旧 川尻名店会</t>
  </si>
  <si>
    <t>北　部</t>
    <rPh sb="0" eb="1">
      <t>キタ</t>
    </rPh>
    <rPh sb="2" eb="3">
      <t>ブ</t>
    </rPh>
    <phoneticPr fontId="3"/>
  </si>
  <si>
    <t>楠商栄会</t>
    <rPh sb="0" eb="1">
      <t>クスノキ</t>
    </rPh>
    <rPh sb="1" eb="2">
      <t>ショウ</t>
    </rPh>
    <rPh sb="2" eb="3">
      <t>エイ</t>
    </rPh>
    <rPh sb="3" eb="4">
      <t>カイ</t>
    </rPh>
    <phoneticPr fontId="3"/>
  </si>
  <si>
    <t>子飼商店街振興組合</t>
    <rPh sb="0" eb="1">
      <t>コ</t>
    </rPh>
    <rPh sb="1" eb="2">
      <t>カ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3"/>
  </si>
  <si>
    <t>子飼繁栄会商店街振興組合　</t>
    <rPh sb="0" eb="1">
      <t>コ</t>
    </rPh>
    <rPh sb="1" eb="2">
      <t>カ</t>
    </rPh>
    <rPh sb="2" eb="4">
      <t>ハンエイ</t>
    </rPh>
    <rPh sb="4" eb="5">
      <t>カイ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3"/>
  </si>
  <si>
    <t>武蔵商友会</t>
    <rPh sb="0" eb="2">
      <t>ムサシ</t>
    </rPh>
    <rPh sb="2" eb="3">
      <t>ショウ</t>
    </rPh>
    <rPh sb="3" eb="4">
      <t>ユウ</t>
    </rPh>
    <rPh sb="4" eb="5">
      <t>カイ</t>
    </rPh>
    <phoneticPr fontId="3"/>
  </si>
  <si>
    <t>全体</t>
    <rPh sb="0" eb="2">
      <t>ゼンタイ</t>
    </rPh>
    <phoneticPr fontId="3"/>
  </si>
  <si>
    <t>　合　　　計</t>
    <rPh sb="1" eb="2">
      <t>ゴウ</t>
    </rPh>
    <rPh sb="5" eb="6">
      <t>ケイ</t>
    </rPh>
    <phoneticPr fontId="3"/>
  </si>
  <si>
    <t>（特調）</t>
    <rPh sb="1" eb="2">
      <t>トク</t>
    </rPh>
    <rPh sb="2" eb="3">
      <t>チョウ</t>
    </rPh>
    <phoneticPr fontId="3"/>
  </si>
  <si>
    <t>京塚繁栄会</t>
    <rPh sb="0" eb="2">
      <t>キョウヅカ</t>
    </rPh>
    <rPh sb="2" eb="4">
      <t>ハンエイ</t>
    </rPh>
    <rPh sb="4" eb="5">
      <t>カイ</t>
    </rPh>
    <phoneticPr fontId="3"/>
  </si>
  <si>
    <t>※20年度は本調査（商店街実態調査）のデータに基づくため、商店数がその他簡易調査時とは異なる。</t>
    <rPh sb="3" eb="5">
      <t>ネンド</t>
    </rPh>
    <rPh sb="6" eb="9">
      <t>ホンチョウサ</t>
    </rPh>
    <rPh sb="10" eb="12">
      <t>ショウテン</t>
    </rPh>
    <rPh sb="12" eb="13">
      <t>ガイ</t>
    </rPh>
    <rPh sb="13" eb="15">
      <t>ジッタイ</t>
    </rPh>
    <rPh sb="15" eb="17">
      <t>チョウサ</t>
    </rPh>
    <rPh sb="23" eb="24">
      <t>モト</t>
    </rPh>
    <rPh sb="29" eb="32">
      <t>ショウテンスウ</t>
    </rPh>
    <rPh sb="35" eb="36">
      <t>タ</t>
    </rPh>
    <rPh sb="36" eb="38">
      <t>カンイ</t>
    </rPh>
    <rPh sb="38" eb="40">
      <t>チョウサ</t>
    </rPh>
    <rPh sb="40" eb="41">
      <t>ジ</t>
    </rPh>
    <rPh sb="43" eb="44">
      <t>コト</t>
    </rPh>
    <phoneticPr fontId="3"/>
  </si>
  <si>
    <t>※</t>
    <phoneticPr fontId="3"/>
  </si>
  <si>
    <r>
      <t xml:space="preserve">改善 </t>
    </r>
    <r>
      <rPr>
        <sz val="11"/>
        <color rgb="FF0070C0"/>
        <rFont val="ＭＳ Ｐゴシック"/>
        <family val="3"/>
        <charset val="128"/>
      </rPr>
      <t>悪化</t>
    </r>
    <rPh sb="0" eb="2">
      <t>カイゼン</t>
    </rPh>
    <phoneticPr fontId="3"/>
  </si>
  <si>
    <t>令和2年度（2020年度）商店街業種及び空き店舗調査結果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rPh sb="13" eb="16">
      <t>ショウテンガイ</t>
    </rPh>
    <rPh sb="16" eb="18">
      <t>ギョウシュ</t>
    </rPh>
    <rPh sb="18" eb="19">
      <t>オヨ</t>
    </rPh>
    <rPh sb="20" eb="21">
      <t>ア</t>
    </rPh>
    <rPh sb="22" eb="24">
      <t>テンポ</t>
    </rPh>
    <rPh sb="24" eb="26">
      <t>チョウサ</t>
    </rPh>
    <rPh sb="26" eb="28">
      <t>ケッカ</t>
    </rPh>
    <phoneticPr fontId="3"/>
  </si>
  <si>
    <t>R1</t>
    <phoneticPr fontId="3"/>
  </si>
  <si>
    <t>R2
空き店舗率</t>
    <rPh sb="3" eb="4">
      <t>ア</t>
    </rPh>
    <rPh sb="5" eb="7">
      <t>テンポ</t>
    </rPh>
    <rPh sb="7" eb="8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</si>
</sst>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%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84E2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49" fontId="4" fillId="0" borderId="4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6" borderId="23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4" fillId="8" borderId="14" xfId="0" applyFont="1" applyFill="1" applyBorder="1" applyAlignment="1">
      <alignment horizontal="right" vertical="center"/>
    </xf>
    <xf numFmtId="0" fontId="4" fillId="6" borderId="20" xfId="0" applyFont="1" applyFill="1" applyBorder="1" applyAlignment="1">
      <alignment horizontal="right" vertical="center"/>
    </xf>
    <xf numFmtId="177" fontId="4" fillId="6" borderId="26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6" borderId="23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shrinkToFit="1"/>
    </xf>
    <xf numFmtId="49" fontId="4" fillId="0" borderId="44" xfId="0" applyNumberFormat="1" applyFont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right" vertical="center"/>
    </xf>
    <xf numFmtId="176" fontId="4" fillId="0" borderId="45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right" vertical="center"/>
    </xf>
    <xf numFmtId="0" fontId="4" fillId="6" borderId="46" xfId="0" applyFont="1" applyFill="1" applyBorder="1" applyAlignment="1">
      <alignment horizontal="right" vertical="center"/>
    </xf>
    <xf numFmtId="177" fontId="4" fillId="6" borderId="47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6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 shrinkToFit="1"/>
    </xf>
    <xf numFmtId="49" fontId="4" fillId="0" borderId="49" xfId="0" applyNumberFormat="1" applyFont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51" xfId="0" applyNumberFormat="1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6" borderId="52" xfId="0" applyFont="1" applyFill="1" applyBorder="1" applyAlignment="1">
      <alignment horizontal="right" vertical="center"/>
    </xf>
    <xf numFmtId="177" fontId="4" fillId="6" borderId="5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7" fontId="4" fillId="6" borderId="27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 shrinkToFit="1"/>
    </xf>
    <xf numFmtId="49" fontId="4" fillId="7" borderId="57" xfId="0" applyNumberFormat="1" applyFont="1" applyFill="1" applyBorder="1" applyAlignment="1">
      <alignment horizontal="center" vertical="center"/>
    </xf>
    <xf numFmtId="176" fontId="4" fillId="7" borderId="56" xfId="0" applyNumberFormat="1" applyFont="1" applyFill="1" applyBorder="1" applyAlignment="1">
      <alignment horizontal="right" vertical="center"/>
    </xf>
    <xf numFmtId="176" fontId="4" fillId="7" borderId="55" xfId="0" applyNumberFormat="1" applyFont="1" applyFill="1" applyBorder="1" applyAlignment="1">
      <alignment horizontal="right" vertical="center"/>
    </xf>
    <xf numFmtId="176" fontId="4" fillId="7" borderId="58" xfId="0" applyNumberFormat="1" applyFont="1" applyFill="1" applyBorder="1" applyAlignment="1">
      <alignment horizontal="right" vertical="center"/>
    </xf>
    <xf numFmtId="176" fontId="4" fillId="7" borderId="59" xfId="0" applyNumberFormat="1" applyFont="1" applyFill="1" applyBorder="1" applyAlignment="1">
      <alignment horizontal="right" vertical="center"/>
    </xf>
    <xf numFmtId="176" fontId="4" fillId="7" borderId="60" xfId="0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0" fontId="4" fillId="7" borderId="61" xfId="0" applyFont="1" applyFill="1" applyBorder="1" applyAlignment="1">
      <alignment horizontal="right" vertical="center"/>
    </xf>
    <xf numFmtId="177" fontId="4" fillId="7" borderId="62" xfId="0" applyNumberFormat="1" applyFont="1" applyFill="1" applyBorder="1" applyAlignment="1">
      <alignment horizontal="right" vertical="center"/>
    </xf>
    <xf numFmtId="0" fontId="4" fillId="7" borderId="56" xfId="0" applyFont="1" applyFill="1" applyBorder="1" applyAlignment="1">
      <alignment horizontal="right" vertical="center"/>
    </xf>
    <xf numFmtId="177" fontId="4" fillId="7" borderId="60" xfId="0" applyNumberFormat="1" applyFont="1" applyFill="1" applyBorder="1" applyAlignment="1">
      <alignment horizontal="right" vertical="center"/>
    </xf>
    <xf numFmtId="177" fontId="4" fillId="7" borderId="63" xfId="0" applyNumberFormat="1" applyFont="1" applyFill="1" applyBorder="1" applyAlignment="1">
      <alignment horizontal="right" vertical="center"/>
    </xf>
    <xf numFmtId="177" fontId="4" fillId="7" borderId="64" xfId="0" applyNumberFormat="1" applyFont="1" applyFill="1" applyBorder="1" applyAlignment="1">
      <alignment horizontal="right" vertical="center"/>
    </xf>
    <xf numFmtId="177" fontId="4" fillId="7" borderId="55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177" fontId="4" fillId="0" borderId="66" xfId="0" applyNumberFormat="1" applyFont="1" applyBorder="1" applyAlignment="1">
      <alignment horizontal="right" vertical="center"/>
    </xf>
    <xf numFmtId="177" fontId="4" fillId="0" borderId="67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176" fontId="4" fillId="0" borderId="69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70" xfId="0" applyNumberFormat="1" applyFont="1" applyFill="1" applyBorder="1" applyAlignment="1">
      <alignment horizontal="right" vertical="center"/>
    </xf>
    <xf numFmtId="0" fontId="4" fillId="8" borderId="29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77" fontId="4" fillId="6" borderId="71" xfId="0" applyNumberFormat="1" applyFont="1" applyFill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0" fontId="4" fillId="7" borderId="72" xfId="0" applyFont="1" applyFill="1" applyBorder="1" applyAlignment="1">
      <alignment horizontal="right" vertical="center"/>
    </xf>
    <xf numFmtId="177" fontId="4" fillId="0" borderId="73" xfId="0" applyNumberFormat="1" applyFont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vertical="center" shrinkToFit="1"/>
    </xf>
    <xf numFmtId="49" fontId="4" fillId="0" borderId="28" xfId="0" applyNumberFormat="1" applyFont="1" applyFill="1" applyBorder="1" applyAlignment="1">
      <alignment horizontal="center" vertical="center"/>
    </xf>
    <xf numFmtId="177" fontId="4" fillId="6" borderId="38" xfId="0" applyNumberFormat="1" applyFont="1" applyFill="1" applyBorder="1" applyAlignment="1">
      <alignment horizontal="right" vertical="center"/>
    </xf>
    <xf numFmtId="177" fontId="4" fillId="6" borderId="36" xfId="0" applyNumberFormat="1" applyFont="1" applyFill="1" applyBorder="1" applyAlignment="1">
      <alignment horizontal="right" vertical="center"/>
    </xf>
    <xf numFmtId="0" fontId="4" fillId="0" borderId="74" xfId="0" applyFont="1" applyBorder="1" applyAlignment="1">
      <alignment horizontal="right" vertical="center"/>
    </xf>
    <xf numFmtId="0" fontId="4" fillId="6" borderId="75" xfId="0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77" fontId="4" fillId="0" borderId="39" xfId="0" applyNumberFormat="1" applyFont="1" applyBorder="1" applyAlignment="1">
      <alignment horizontal="right" vertical="center"/>
    </xf>
    <xf numFmtId="177" fontId="4" fillId="0" borderId="69" xfId="0" applyNumberFormat="1" applyFont="1" applyBorder="1" applyAlignment="1">
      <alignment horizontal="right" vertical="center"/>
    </xf>
    <xf numFmtId="0" fontId="4" fillId="7" borderId="76" xfId="0" applyFont="1" applyFill="1" applyBorder="1" applyAlignment="1">
      <alignment horizontal="center" vertical="center"/>
    </xf>
    <xf numFmtId="0" fontId="4" fillId="7" borderId="77" xfId="0" applyFont="1" applyFill="1" applyBorder="1" applyAlignment="1">
      <alignment horizontal="center" vertical="center"/>
    </xf>
    <xf numFmtId="0" fontId="5" fillId="7" borderId="78" xfId="0" applyFont="1" applyFill="1" applyBorder="1" applyAlignment="1">
      <alignment horizontal="center" vertical="center" shrinkToFit="1"/>
    </xf>
    <xf numFmtId="49" fontId="5" fillId="7" borderId="79" xfId="0" applyNumberFormat="1" applyFont="1" applyFill="1" applyBorder="1" applyAlignment="1">
      <alignment horizontal="center" vertical="center"/>
    </xf>
    <xf numFmtId="178" fontId="5" fillId="7" borderId="78" xfId="0" applyNumberFormat="1" applyFont="1" applyFill="1" applyBorder="1" applyAlignment="1">
      <alignment horizontal="right" vertical="center"/>
    </xf>
    <xf numFmtId="176" fontId="5" fillId="7" borderId="77" xfId="0" applyNumberFormat="1" applyFont="1" applyFill="1" applyBorder="1" applyAlignment="1">
      <alignment horizontal="right" vertical="center"/>
    </xf>
    <xf numFmtId="176" fontId="5" fillId="7" borderId="80" xfId="0" applyNumberFormat="1" applyFont="1" applyFill="1" applyBorder="1" applyAlignment="1">
      <alignment horizontal="right" vertical="center"/>
    </xf>
    <xf numFmtId="176" fontId="5" fillId="7" borderId="81" xfId="0" applyNumberFormat="1" applyFont="1" applyFill="1" applyBorder="1" applyAlignment="1">
      <alignment horizontal="right" vertical="center"/>
    </xf>
    <xf numFmtId="176" fontId="5" fillId="7" borderId="82" xfId="0" applyNumberFormat="1" applyFont="1" applyFill="1" applyBorder="1" applyAlignment="1">
      <alignment horizontal="right" vertical="center"/>
    </xf>
    <xf numFmtId="38" fontId="5" fillId="10" borderId="83" xfId="1" applyFont="1" applyFill="1" applyBorder="1" applyAlignment="1">
      <alignment horizontal="right" vertical="center"/>
    </xf>
    <xf numFmtId="0" fontId="5" fillId="7" borderId="84" xfId="0" applyFont="1" applyFill="1" applyBorder="1" applyAlignment="1">
      <alignment horizontal="right" vertical="center"/>
    </xf>
    <xf numFmtId="177" fontId="5" fillId="7" borderId="85" xfId="0" applyNumberFormat="1" applyFont="1" applyFill="1" applyBorder="1" applyAlignment="1">
      <alignment horizontal="right" vertical="center"/>
    </xf>
    <xf numFmtId="38" fontId="5" fillId="7" borderId="83" xfId="1" applyFont="1" applyFill="1" applyBorder="1" applyAlignment="1">
      <alignment horizontal="right" vertical="center"/>
    </xf>
    <xf numFmtId="177" fontId="5" fillId="7" borderId="86" xfId="0" applyNumberFormat="1" applyFont="1" applyFill="1" applyBorder="1" applyAlignment="1">
      <alignment horizontal="right" vertical="center"/>
    </xf>
    <xf numFmtId="177" fontId="5" fillId="7" borderId="15" xfId="0" applyNumberFormat="1" applyFont="1" applyFill="1" applyBorder="1" applyAlignment="1">
      <alignment horizontal="right" vertical="center"/>
    </xf>
    <xf numFmtId="177" fontId="5" fillId="7" borderId="13" xfId="0" applyNumberFormat="1" applyFont="1" applyFill="1" applyBorder="1" applyAlignment="1">
      <alignment horizontal="right" vertical="center"/>
    </xf>
    <xf numFmtId="177" fontId="5" fillId="7" borderId="4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8" borderId="0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shrinkToFit="1"/>
    </xf>
    <xf numFmtId="49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6" borderId="15" xfId="0" applyNumberFormat="1" applyFont="1" applyFill="1" applyBorder="1" applyAlignment="1">
      <alignment horizontal="right" vertical="center"/>
    </xf>
    <xf numFmtId="176" fontId="4" fillId="8" borderId="87" xfId="0" applyNumberFormat="1" applyFont="1" applyFill="1" applyBorder="1" applyAlignment="1">
      <alignment horizontal="right" vertical="center"/>
    </xf>
    <xf numFmtId="0" fontId="4" fillId="6" borderId="88" xfId="0" applyFont="1" applyFill="1" applyBorder="1" applyAlignment="1">
      <alignment horizontal="right" vertical="center"/>
    </xf>
    <xf numFmtId="177" fontId="4" fillId="6" borderId="89" xfId="0" applyNumberFormat="1" applyFont="1" applyFill="1" applyBorder="1" applyAlignment="1">
      <alignment horizontal="right" vertical="center"/>
    </xf>
    <xf numFmtId="176" fontId="4" fillId="0" borderId="87" xfId="0" applyNumberFormat="1" applyFont="1" applyFill="1" applyBorder="1" applyAlignment="1">
      <alignment horizontal="right" vertical="center"/>
    </xf>
    <xf numFmtId="0" fontId="4" fillId="8" borderId="90" xfId="0" applyNumberFormat="1" applyFont="1" applyFill="1" applyBorder="1" applyAlignment="1">
      <alignment horizontal="right" vertical="center"/>
    </xf>
    <xf numFmtId="0" fontId="4" fillId="6" borderId="88" xfId="0" applyNumberFormat="1" applyFont="1" applyFill="1" applyBorder="1" applyAlignment="1">
      <alignment horizontal="right" vertical="center"/>
    </xf>
    <xf numFmtId="177" fontId="4" fillId="6" borderId="90" xfId="0" applyNumberFormat="1" applyFont="1" applyFill="1" applyBorder="1" applyAlignment="1">
      <alignment horizontal="right" vertical="center"/>
    </xf>
    <xf numFmtId="176" fontId="4" fillId="0" borderId="91" xfId="0" applyNumberFormat="1" applyFont="1" applyFill="1" applyBorder="1" applyAlignment="1">
      <alignment horizontal="right" vertical="center"/>
    </xf>
    <xf numFmtId="0" fontId="4" fillId="6" borderId="23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6" borderId="15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0" xfId="0" applyFont="1"/>
    <xf numFmtId="0" fontId="0" fillId="8" borderId="0" xfId="0" applyFill="1"/>
    <xf numFmtId="0" fontId="0" fillId="0" borderId="14" xfId="0" applyBorder="1"/>
    <xf numFmtId="0" fontId="8" fillId="0" borderId="0" xfId="0" applyFont="1"/>
    <xf numFmtId="0" fontId="10" fillId="0" borderId="0" xfId="0" applyFont="1" applyFill="1"/>
    <xf numFmtId="0" fontId="6" fillId="11" borderId="34" xfId="0" applyFont="1" applyFill="1" applyBorder="1" applyAlignment="1">
      <alignment horizontal="center" vertical="center" shrinkToFit="1"/>
    </xf>
    <xf numFmtId="177" fontId="11" fillId="12" borderId="4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176" fontId="4" fillId="7" borderId="69" xfId="0" applyNumberFormat="1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right" vertical="center"/>
    </xf>
    <xf numFmtId="0" fontId="4" fillId="7" borderId="33" xfId="0" applyFont="1" applyFill="1" applyBorder="1" applyAlignment="1">
      <alignment horizontal="right" vertical="center"/>
    </xf>
    <xf numFmtId="176" fontId="4" fillId="0" borderId="92" xfId="0" applyNumberFormat="1" applyFont="1" applyFill="1" applyBorder="1" applyAlignment="1">
      <alignment horizontal="right" vertical="center"/>
    </xf>
    <xf numFmtId="177" fontId="11" fillId="12" borderId="93" xfId="0" applyNumberFormat="1" applyFont="1" applyFill="1" applyBorder="1" applyAlignment="1">
      <alignment horizontal="right" vertical="center"/>
    </xf>
    <xf numFmtId="0" fontId="4" fillId="8" borderId="94" xfId="0" applyFont="1" applyFill="1" applyBorder="1" applyAlignment="1">
      <alignment horizontal="right" vertical="center"/>
    </xf>
    <xf numFmtId="0" fontId="4" fillId="6" borderId="95" xfId="0" applyFont="1" applyFill="1" applyBorder="1" applyAlignment="1">
      <alignment horizontal="right" vertical="center"/>
    </xf>
    <xf numFmtId="0" fontId="4" fillId="8" borderId="96" xfId="0" applyFont="1" applyFill="1" applyBorder="1" applyAlignment="1">
      <alignment horizontal="right" vertical="center"/>
    </xf>
    <xf numFmtId="177" fontId="11" fillId="10" borderId="24" xfId="0" applyNumberFormat="1" applyFont="1" applyFill="1" applyBorder="1" applyAlignment="1">
      <alignment horizontal="right" vertical="center"/>
    </xf>
    <xf numFmtId="177" fontId="11" fillId="10" borderId="42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 shrinkToFit="1"/>
    </xf>
    <xf numFmtId="0" fontId="4" fillId="7" borderId="36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6" borderId="21" xfId="0" applyFont="1" applyFill="1" applyBorder="1" applyAlignment="1">
      <alignment horizontal="center" vertical="center" shrinkToFit="1"/>
    </xf>
    <xf numFmtId="0" fontId="4" fillId="6" borderId="14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5" fillId="6" borderId="26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4" fillId="8" borderId="25" xfId="0" applyFont="1" applyFill="1" applyBorder="1" applyAlignment="1">
      <alignment horizontal="center" vertical="center" shrinkToFit="1"/>
    </xf>
    <xf numFmtId="0" fontId="4" fillId="8" borderId="28" xfId="0" applyFont="1" applyFill="1" applyBorder="1" applyAlignment="1">
      <alignment horizontal="center" vertical="center" shrinkToFit="1"/>
    </xf>
    <xf numFmtId="0" fontId="4" fillId="6" borderId="20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BA8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A62A-9281-46D5-A05F-C435C064248C}">
  <sheetPr>
    <pageSetUpPr fitToPage="1"/>
  </sheetPr>
  <dimension ref="A1:AW44"/>
  <sheetViews>
    <sheetView tabSelected="1" zoomScaleNormal="100" zoomScaleSheetLayoutView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22" sqref="G22"/>
    </sheetView>
  </sheetViews>
  <sheetFormatPr defaultRowHeight="13.5" x14ac:dyDescent="0.15"/>
  <cols>
    <col min="1" max="1" width="6.125" customWidth="1"/>
    <col min="2" max="2" width="3.25" customWidth="1"/>
    <col min="3" max="3" width="22.625" customWidth="1"/>
    <col min="4" max="4" width="4.375" style="149" hidden="1" customWidth="1"/>
    <col min="5" max="5" width="7.25" style="149" customWidth="1"/>
    <col min="6" max="13" width="5.375" style="149" customWidth="1"/>
    <col min="14" max="14" width="7.875" customWidth="1"/>
    <col min="15" max="15" width="6" style="150" customWidth="1"/>
    <col min="16" max="17" width="6" customWidth="1"/>
    <col min="18" max="18" width="6" style="150" customWidth="1"/>
    <col min="19" max="20" width="6" customWidth="1"/>
    <col min="21" max="33" width="5.75" customWidth="1"/>
    <col min="34" max="34" width="5.75" style="149" customWidth="1"/>
    <col min="35" max="39" width="5.75" customWidth="1"/>
    <col min="40" max="40" width="5.75" style="149" customWidth="1"/>
    <col min="41" max="41" width="5.75" customWidth="1"/>
    <col min="42" max="43" width="6.25" customWidth="1"/>
    <col min="44" max="44" width="6.625" customWidth="1"/>
    <col min="45" max="45" width="6.375" customWidth="1"/>
    <col min="46" max="46" width="6.25" customWidth="1"/>
    <col min="47" max="47" width="5.25" customWidth="1"/>
    <col min="48" max="48" width="5.875" customWidth="1"/>
    <col min="49" max="49" width="5.125" customWidth="1"/>
    <col min="260" max="260" width="6.125" customWidth="1"/>
    <col min="261" max="261" width="3.25" customWidth="1"/>
    <col min="262" max="262" width="22.625" customWidth="1"/>
    <col min="263" max="263" width="0" hidden="1" customWidth="1"/>
    <col min="264" max="264" width="7.25" customWidth="1"/>
    <col min="265" max="272" width="5.375" customWidth="1"/>
    <col min="273" max="273" width="7.875" customWidth="1"/>
    <col min="274" max="276" width="6" customWidth="1"/>
    <col min="277" max="297" width="5.75" customWidth="1"/>
    <col min="298" max="299" width="6.25" customWidth="1"/>
    <col min="300" max="300" width="6.625" customWidth="1"/>
    <col min="301" max="301" width="6.375" customWidth="1"/>
    <col min="302" max="302" width="6.25" customWidth="1"/>
    <col min="303" max="303" width="5.25" customWidth="1"/>
    <col min="304" max="304" width="5.875" customWidth="1"/>
    <col min="305" max="305" width="5.125" customWidth="1"/>
    <col min="516" max="516" width="6.125" customWidth="1"/>
    <col min="517" max="517" width="3.25" customWidth="1"/>
    <col min="518" max="518" width="22.625" customWidth="1"/>
    <col min="519" max="519" width="0" hidden="1" customWidth="1"/>
    <col min="520" max="520" width="7.25" customWidth="1"/>
    <col min="521" max="528" width="5.375" customWidth="1"/>
    <col min="529" max="529" width="7.875" customWidth="1"/>
    <col min="530" max="532" width="6" customWidth="1"/>
    <col min="533" max="553" width="5.75" customWidth="1"/>
    <col min="554" max="555" width="6.25" customWidth="1"/>
    <col min="556" max="556" width="6.625" customWidth="1"/>
    <col min="557" max="557" width="6.375" customWidth="1"/>
    <col min="558" max="558" width="6.25" customWidth="1"/>
    <col min="559" max="559" width="5.25" customWidth="1"/>
    <col min="560" max="560" width="5.875" customWidth="1"/>
    <col min="561" max="561" width="5.125" customWidth="1"/>
    <col min="772" max="772" width="6.125" customWidth="1"/>
    <col min="773" max="773" width="3.25" customWidth="1"/>
    <col min="774" max="774" width="22.625" customWidth="1"/>
    <col min="775" max="775" width="0" hidden="1" customWidth="1"/>
    <col min="776" max="776" width="7.25" customWidth="1"/>
    <col min="777" max="784" width="5.375" customWidth="1"/>
    <col min="785" max="785" width="7.875" customWidth="1"/>
    <col min="786" max="788" width="6" customWidth="1"/>
    <col min="789" max="809" width="5.75" customWidth="1"/>
    <col min="810" max="811" width="6.25" customWidth="1"/>
    <col min="812" max="812" width="6.625" customWidth="1"/>
    <col min="813" max="813" width="6.375" customWidth="1"/>
    <col min="814" max="814" width="6.25" customWidth="1"/>
    <col min="815" max="815" width="5.25" customWidth="1"/>
    <col min="816" max="816" width="5.875" customWidth="1"/>
    <col min="817" max="817" width="5.125" customWidth="1"/>
    <col min="1028" max="1028" width="6.125" customWidth="1"/>
    <col min="1029" max="1029" width="3.25" customWidth="1"/>
    <col min="1030" max="1030" width="22.625" customWidth="1"/>
    <col min="1031" max="1031" width="0" hidden="1" customWidth="1"/>
    <col min="1032" max="1032" width="7.25" customWidth="1"/>
    <col min="1033" max="1040" width="5.375" customWidth="1"/>
    <col min="1041" max="1041" width="7.875" customWidth="1"/>
    <col min="1042" max="1044" width="6" customWidth="1"/>
    <col min="1045" max="1065" width="5.75" customWidth="1"/>
    <col min="1066" max="1067" width="6.25" customWidth="1"/>
    <col min="1068" max="1068" width="6.625" customWidth="1"/>
    <col min="1069" max="1069" width="6.375" customWidth="1"/>
    <col min="1070" max="1070" width="6.25" customWidth="1"/>
    <col min="1071" max="1071" width="5.25" customWidth="1"/>
    <col min="1072" max="1072" width="5.875" customWidth="1"/>
    <col min="1073" max="1073" width="5.125" customWidth="1"/>
    <col min="1284" max="1284" width="6.125" customWidth="1"/>
    <col min="1285" max="1285" width="3.25" customWidth="1"/>
    <col min="1286" max="1286" width="22.625" customWidth="1"/>
    <col min="1287" max="1287" width="0" hidden="1" customWidth="1"/>
    <col min="1288" max="1288" width="7.25" customWidth="1"/>
    <col min="1289" max="1296" width="5.375" customWidth="1"/>
    <col min="1297" max="1297" width="7.875" customWidth="1"/>
    <col min="1298" max="1300" width="6" customWidth="1"/>
    <col min="1301" max="1321" width="5.75" customWidth="1"/>
    <col min="1322" max="1323" width="6.25" customWidth="1"/>
    <col min="1324" max="1324" width="6.625" customWidth="1"/>
    <col min="1325" max="1325" width="6.375" customWidth="1"/>
    <col min="1326" max="1326" width="6.25" customWidth="1"/>
    <col min="1327" max="1327" width="5.25" customWidth="1"/>
    <col min="1328" max="1328" width="5.875" customWidth="1"/>
    <col min="1329" max="1329" width="5.125" customWidth="1"/>
    <col min="1540" max="1540" width="6.125" customWidth="1"/>
    <col min="1541" max="1541" width="3.25" customWidth="1"/>
    <col min="1542" max="1542" width="22.625" customWidth="1"/>
    <col min="1543" max="1543" width="0" hidden="1" customWidth="1"/>
    <col min="1544" max="1544" width="7.25" customWidth="1"/>
    <col min="1545" max="1552" width="5.375" customWidth="1"/>
    <col min="1553" max="1553" width="7.875" customWidth="1"/>
    <col min="1554" max="1556" width="6" customWidth="1"/>
    <col min="1557" max="1577" width="5.75" customWidth="1"/>
    <col min="1578" max="1579" width="6.25" customWidth="1"/>
    <col min="1580" max="1580" width="6.625" customWidth="1"/>
    <col min="1581" max="1581" width="6.375" customWidth="1"/>
    <col min="1582" max="1582" width="6.25" customWidth="1"/>
    <col min="1583" max="1583" width="5.25" customWidth="1"/>
    <col min="1584" max="1584" width="5.875" customWidth="1"/>
    <col min="1585" max="1585" width="5.125" customWidth="1"/>
    <col min="1796" max="1796" width="6.125" customWidth="1"/>
    <col min="1797" max="1797" width="3.25" customWidth="1"/>
    <col min="1798" max="1798" width="22.625" customWidth="1"/>
    <col min="1799" max="1799" width="0" hidden="1" customWidth="1"/>
    <col min="1800" max="1800" width="7.25" customWidth="1"/>
    <col min="1801" max="1808" width="5.375" customWidth="1"/>
    <col min="1809" max="1809" width="7.875" customWidth="1"/>
    <col min="1810" max="1812" width="6" customWidth="1"/>
    <col min="1813" max="1833" width="5.75" customWidth="1"/>
    <col min="1834" max="1835" width="6.25" customWidth="1"/>
    <col min="1836" max="1836" width="6.625" customWidth="1"/>
    <col min="1837" max="1837" width="6.375" customWidth="1"/>
    <col min="1838" max="1838" width="6.25" customWidth="1"/>
    <col min="1839" max="1839" width="5.25" customWidth="1"/>
    <col min="1840" max="1840" width="5.875" customWidth="1"/>
    <col min="1841" max="1841" width="5.125" customWidth="1"/>
    <col min="2052" max="2052" width="6.125" customWidth="1"/>
    <col min="2053" max="2053" width="3.25" customWidth="1"/>
    <col min="2054" max="2054" width="22.625" customWidth="1"/>
    <col min="2055" max="2055" width="0" hidden="1" customWidth="1"/>
    <col min="2056" max="2056" width="7.25" customWidth="1"/>
    <col min="2057" max="2064" width="5.375" customWidth="1"/>
    <col min="2065" max="2065" width="7.875" customWidth="1"/>
    <col min="2066" max="2068" width="6" customWidth="1"/>
    <col min="2069" max="2089" width="5.75" customWidth="1"/>
    <col min="2090" max="2091" width="6.25" customWidth="1"/>
    <col min="2092" max="2092" width="6.625" customWidth="1"/>
    <col min="2093" max="2093" width="6.375" customWidth="1"/>
    <col min="2094" max="2094" width="6.25" customWidth="1"/>
    <col min="2095" max="2095" width="5.25" customWidth="1"/>
    <col min="2096" max="2096" width="5.875" customWidth="1"/>
    <col min="2097" max="2097" width="5.125" customWidth="1"/>
    <col min="2308" max="2308" width="6.125" customWidth="1"/>
    <col min="2309" max="2309" width="3.25" customWidth="1"/>
    <col min="2310" max="2310" width="22.625" customWidth="1"/>
    <col min="2311" max="2311" width="0" hidden="1" customWidth="1"/>
    <col min="2312" max="2312" width="7.25" customWidth="1"/>
    <col min="2313" max="2320" width="5.375" customWidth="1"/>
    <col min="2321" max="2321" width="7.875" customWidth="1"/>
    <col min="2322" max="2324" width="6" customWidth="1"/>
    <col min="2325" max="2345" width="5.75" customWidth="1"/>
    <col min="2346" max="2347" width="6.25" customWidth="1"/>
    <col min="2348" max="2348" width="6.625" customWidth="1"/>
    <col min="2349" max="2349" width="6.375" customWidth="1"/>
    <col min="2350" max="2350" width="6.25" customWidth="1"/>
    <col min="2351" max="2351" width="5.25" customWidth="1"/>
    <col min="2352" max="2352" width="5.875" customWidth="1"/>
    <col min="2353" max="2353" width="5.125" customWidth="1"/>
    <col min="2564" max="2564" width="6.125" customWidth="1"/>
    <col min="2565" max="2565" width="3.25" customWidth="1"/>
    <col min="2566" max="2566" width="22.625" customWidth="1"/>
    <col min="2567" max="2567" width="0" hidden="1" customWidth="1"/>
    <col min="2568" max="2568" width="7.25" customWidth="1"/>
    <col min="2569" max="2576" width="5.375" customWidth="1"/>
    <col min="2577" max="2577" width="7.875" customWidth="1"/>
    <col min="2578" max="2580" width="6" customWidth="1"/>
    <col min="2581" max="2601" width="5.75" customWidth="1"/>
    <col min="2602" max="2603" width="6.25" customWidth="1"/>
    <col min="2604" max="2604" width="6.625" customWidth="1"/>
    <col min="2605" max="2605" width="6.375" customWidth="1"/>
    <col min="2606" max="2606" width="6.25" customWidth="1"/>
    <col min="2607" max="2607" width="5.25" customWidth="1"/>
    <col min="2608" max="2608" width="5.875" customWidth="1"/>
    <col min="2609" max="2609" width="5.125" customWidth="1"/>
    <col min="2820" max="2820" width="6.125" customWidth="1"/>
    <col min="2821" max="2821" width="3.25" customWidth="1"/>
    <col min="2822" max="2822" width="22.625" customWidth="1"/>
    <col min="2823" max="2823" width="0" hidden="1" customWidth="1"/>
    <col min="2824" max="2824" width="7.25" customWidth="1"/>
    <col min="2825" max="2832" width="5.375" customWidth="1"/>
    <col min="2833" max="2833" width="7.875" customWidth="1"/>
    <col min="2834" max="2836" width="6" customWidth="1"/>
    <col min="2837" max="2857" width="5.75" customWidth="1"/>
    <col min="2858" max="2859" width="6.25" customWidth="1"/>
    <col min="2860" max="2860" width="6.625" customWidth="1"/>
    <col min="2861" max="2861" width="6.375" customWidth="1"/>
    <col min="2862" max="2862" width="6.25" customWidth="1"/>
    <col min="2863" max="2863" width="5.25" customWidth="1"/>
    <col min="2864" max="2864" width="5.875" customWidth="1"/>
    <col min="2865" max="2865" width="5.125" customWidth="1"/>
    <col min="3076" max="3076" width="6.125" customWidth="1"/>
    <col min="3077" max="3077" width="3.25" customWidth="1"/>
    <col min="3078" max="3078" width="22.625" customWidth="1"/>
    <col min="3079" max="3079" width="0" hidden="1" customWidth="1"/>
    <col min="3080" max="3080" width="7.25" customWidth="1"/>
    <col min="3081" max="3088" width="5.375" customWidth="1"/>
    <col min="3089" max="3089" width="7.875" customWidth="1"/>
    <col min="3090" max="3092" width="6" customWidth="1"/>
    <col min="3093" max="3113" width="5.75" customWidth="1"/>
    <col min="3114" max="3115" width="6.25" customWidth="1"/>
    <col min="3116" max="3116" width="6.625" customWidth="1"/>
    <col min="3117" max="3117" width="6.375" customWidth="1"/>
    <col min="3118" max="3118" width="6.25" customWidth="1"/>
    <col min="3119" max="3119" width="5.25" customWidth="1"/>
    <col min="3120" max="3120" width="5.875" customWidth="1"/>
    <col min="3121" max="3121" width="5.125" customWidth="1"/>
    <col min="3332" max="3332" width="6.125" customWidth="1"/>
    <col min="3333" max="3333" width="3.25" customWidth="1"/>
    <col min="3334" max="3334" width="22.625" customWidth="1"/>
    <col min="3335" max="3335" width="0" hidden="1" customWidth="1"/>
    <col min="3336" max="3336" width="7.25" customWidth="1"/>
    <col min="3337" max="3344" width="5.375" customWidth="1"/>
    <col min="3345" max="3345" width="7.875" customWidth="1"/>
    <col min="3346" max="3348" width="6" customWidth="1"/>
    <col min="3349" max="3369" width="5.75" customWidth="1"/>
    <col min="3370" max="3371" width="6.25" customWidth="1"/>
    <col min="3372" max="3372" width="6.625" customWidth="1"/>
    <col min="3373" max="3373" width="6.375" customWidth="1"/>
    <col min="3374" max="3374" width="6.25" customWidth="1"/>
    <col min="3375" max="3375" width="5.25" customWidth="1"/>
    <col min="3376" max="3376" width="5.875" customWidth="1"/>
    <col min="3377" max="3377" width="5.125" customWidth="1"/>
    <col min="3588" max="3588" width="6.125" customWidth="1"/>
    <col min="3589" max="3589" width="3.25" customWidth="1"/>
    <col min="3590" max="3590" width="22.625" customWidth="1"/>
    <col min="3591" max="3591" width="0" hidden="1" customWidth="1"/>
    <col min="3592" max="3592" width="7.25" customWidth="1"/>
    <col min="3593" max="3600" width="5.375" customWidth="1"/>
    <col min="3601" max="3601" width="7.875" customWidth="1"/>
    <col min="3602" max="3604" width="6" customWidth="1"/>
    <col min="3605" max="3625" width="5.75" customWidth="1"/>
    <col min="3626" max="3627" width="6.25" customWidth="1"/>
    <col min="3628" max="3628" width="6.625" customWidth="1"/>
    <col min="3629" max="3629" width="6.375" customWidth="1"/>
    <col min="3630" max="3630" width="6.25" customWidth="1"/>
    <col min="3631" max="3631" width="5.25" customWidth="1"/>
    <col min="3632" max="3632" width="5.875" customWidth="1"/>
    <col min="3633" max="3633" width="5.125" customWidth="1"/>
    <col min="3844" max="3844" width="6.125" customWidth="1"/>
    <col min="3845" max="3845" width="3.25" customWidth="1"/>
    <col min="3846" max="3846" width="22.625" customWidth="1"/>
    <col min="3847" max="3847" width="0" hidden="1" customWidth="1"/>
    <col min="3848" max="3848" width="7.25" customWidth="1"/>
    <col min="3849" max="3856" width="5.375" customWidth="1"/>
    <col min="3857" max="3857" width="7.875" customWidth="1"/>
    <col min="3858" max="3860" width="6" customWidth="1"/>
    <col min="3861" max="3881" width="5.75" customWidth="1"/>
    <col min="3882" max="3883" width="6.25" customWidth="1"/>
    <col min="3884" max="3884" width="6.625" customWidth="1"/>
    <col min="3885" max="3885" width="6.375" customWidth="1"/>
    <col min="3886" max="3886" width="6.25" customWidth="1"/>
    <col min="3887" max="3887" width="5.25" customWidth="1"/>
    <col min="3888" max="3888" width="5.875" customWidth="1"/>
    <col min="3889" max="3889" width="5.125" customWidth="1"/>
    <col min="4100" max="4100" width="6.125" customWidth="1"/>
    <col min="4101" max="4101" width="3.25" customWidth="1"/>
    <col min="4102" max="4102" width="22.625" customWidth="1"/>
    <col min="4103" max="4103" width="0" hidden="1" customWidth="1"/>
    <col min="4104" max="4104" width="7.25" customWidth="1"/>
    <col min="4105" max="4112" width="5.375" customWidth="1"/>
    <col min="4113" max="4113" width="7.875" customWidth="1"/>
    <col min="4114" max="4116" width="6" customWidth="1"/>
    <col min="4117" max="4137" width="5.75" customWidth="1"/>
    <col min="4138" max="4139" width="6.25" customWidth="1"/>
    <col min="4140" max="4140" width="6.625" customWidth="1"/>
    <col min="4141" max="4141" width="6.375" customWidth="1"/>
    <col min="4142" max="4142" width="6.25" customWidth="1"/>
    <col min="4143" max="4143" width="5.25" customWidth="1"/>
    <col min="4144" max="4144" width="5.875" customWidth="1"/>
    <col min="4145" max="4145" width="5.125" customWidth="1"/>
    <col min="4356" max="4356" width="6.125" customWidth="1"/>
    <col min="4357" max="4357" width="3.25" customWidth="1"/>
    <col min="4358" max="4358" width="22.625" customWidth="1"/>
    <col min="4359" max="4359" width="0" hidden="1" customWidth="1"/>
    <col min="4360" max="4360" width="7.25" customWidth="1"/>
    <col min="4361" max="4368" width="5.375" customWidth="1"/>
    <col min="4369" max="4369" width="7.875" customWidth="1"/>
    <col min="4370" max="4372" width="6" customWidth="1"/>
    <col min="4373" max="4393" width="5.75" customWidth="1"/>
    <col min="4394" max="4395" width="6.25" customWidth="1"/>
    <col min="4396" max="4396" width="6.625" customWidth="1"/>
    <col min="4397" max="4397" width="6.375" customWidth="1"/>
    <col min="4398" max="4398" width="6.25" customWidth="1"/>
    <col min="4399" max="4399" width="5.25" customWidth="1"/>
    <col min="4400" max="4400" width="5.875" customWidth="1"/>
    <col min="4401" max="4401" width="5.125" customWidth="1"/>
    <col min="4612" max="4612" width="6.125" customWidth="1"/>
    <col min="4613" max="4613" width="3.25" customWidth="1"/>
    <col min="4614" max="4614" width="22.625" customWidth="1"/>
    <col min="4615" max="4615" width="0" hidden="1" customWidth="1"/>
    <col min="4616" max="4616" width="7.25" customWidth="1"/>
    <col min="4617" max="4624" width="5.375" customWidth="1"/>
    <col min="4625" max="4625" width="7.875" customWidth="1"/>
    <col min="4626" max="4628" width="6" customWidth="1"/>
    <col min="4629" max="4649" width="5.75" customWidth="1"/>
    <col min="4650" max="4651" width="6.25" customWidth="1"/>
    <col min="4652" max="4652" width="6.625" customWidth="1"/>
    <col min="4653" max="4653" width="6.375" customWidth="1"/>
    <col min="4654" max="4654" width="6.25" customWidth="1"/>
    <col min="4655" max="4655" width="5.25" customWidth="1"/>
    <col min="4656" max="4656" width="5.875" customWidth="1"/>
    <col min="4657" max="4657" width="5.125" customWidth="1"/>
    <col min="4868" max="4868" width="6.125" customWidth="1"/>
    <col min="4869" max="4869" width="3.25" customWidth="1"/>
    <col min="4870" max="4870" width="22.625" customWidth="1"/>
    <col min="4871" max="4871" width="0" hidden="1" customWidth="1"/>
    <col min="4872" max="4872" width="7.25" customWidth="1"/>
    <col min="4873" max="4880" width="5.375" customWidth="1"/>
    <col min="4881" max="4881" width="7.875" customWidth="1"/>
    <col min="4882" max="4884" width="6" customWidth="1"/>
    <col min="4885" max="4905" width="5.75" customWidth="1"/>
    <col min="4906" max="4907" width="6.25" customWidth="1"/>
    <col min="4908" max="4908" width="6.625" customWidth="1"/>
    <col min="4909" max="4909" width="6.375" customWidth="1"/>
    <col min="4910" max="4910" width="6.25" customWidth="1"/>
    <col min="4911" max="4911" width="5.25" customWidth="1"/>
    <col min="4912" max="4912" width="5.875" customWidth="1"/>
    <col min="4913" max="4913" width="5.125" customWidth="1"/>
    <col min="5124" max="5124" width="6.125" customWidth="1"/>
    <col min="5125" max="5125" width="3.25" customWidth="1"/>
    <col min="5126" max="5126" width="22.625" customWidth="1"/>
    <col min="5127" max="5127" width="0" hidden="1" customWidth="1"/>
    <col min="5128" max="5128" width="7.25" customWidth="1"/>
    <col min="5129" max="5136" width="5.375" customWidth="1"/>
    <col min="5137" max="5137" width="7.875" customWidth="1"/>
    <col min="5138" max="5140" width="6" customWidth="1"/>
    <col min="5141" max="5161" width="5.75" customWidth="1"/>
    <col min="5162" max="5163" width="6.25" customWidth="1"/>
    <col min="5164" max="5164" width="6.625" customWidth="1"/>
    <col min="5165" max="5165" width="6.375" customWidth="1"/>
    <col min="5166" max="5166" width="6.25" customWidth="1"/>
    <col min="5167" max="5167" width="5.25" customWidth="1"/>
    <col min="5168" max="5168" width="5.875" customWidth="1"/>
    <col min="5169" max="5169" width="5.125" customWidth="1"/>
    <col min="5380" max="5380" width="6.125" customWidth="1"/>
    <col min="5381" max="5381" width="3.25" customWidth="1"/>
    <col min="5382" max="5382" width="22.625" customWidth="1"/>
    <col min="5383" max="5383" width="0" hidden="1" customWidth="1"/>
    <col min="5384" max="5384" width="7.25" customWidth="1"/>
    <col min="5385" max="5392" width="5.375" customWidth="1"/>
    <col min="5393" max="5393" width="7.875" customWidth="1"/>
    <col min="5394" max="5396" width="6" customWidth="1"/>
    <col min="5397" max="5417" width="5.75" customWidth="1"/>
    <col min="5418" max="5419" width="6.25" customWidth="1"/>
    <col min="5420" max="5420" width="6.625" customWidth="1"/>
    <col min="5421" max="5421" width="6.375" customWidth="1"/>
    <col min="5422" max="5422" width="6.25" customWidth="1"/>
    <col min="5423" max="5423" width="5.25" customWidth="1"/>
    <col min="5424" max="5424" width="5.875" customWidth="1"/>
    <col min="5425" max="5425" width="5.125" customWidth="1"/>
    <col min="5636" max="5636" width="6.125" customWidth="1"/>
    <col min="5637" max="5637" width="3.25" customWidth="1"/>
    <col min="5638" max="5638" width="22.625" customWidth="1"/>
    <col min="5639" max="5639" width="0" hidden="1" customWidth="1"/>
    <col min="5640" max="5640" width="7.25" customWidth="1"/>
    <col min="5641" max="5648" width="5.375" customWidth="1"/>
    <col min="5649" max="5649" width="7.875" customWidth="1"/>
    <col min="5650" max="5652" width="6" customWidth="1"/>
    <col min="5653" max="5673" width="5.75" customWidth="1"/>
    <col min="5674" max="5675" width="6.25" customWidth="1"/>
    <col min="5676" max="5676" width="6.625" customWidth="1"/>
    <col min="5677" max="5677" width="6.375" customWidth="1"/>
    <col min="5678" max="5678" width="6.25" customWidth="1"/>
    <col min="5679" max="5679" width="5.25" customWidth="1"/>
    <col min="5680" max="5680" width="5.875" customWidth="1"/>
    <col min="5681" max="5681" width="5.125" customWidth="1"/>
    <col min="5892" max="5892" width="6.125" customWidth="1"/>
    <col min="5893" max="5893" width="3.25" customWidth="1"/>
    <col min="5894" max="5894" width="22.625" customWidth="1"/>
    <col min="5895" max="5895" width="0" hidden="1" customWidth="1"/>
    <col min="5896" max="5896" width="7.25" customWidth="1"/>
    <col min="5897" max="5904" width="5.375" customWidth="1"/>
    <col min="5905" max="5905" width="7.875" customWidth="1"/>
    <col min="5906" max="5908" width="6" customWidth="1"/>
    <col min="5909" max="5929" width="5.75" customWidth="1"/>
    <col min="5930" max="5931" width="6.25" customWidth="1"/>
    <col min="5932" max="5932" width="6.625" customWidth="1"/>
    <col min="5933" max="5933" width="6.375" customWidth="1"/>
    <col min="5934" max="5934" width="6.25" customWidth="1"/>
    <col min="5935" max="5935" width="5.25" customWidth="1"/>
    <col min="5936" max="5936" width="5.875" customWidth="1"/>
    <col min="5937" max="5937" width="5.125" customWidth="1"/>
    <col min="6148" max="6148" width="6.125" customWidth="1"/>
    <col min="6149" max="6149" width="3.25" customWidth="1"/>
    <col min="6150" max="6150" width="22.625" customWidth="1"/>
    <col min="6151" max="6151" width="0" hidden="1" customWidth="1"/>
    <col min="6152" max="6152" width="7.25" customWidth="1"/>
    <col min="6153" max="6160" width="5.375" customWidth="1"/>
    <col min="6161" max="6161" width="7.875" customWidth="1"/>
    <col min="6162" max="6164" width="6" customWidth="1"/>
    <col min="6165" max="6185" width="5.75" customWidth="1"/>
    <col min="6186" max="6187" width="6.25" customWidth="1"/>
    <col min="6188" max="6188" width="6.625" customWidth="1"/>
    <col min="6189" max="6189" width="6.375" customWidth="1"/>
    <col min="6190" max="6190" width="6.25" customWidth="1"/>
    <col min="6191" max="6191" width="5.25" customWidth="1"/>
    <col min="6192" max="6192" width="5.875" customWidth="1"/>
    <col min="6193" max="6193" width="5.125" customWidth="1"/>
    <col min="6404" max="6404" width="6.125" customWidth="1"/>
    <col min="6405" max="6405" width="3.25" customWidth="1"/>
    <col min="6406" max="6406" width="22.625" customWidth="1"/>
    <col min="6407" max="6407" width="0" hidden="1" customWidth="1"/>
    <col min="6408" max="6408" width="7.25" customWidth="1"/>
    <col min="6409" max="6416" width="5.375" customWidth="1"/>
    <col min="6417" max="6417" width="7.875" customWidth="1"/>
    <col min="6418" max="6420" width="6" customWidth="1"/>
    <col min="6421" max="6441" width="5.75" customWidth="1"/>
    <col min="6442" max="6443" width="6.25" customWidth="1"/>
    <col min="6444" max="6444" width="6.625" customWidth="1"/>
    <col min="6445" max="6445" width="6.375" customWidth="1"/>
    <col min="6446" max="6446" width="6.25" customWidth="1"/>
    <col min="6447" max="6447" width="5.25" customWidth="1"/>
    <col min="6448" max="6448" width="5.875" customWidth="1"/>
    <col min="6449" max="6449" width="5.125" customWidth="1"/>
    <col min="6660" max="6660" width="6.125" customWidth="1"/>
    <col min="6661" max="6661" width="3.25" customWidth="1"/>
    <col min="6662" max="6662" width="22.625" customWidth="1"/>
    <col min="6663" max="6663" width="0" hidden="1" customWidth="1"/>
    <col min="6664" max="6664" width="7.25" customWidth="1"/>
    <col min="6665" max="6672" width="5.375" customWidth="1"/>
    <col min="6673" max="6673" width="7.875" customWidth="1"/>
    <col min="6674" max="6676" width="6" customWidth="1"/>
    <col min="6677" max="6697" width="5.75" customWidth="1"/>
    <col min="6698" max="6699" width="6.25" customWidth="1"/>
    <col min="6700" max="6700" width="6.625" customWidth="1"/>
    <col min="6701" max="6701" width="6.375" customWidth="1"/>
    <col min="6702" max="6702" width="6.25" customWidth="1"/>
    <col min="6703" max="6703" width="5.25" customWidth="1"/>
    <col min="6704" max="6704" width="5.875" customWidth="1"/>
    <col min="6705" max="6705" width="5.125" customWidth="1"/>
    <col min="6916" max="6916" width="6.125" customWidth="1"/>
    <col min="6917" max="6917" width="3.25" customWidth="1"/>
    <col min="6918" max="6918" width="22.625" customWidth="1"/>
    <col min="6919" max="6919" width="0" hidden="1" customWidth="1"/>
    <col min="6920" max="6920" width="7.25" customWidth="1"/>
    <col min="6921" max="6928" width="5.375" customWidth="1"/>
    <col min="6929" max="6929" width="7.875" customWidth="1"/>
    <col min="6930" max="6932" width="6" customWidth="1"/>
    <col min="6933" max="6953" width="5.75" customWidth="1"/>
    <col min="6954" max="6955" width="6.25" customWidth="1"/>
    <col min="6956" max="6956" width="6.625" customWidth="1"/>
    <col min="6957" max="6957" width="6.375" customWidth="1"/>
    <col min="6958" max="6958" width="6.25" customWidth="1"/>
    <col min="6959" max="6959" width="5.25" customWidth="1"/>
    <col min="6960" max="6960" width="5.875" customWidth="1"/>
    <col min="6961" max="6961" width="5.125" customWidth="1"/>
    <col min="7172" max="7172" width="6.125" customWidth="1"/>
    <col min="7173" max="7173" width="3.25" customWidth="1"/>
    <col min="7174" max="7174" width="22.625" customWidth="1"/>
    <col min="7175" max="7175" width="0" hidden="1" customWidth="1"/>
    <col min="7176" max="7176" width="7.25" customWidth="1"/>
    <col min="7177" max="7184" width="5.375" customWidth="1"/>
    <col min="7185" max="7185" width="7.875" customWidth="1"/>
    <col min="7186" max="7188" width="6" customWidth="1"/>
    <col min="7189" max="7209" width="5.75" customWidth="1"/>
    <col min="7210" max="7211" width="6.25" customWidth="1"/>
    <col min="7212" max="7212" width="6.625" customWidth="1"/>
    <col min="7213" max="7213" width="6.375" customWidth="1"/>
    <col min="7214" max="7214" width="6.25" customWidth="1"/>
    <col min="7215" max="7215" width="5.25" customWidth="1"/>
    <col min="7216" max="7216" width="5.875" customWidth="1"/>
    <col min="7217" max="7217" width="5.125" customWidth="1"/>
    <col min="7428" max="7428" width="6.125" customWidth="1"/>
    <col min="7429" max="7429" width="3.25" customWidth="1"/>
    <col min="7430" max="7430" width="22.625" customWidth="1"/>
    <col min="7431" max="7431" width="0" hidden="1" customWidth="1"/>
    <col min="7432" max="7432" width="7.25" customWidth="1"/>
    <col min="7433" max="7440" width="5.375" customWidth="1"/>
    <col min="7441" max="7441" width="7.875" customWidth="1"/>
    <col min="7442" max="7444" width="6" customWidth="1"/>
    <col min="7445" max="7465" width="5.75" customWidth="1"/>
    <col min="7466" max="7467" width="6.25" customWidth="1"/>
    <col min="7468" max="7468" width="6.625" customWidth="1"/>
    <col min="7469" max="7469" width="6.375" customWidth="1"/>
    <col min="7470" max="7470" width="6.25" customWidth="1"/>
    <col min="7471" max="7471" width="5.25" customWidth="1"/>
    <col min="7472" max="7472" width="5.875" customWidth="1"/>
    <col min="7473" max="7473" width="5.125" customWidth="1"/>
    <col min="7684" max="7684" width="6.125" customWidth="1"/>
    <col min="7685" max="7685" width="3.25" customWidth="1"/>
    <col min="7686" max="7686" width="22.625" customWidth="1"/>
    <col min="7687" max="7687" width="0" hidden="1" customWidth="1"/>
    <col min="7688" max="7688" width="7.25" customWidth="1"/>
    <col min="7689" max="7696" width="5.375" customWidth="1"/>
    <col min="7697" max="7697" width="7.875" customWidth="1"/>
    <col min="7698" max="7700" width="6" customWidth="1"/>
    <col min="7701" max="7721" width="5.75" customWidth="1"/>
    <col min="7722" max="7723" width="6.25" customWidth="1"/>
    <col min="7724" max="7724" width="6.625" customWidth="1"/>
    <col min="7725" max="7725" width="6.375" customWidth="1"/>
    <col min="7726" max="7726" width="6.25" customWidth="1"/>
    <col min="7727" max="7727" width="5.25" customWidth="1"/>
    <col min="7728" max="7728" width="5.875" customWidth="1"/>
    <col min="7729" max="7729" width="5.125" customWidth="1"/>
    <col min="7940" max="7940" width="6.125" customWidth="1"/>
    <col min="7941" max="7941" width="3.25" customWidth="1"/>
    <col min="7942" max="7942" width="22.625" customWidth="1"/>
    <col min="7943" max="7943" width="0" hidden="1" customWidth="1"/>
    <col min="7944" max="7944" width="7.25" customWidth="1"/>
    <col min="7945" max="7952" width="5.375" customWidth="1"/>
    <col min="7953" max="7953" width="7.875" customWidth="1"/>
    <col min="7954" max="7956" width="6" customWidth="1"/>
    <col min="7957" max="7977" width="5.75" customWidth="1"/>
    <col min="7978" max="7979" width="6.25" customWidth="1"/>
    <col min="7980" max="7980" width="6.625" customWidth="1"/>
    <col min="7981" max="7981" width="6.375" customWidth="1"/>
    <col min="7982" max="7982" width="6.25" customWidth="1"/>
    <col min="7983" max="7983" width="5.25" customWidth="1"/>
    <col min="7984" max="7984" width="5.875" customWidth="1"/>
    <col min="7985" max="7985" width="5.125" customWidth="1"/>
    <col min="8196" max="8196" width="6.125" customWidth="1"/>
    <col min="8197" max="8197" width="3.25" customWidth="1"/>
    <col min="8198" max="8198" width="22.625" customWidth="1"/>
    <col min="8199" max="8199" width="0" hidden="1" customWidth="1"/>
    <col min="8200" max="8200" width="7.25" customWidth="1"/>
    <col min="8201" max="8208" width="5.375" customWidth="1"/>
    <col min="8209" max="8209" width="7.875" customWidth="1"/>
    <col min="8210" max="8212" width="6" customWidth="1"/>
    <col min="8213" max="8233" width="5.75" customWidth="1"/>
    <col min="8234" max="8235" width="6.25" customWidth="1"/>
    <col min="8236" max="8236" width="6.625" customWidth="1"/>
    <col min="8237" max="8237" width="6.375" customWidth="1"/>
    <col min="8238" max="8238" width="6.25" customWidth="1"/>
    <col min="8239" max="8239" width="5.25" customWidth="1"/>
    <col min="8240" max="8240" width="5.875" customWidth="1"/>
    <col min="8241" max="8241" width="5.125" customWidth="1"/>
    <col min="8452" max="8452" width="6.125" customWidth="1"/>
    <col min="8453" max="8453" width="3.25" customWidth="1"/>
    <col min="8454" max="8454" width="22.625" customWidth="1"/>
    <col min="8455" max="8455" width="0" hidden="1" customWidth="1"/>
    <col min="8456" max="8456" width="7.25" customWidth="1"/>
    <col min="8457" max="8464" width="5.375" customWidth="1"/>
    <col min="8465" max="8465" width="7.875" customWidth="1"/>
    <col min="8466" max="8468" width="6" customWidth="1"/>
    <col min="8469" max="8489" width="5.75" customWidth="1"/>
    <col min="8490" max="8491" width="6.25" customWidth="1"/>
    <col min="8492" max="8492" width="6.625" customWidth="1"/>
    <col min="8493" max="8493" width="6.375" customWidth="1"/>
    <col min="8494" max="8494" width="6.25" customWidth="1"/>
    <col min="8495" max="8495" width="5.25" customWidth="1"/>
    <col min="8496" max="8496" width="5.875" customWidth="1"/>
    <col min="8497" max="8497" width="5.125" customWidth="1"/>
    <col min="8708" max="8708" width="6.125" customWidth="1"/>
    <col min="8709" max="8709" width="3.25" customWidth="1"/>
    <col min="8710" max="8710" width="22.625" customWidth="1"/>
    <col min="8711" max="8711" width="0" hidden="1" customWidth="1"/>
    <col min="8712" max="8712" width="7.25" customWidth="1"/>
    <col min="8713" max="8720" width="5.375" customWidth="1"/>
    <col min="8721" max="8721" width="7.875" customWidth="1"/>
    <col min="8722" max="8724" width="6" customWidth="1"/>
    <col min="8725" max="8745" width="5.75" customWidth="1"/>
    <col min="8746" max="8747" width="6.25" customWidth="1"/>
    <col min="8748" max="8748" width="6.625" customWidth="1"/>
    <col min="8749" max="8749" width="6.375" customWidth="1"/>
    <col min="8750" max="8750" width="6.25" customWidth="1"/>
    <col min="8751" max="8751" width="5.25" customWidth="1"/>
    <col min="8752" max="8752" width="5.875" customWidth="1"/>
    <col min="8753" max="8753" width="5.125" customWidth="1"/>
    <col min="8964" max="8964" width="6.125" customWidth="1"/>
    <col min="8965" max="8965" width="3.25" customWidth="1"/>
    <col min="8966" max="8966" width="22.625" customWidth="1"/>
    <col min="8967" max="8967" width="0" hidden="1" customWidth="1"/>
    <col min="8968" max="8968" width="7.25" customWidth="1"/>
    <col min="8969" max="8976" width="5.375" customWidth="1"/>
    <col min="8977" max="8977" width="7.875" customWidth="1"/>
    <col min="8978" max="8980" width="6" customWidth="1"/>
    <col min="8981" max="9001" width="5.75" customWidth="1"/>
    <col min="9002" max="9003" width="6.25" customWidth="1"/>
    <col min="9004" max="9004" width="6.625" customWidth="1"/>
    <col min="9005" max="9005" width="6.375" customWidth="1"/>
    <col min="9006" max="9006" width="6.25" customWidth="1"/>
    <col min="9007" max="9007" width="5.25" customWidth="1"/>
    <col min="9008" max="9008" width="5.875" customWidth="1"/>
    <col min="9009" max="9009" width="5.125" customWidth="1"/>
    <col min="9220" max="9220" width="6.125" customWidth="1"/>
    <col min="9221" max="9221" width="3.25" customWidth="1"/>
    <col min="9222" max="9222" width="22.625" customWidth="1"/>
    <col min="9223" max="9223" width="0" hidden="1" customWidth="1"/>
    <col min="9224" max="9224" width="7.25" customWidth="1"/>
    <col min="9225" max="9232" width="5.375" customWidth="1"/>
    <col min="9233" max="9233" width="7.875" customWidth="1"/>
    <col min="9234" max="9236" width="6" customWidth="1"/>
    <col min="9237" max="9257" width="5.75" customWidth="1"/>
    <col min="9258" max="9259" width="6.25" customWidth="1"/>
    <col min="9260" max="9260" width="6.625" customWidth="1"/>
    <col min="9261" max="9261" width="6.375" customWidth="1"/>
    <col min="9262" max="9262" width="6.25" customWidth="1"/>
    <col min="9263" max="9263" width="5.25" customWidth="1"/>
    <col min="9264" max="9264" width="5.875" customWidth="1"/>
    <col min="9265" max="9265" width="5.125" customWidth="1"/>
    <col min="9476" max="9476" width="6.125" customWidth="1"/>
    <col min="9477" max="9477" width="3.25" customWidth="1"/>
    <col min="9478" max="9478" width="22.625" customWidth="1"/>
    <col min="9479" max="9479" width="0" hidden="1" customWidth="1"/>
    <col min="9480" max="9480" width="7.25" customWidth="1"/>
    <col min="9481" max="9488" width="5.375" customWidth="1"/>
    <col min="9489" max="9489" width="7.875" customWidth="1"/>
    <col min="9490" max="9492" width="6" customWidth="1"/>
    <col min="9493" max="9513" width="5.75" customWidth="1"/>
    <col min="9514" max="9515" width="6.25" customWidth="1"/>
    <col min="9516" max="9516" width="6.625" customWidth="1"/>
    <col min="9517" max="9517" width="6.375" customWidth="1"/>
    <col min="9518" max="9518" width="6.25" customWidth="1"/>
    <col min="9519" max="9519" width="5.25" customWidth="1"/>
    <col min="9520" max="9520" width="5.875" customWidth="1"/>
    <col min="9521" max="9521" width="5.125" customWidth="1"/>
    <col min="9732" max="9732" width="6.125" customWidth="1"/>
    <col min="9733" max="9733" width="3.25" customWidth="1"/>
    <col min="9734" max="9734" width="22.625" customWidth="1"/>
    <col min="9735" max="9735" width="0" hidden="1" customWidth="1"/>
    <col min="9736" max="9736" width="7.25" customWidth="1"/>
    <col min="9737" max="9744" width="5.375" customWidth="1"/>
    <col min="9745" max="9745" width="7.875" customWidth="1"/>
    <col min="9746" max="9748" width="6" customWidth="1"/>
    <col min="9749" max="9769" width="5.75" customWidth="1"/>
    <col min="9770" max="9771" width="6.25" customWidth="1"/>
    <col min="9772" max="9772" width="6.625" customWidth="1"/>
    <col min="9773" max="9773" width="6.375" customWidth="1"/>
    <col min="9774" max="9774" width="6.25" customWidth="1"/>
    <col min="9775" max="9775" width="5.25" customWidth="1"/>
    <col min="9776" max="9776" width="5.875" customWidth="1"/>
    <col min="9777" max="9777" width="5.125" customWidth="1"/>
    <col min="9988" max="9988" width="6.125" customWidth="1"/>
    <col min="9989" max="9989" width="3.25" customWidth="1"/>
    <col min="9990" max="9990" width="22.625" customWidth="1"/>
    <col min="9991" max="9991" width="0" hidden="1" customWidth="1"/>
    <col min="9992" max="9992" width="7.25" customWidth="1"/>
    <col min="9993" max="10000" width="5.375" customWidth="1"/>
    <col min="10001" max="10001" width="7.875" customWidth="1"/>
    <col min="10002" max="10004" width="6" customWidth="1"/>
    <col min="10005" max="10025" width="5.75" customWidth="1"/>
    <col min="10026" max="10027" width="6.25" customWidth="1"/>
    <col min="10028" max="10028" width="6.625" customWidth="1"/>
    <col min="10029" max="10029" width="6.375" customWidth="1"/>
    <col min="10030" max="10030" width="6.25" customWidth="1"/>
    <col min="10031" max="10031" width="5.25" customWidth="1"/>
    <col min="10032" max="10032" width="5.875" customWidth="1"/>
    <col min="10033" max="10033" width="5.125" customWidth="1"/>
    <col min="10244" max="10244" width="6.125" customWidth="1"/>
    <col min="10245" max="10245" width="3.25" customWidth="1"/>
    <col min="10246" max="10246" width="22.625" customWidth="1"/>
    <col min="10247" max="10247" width="0" hidden="1" customWidth="1"/>
    <col min="10248" max="10248" width="7.25" customWidth="1"/>
    <col min="10249" max="10256" width="5.375" customWidth="1"/>
    <col min="10257" max="10257" width="7.875" customWidth="1"/>
    <col min="10258" max="10260" width="6" customWidth="1"/>
    <col min="10261" max="10281" width="5.75" customWidth="1"/>
    <col min="10282" max="10283" width="6.25" customWidth="1"/>
    <col min="10284" max="10284" width="6.625" customWidth="1"/>
    <col min="10285" max="10285" width="6.375" customWidth="1"/>
    <col min="10286" max="10286" width="6.25" customWidth="1"/>
    <col min="10287" max="10287" width="5.25" customWidth="1"/>
    <col min="10288" max="10288" width="5.875" customWidth="1"/>
    <col min="10289" max="10289" width="5.125" customWidth="1"/>
    <col min="10500" max="10500" width="6.125" customWidth="1"/>
    <col min="10501" max="10501" width="3.25" customWidth="1"/>
    <col min="10502" max="10502" width="22.625" customWidth="1"/>
    <col min="10503" max="10503" width="0" hidden="1" customWidth="1"/>
    <col min="10504" max="10504" width="7.25" customWidth="1"/>
    <col min="10505" max="10512" width="5.375" customWidth="1"/>
    <col min="10513" max="10513" width="7.875" customWidth="1"/>
    <col min="10514" max="10516" width="6" customWidth="1"/>
    <col min="10517" max="10537" width="5.75" customWidth="1"/>
    <col min="10538" max="10539" width="6.25" customWidth="1"/>
    <col min="10540" max="10540" width="6.625" customWidth="1"/>
    <col min="10541" max="10541" width="6.375" customWidth="1"/>
    <col min="10542" max="10542" width="6.25" customWidth="1"/>
    <col min="10543" max="10543" width="5.25" customWidth="1"/>
    <col min="10544" max="10544" width="5.875" customWidth="1"/>
    <col min="10545" max="10545" width="5.125" customWidth="1"/>
    <col min="10756" max="10756" width="6.125" customWidth="1"/>
    <col min="10757" max="10757" width="3.25" customWidth="1"/>
    <col min="10758" max="10758" width="22.625" customWidth="1"/>
    <col min="10759" max="10759" width="0" hidden="1" customWidth="1"/>
    <col min="10760" max="10760" width="7.25" customWidth="1"/>
    <col min="10761" max="10768" width="5.375" customWidth="1"/>
    <col min="10769" max="10769" width="7.875" customWidth="1"/>
    <col min="10770" max="10772" width="6" customWidth="1"/>
    <col min="10773" max="10793" width="5.75" customWidth="1"/>
    <col min="10794" max="10795" width="6.25" customWidth="1"/>
    <col min="10796" max="10796" width="6.625" customWidth="1"/>
    <col min="10797" max="10797" width="6.375" customWidth="1"/>
    <col min="10798" max="10798" width="6.25" customWidth="1"/>
    <col min="10799" max="10799" width="5.25" customWidth="1"/>
    <col min="10800" max="10800" width="5.875" customWidth="1"/>
    <col min="10801" max="10801" width="5.125" customWidth="1"/>
    <col min="11012" max="11012" width="6.125" customWidth="1"/>
    <col min="11013" max="11013" width="3.25" customWidth="1"/>
    <col min="11014" max="11014" width="22.625" customWidth="1"/>
    <col min="11015" max="11015" width="0" hidden="1" customWidth="1"/>
    <col min="11016" max="11016" width="7.25" customWidth="1"/>
    <col min="11017" max="11024" width="5.375" customWidth="1"/>
    <col min="11025" max="11025" width="7.875" customWidth="1"/>
    <col min="11026" max="11028" width="6" customWidth="1"/>
    <col min="11029" max="11049" width="5.75" customWidth="1"/>
    <col min="11050" max="11051" width="6.25" customWidth="1"/>
    <col min="11052" max="11052" width="6.625" customWidth="1"/>
    <col min="11053" max="11053" width="6.375" customWidth="1"/>
    <col min="11054" max="11054" width="6.25" customWidth="1"/>
    <col min="11055" max="11055" width="5.25" customWidth="1"/>
    <col min="11056" max="11056" width="5.875" customWidth="1"/>
    <col min="11057" max="11057" width="5.125" customWidth="1"/>
    <col min="11268" max="11268" width="6.125" customWidth="1"/>
    <col min="11269" max="11269" width="3.25" customWidth="1"/>
    <col min="11270" max="11270" width="22.625" customWidth="1"/>
    <col min="11271" max="11271" width="0" hidden="1" customWidth="1"/>
    <col min="11272" max="11272" width="7.25" customWidth="1"/>
    <col min="11273" max="11280" width="5.375" customWidth="1"/>
    <col min="11281" max="11281" width="7.875" customWidth="1"/>
    <col min="11282" max="11284" width="6" customWidth="1"/>
    <col min="11285" max="11305" width="5.75" customWidth="1"/>
    <col min="11306" max="11307" width="6.25" customWidth="1"/>
    <col min="11308" max="11308" width="6.625" customWidth="1"/>
    <col min="11309" max="11309" width="6.375" customWidth="1"/>
    <col min="11310" max="11310" width="6.25" customWidth="1"/>
    <col min="11311" max="11311" width="5.25" customWidth="1"/>
    <col min="11312" max="11312" width="5.875" customWidth="1"/>
    <col min="11313" max="11313" width="5.125" customWidth="1"/>
    <col min="11524" max="11524" width="6.125" customWidth="1"/>
    <col min="11525" max="11525" width="3.25" customWidth="1"/>
    <col min="11526" max="11526" width="22.625" customWidth="1"/>
    <col min="11527" max="11527" width="0" hidden="1" customWidth="1"/>
    <col min="11528" max="11528" width="7.25" customWidth="1"/>
    <col min="11529" max="11536" width="5.375" customWidth="1"/>
    <col min="11537" max="11537" width="7.875" customWidth="1"/>
    <col min="11538" max="11540" width="6" customWidth="1"/>
    <col min="11541" max="11561" width="5.75" customWidth="1"/>
    <col min="11562" max="11563" width="6.25" customWidth="1"/>
    <col min="11564" max="11564" width="6.625" customWidth="1"/>
    <col min="11565" max="11565" width="6.375" customWidth="1"/>
    <col min="11566" max="11566" width="6.25" customWidth="1"/>
    <col min="11567" max="11567" width="5.25" customWidth="1"/>
    <col min="11568" max="11568" width="5.875" customWidth="1"/>
    <col min="11569" max="11569" width="5.125" customWidth="1"/>
    <col min="11780" max="11780" width="6.125" customWidth="1"/>
    <col min="11781" max="11781" width="3.25" customWidth="1"/>
    <col min="11782" max="11782" width="22.625" customWidth="1"/>
    <col min="11783" max="11783" width="0" hidden="1" customWidth="1"/>
    <col min="11784" max="11784" width="7.25" customWidth="1"/>
    <col min="11785" max="11792" width="5.375" customWidth="1"/>
    <col min="11793" max="11793" width="7.875" customWidth="1"/>
    <col min="11794" max="11796" width="6" customWidth="1"/>
    <col min="11797" max="11817" width="5.75" customWidth="1"/>
    <col min="11818" max="11819" width="6.25" customWidth="1"/>
    <col min="11820" max="11820" width="6.625" customWidth="1"/>
    <col min="11821" max="11821" width="6.375" customWidth="1"/>
    <col min="11822" max="11822" width="6.25" customWidth="1"/>
    <col min="11823" max="11823" width="5.25" customWidth="1"/>
    <col min="11824" max="11824" width="5.875" customWidth="1"/>
    <col min="11825" max="11825" width="5.125" customWidth="1"/>
    <col min="12036" max="12036" width="6.125" customWidth="1"/>
    <col min="12037" max="12037" width="3.25" customWidth="1"/>
    <col min="12038" max="12038" width="22.625" customWidth="1"/>
    <col min="12039" max="12039" width="0" hidden="1" customWidth="1"/>
    <col min="12040" max="12040" width="7.25" customWidth="1"/>
    <col min="12041" max="12048" width="5.375" customWidth="1"/>
    <col min="12049" max="12049" width="7.875" customWidth="1"/>
    <col min="12050" max="12052" width="6" customWidth="1"/>
    <col min="12053" max="12073" width="5.75" customWidth="1"/>
    <col min="12074" max="12075" width="6.25" customWidth="1"/>
    <col min="12076" max="12076" width="6.625" customWidth="1"/>
    <col min="12077" max="12077" width="6.375" customWidth="1"/>
    <col min="12078" max="12078" width="6.25" customWidth="1"/>
    <col min="12079" max="12079" width="5.25" customWidth="1"/>
    <col min="12080" max="12080" width="5.875" customWidth="1"/>
    <col min="12081" max="12081" width="5.125" customWidth="1"/>
    <col min="12292" max="12292" width="6.125" customWidth="1"/>
    <col min="12293" max="12293" width="3.25" customWidth="1"/>
    <col min="12294" max="12294" width="22.625" customWidth="1"/>
    <col min="12295" max="12295" width="0" hidden="1" customWidth="1"/>
    <col min="12296" max="12296" width="7.25" customWidth="1"/>
    <col min="12297" max="12304" width="5.375" customWidth="1"/>
    <col min="12305" max="12305" width="7.875" customWidth="1"/>
    <col min="12306" max="12308" width="6" customWidth="1"/>
    <col min="12309" max="12329" width="5.75" customWidth="1"/>
    <col min="12330" max="12331" width="6.25" customWidth="1"/>
    <col min="12332" max="12332" width="6.625" customWidth="1"/>
    <col min="12333" max="12333" width="6.375" customWidth="1"/>
    <col min="12334" max="12334" width="6.25" customWidth="1"/>
    <col min="12335" max="12335" width="5.25" customWidth="1"/>
    <col min="12336" max="12336" width="5.875" customWidth="1"/>
    <col min="12337" max="12337" width="5.125" customWidth="1"/>
    <col min="12548" max="12548" width="6.125" customWidth="1"/>
    <col min="12549" max="12549" width="3.25" customWidth="1"/>
    <col min="12550" max="12550" width="22.625" customWidth="1"/>
    <col min="12551" max="12551" width="0" hidden="1" customWidth="1"/>
    <col min="12552" max="12552" width="7.25" customWidth="1"/>
    <col min="12553" max="12560" width="5.375" customWidth="1"/>
    <col min="12561" max="12561" width="7.875" customWidth="1"/>
    <col min="12562" max="12564" width="6" customWidth="1"/>
    <col min="12565" max="12585" width="5.75" customWidth="1"/>
    <col min="12586" max="12587" width="6.25" customWidth="1"/>
    <col min="12588" max="12588" width="6.625" customWidth="1"/>
    <col min="12589" max="12589" width="6.375" customWidth="1"/>
    <col min="12590" max="12590" width="6.25" customWidth="1"/>
    <col min="12591" max="12591" width="5.25" customWidth="1"/>
    <col min="12592" max="12592" width="5.875" customWidth="1"/>
    <col min="12593" max="12593" width="5.125" customWidth="1"/>
    <col min="12804" max="12804" width="6.125" customWidth="1"/>
    <col min="12805" max="12805" width="3.25" customWidth="1"/>
    <col min="12806" max="12806" width="22.625" customWidth="1"/>
    <col min="12807" max="12807" width="0" hidden="1" customWidth="1"/>
    <col min="12808" max="12808" width="7.25" customWidth="1"/>
    <col min="12809" max="12816" width="5.375" customWidth="1"/>
    <col min="12817" max="12817" width="7.875" customWidth="1"/>
    <col min="12818" max="12820" width="6" customWidth="1"/>
    <col min="12821" max="12841" width="5.75" customWidth="1"/>
    <col min="12842" max="12843" width="6.25" customWidth="1"/>
    <col min="12844" max="12844" width="6.625" customWidth="1"/>
    <col min="12845" max="12845" width="6.375" customWidth="1"/>
    <col min="12846" max="12846" width="6.25" customWidth="1"/>
    <col min="12847" max="12847" width="5.25" customWidth="1"/>
    <col min="12848" max="12848" width="5.875" customWidth="1"/>
    <col min="12849" max="12849" width="5.125" customWidth="1"/>
    <col min="13060" max="13060" width="6.125" customWidth="1"/>
    <col min="13061" max="13061" width="3.25" customWidth="1"/>
    <col min="13062" max="13062" width="22.625" customWidth="1"/>
    <col min="13063" max="13063" width="0" hidden="1" customWidth="1"/>
    <col min="13064" max="13064" width="7.25" customWidth="1"/>
    <col min="13065" max="13072" width="5.375" customWidth="1"/>
    <col min="13073" max="13073" width="7.875" customWidth="1"/>
    <col min="13074" max="13076" width="6" customWidth="1"/>
    <col min="13077" max="13097" width="5.75" customWidth="1"/>
    <col min="13098" max="13099" width="6.25" customWidth="1"/>
    <col min="13100" max="13100" width="6.625" customWidth="1"/>
    <col min="13101" max="13101" width="6.375" customWidth="1"/>
    <col min="13102" max="13102" width="6.25" customWidth="1"/>
    <col min="13103" max="13103" width="5.25" customWidth="1"/>
    <col min="13104" max="13104" width="5.875" customWidth="1"/>
    <col min="13105" max="13105" width="5.125" customWidth="1"/>
    <col min="13316" max="13316" width="6.125" customWidth="1"/>
    <col min="13317" max="13317" width="3.25" customWidth="1"/>
    <col min="13318" max="13318" width="22.625" customWidth="1"/>
    <col min="13319" max="13319" width="0" hidden="1" customWidth="1"/>
    <col min="13320" max="13320" width="7.25" customWidth="1"/>
    <col min="13321" max="13328" width="5.375" customWidth="1"/>
    <col min="13329" max="13329" width="7.875" customWidth="1"/>
    <col min="13330" max="13332" width="6" customWidth="1"/>
    <col min="13333" max="13353" width="5.75" customWidth="1"/>
    <col min="13354" max="13355" width="6.25" customWidth="1"/>
    <col min="13356" max="13356" width="6.625" customWidth="1"/>
    <col min="13357" max="13357" width="6.375" customWidth="1"/>
    <col min="13358" max="13358" width="6.25" customWidth="1"/>
    <col min="13359" max="13359" width="5.25" customWidth="1"/>
    <col min="13360" max="13360" width="5.875" customWidth="1"/>
    <col min="13361" max="13361" width="5.125" customWidth="1"/>
    <col min="13572" max="13572" width="6.125" customWidth="1"/>
    <col min="13573" max="13573" width="3.25" customWidth="1"/>
    <col min="13574" max="13574" width="22.625" customWidth="1"/>
    <col min="13575" max="13575" width="0" hidden="1" customWidth="1"/>
    <col min="13576" max="13576" width="7.25" customWidth="1"/>
    <col min="13577" max="13584" width="5.375" customWidth="1"/>
    <col min="13585" max="13585" width="7.875" customWidth="1"/>
    <col min="13586" max="13588" width="6" customWidth="1"/>
    <col min="13589" max="13609" width="5.75" customWidth="1"/>
    <col min="13610" max="13611" width="6.25" customWidth="1"/>
    <col min="13612" max="13612" width="6.625" customWidth="1"/>
    <col min="13613" max="13613" width="6.375" customWidth="1"/>
    <col min="13614" max="13614" width="6.25" customWidth="1"/>
    <col min="13615" max="13615" width="5.25" customWidth="1"/>
    <col min="13616" max="13616" width="5.875" customWidth="1"/>
    <col min="13617" max="13617" width="5.125" customWidth="1"/>
    <col min="13828" max="13828" width="6.125" customWidth="1"/>
    <col min="13829" max="13829" width="3.25" customWidth="1"/>
    <col min="13830" max="13830" width="22.625" customWidth="1"/>
    <col min="13831" max="13831" width="0" hidden="1" customWidth="1"/>
    <col min="13832" max="13832" width="7.25" customWidth="1"/>
    <col min="13833" max="13840" width="5.375" customWidth="1"/>
    <col min="13841" max="13841" width="7.875" customWidth="1"/>
    <col min="13842" max="13844" width="6" customWidth="1"/>
    <col min="13845" max="13865" width="5.75" customWidth="1"/>
    <col min="13866" max="13867" width="6.25" customWidth="1"/>
    <col min="13868" max="13868" width="6.625" customWidth="1"/>
    <col min="13869" max="13869" width="6.375" customWidth="1"/>
    <col min="13870" max="13870" width="6.25" customWidth="1"/>
    <col min="13871" max="13871" width="5.25" customWidth="1"/>
    <col min="13872" max="13872" width="5.875" customWidth="1"/>
    <col min="13873" max="13873" width="5.125" customWidth="1"/>
    <col min="14084" max="14084" width="6.125" customWidth="1"/>
    <col min="14085" max="14085" width="3.25" customWidth="1"/>
    <col min="14086" max="14086" width="22.625" customWidth="1"/>
    <col min="14087" max="14087" width="0" hidden="1" customWidth="1"/>
    <col min="14088" max="14088" width="7.25" customWidth="1"/>
    <col min="14089" max="14096" width="5.375" customWidth="1"/>
    <col min="14097" max="14097" width="7.875" customWidth="1"/>
    <col min="14098" max="14100" width="6" customWidth="1"/>
    <col min="14101" max="14121" width="5.75" customWidth="1"/>
    <col min="14122" max="14123" width="6.25" customWidth="1"/>
    <col min="14124" max="14124" width="6.625" customWidth="1"/>
    <col min="14125" max="14125" width="6.375" customWidth="1"/>
    <col min="14126" max="14126" width="6.25" customWidth="1"/>
    <col min="14127" max="14127" width="5.25" customWidth="1"/>
    <col min="14128" max="14128" width="5.875" customWidth="1"/>
    <col min="14129" max="14129" width="5.125" customWidth="1"/>
    <col min="14340" max="14340" width="6.125" customWidth="1"/>
    <col min="14341" max="14341" width="3.25" customWidth="1"/>
    <col min="14342" max="14342" width="22.625" customWidth="1"/>
    <col min="14343" max="14343" width="0" hidden="1" customWidth="1"/>
    <col min="14344" max="14344" width="7.25" customWidth="1"/>
    <col min="14345" max="14352" width="5.375" customWidth="1"/>
    <col min="14353" max="14353" width="7.875" customWidth="1"/>
    <col min="14354" max="14356" width="6" customWidth="1"/>
    <col min="14357" max="14377" width="5.75" customWidth="1"/>
    <col min="14378" max="14379" width="6.25" customWidth="1"/>
    <col min="14380" max="14380" width="6.625" customWidth="1"/>
    <col min="14381" max="14381" width="6.375" customWidth="1"/>
    <col min="14382" max="14382" width="6.25" customWidth="1"/>
    <col min="14383" max="14383" width="5.25" customWidth="1"/>
    <col min="14384" max="14384" width="5.875" customWidth="1"/>
    <col min="14385" max="14385" width="5.125" customWidth="1"/>
    <col min="14596" max="14596" width="6.125" customWidth="1"/>
    <col min="14597" max="14597" width="3.25" customWidth="1"/>
    <col min="14598" max="14598" width="22.625" customWidth="1"/>
    <col min="14599" max="14599" width="0" hidden="1" customWidth="1"/>
    <col min="14600" max="14600" width="7.25" customWidth="1"/>
    <col min="14601" max="14608" width="5.375" customWidth="1"/>
    <col min="14609" max="14609" width="7.875" customWidth="1"/>
    <col min="14610" max="14612" width="6" customWidth="1"/>
    <col min="14613" max="14633" width="5.75" customWidth="1"/>
    <col min="14634" max="14635" width="6.25" customWidth="1"/>
    <col min="14636" max="14636" width="6.625" customWidth="1"/>
    <col min="14637" max="14637" width="6.375" customWidth="1"/>
    <col min="14638" max="14638" width="6.25" customWidth="1"/>
    <col min="14639" max="14639" width="5.25" customWidth="1"/>
    <col min="14640" max="14640" width="5.875" customWidth="1"/>
    <col min="14641" max="14641" width="5.125" customWidth="1"/>
    <col min="14852" max="14852" width="6.125" customWidth="1"/>
    <col min="14853" max="14853" width="3.25" customWidth="1"/>
    <col min="14854" max="14854" width="22.625" customWidth="1"/>
    <col min="14855" max="14855" width="0" hidden="1" customWidth="1"/>
    <col min="14856" max="14856" width="7.25" customWidth="1"/>
    <col min="14857" max="14864" width="5.375" customWidth="1"/>
    <col min="14865" max="14865" width="7.875" customWidth="1"/>
    <col min="14866" max="14868" width="6" customWidth="1"/>
    <col min="14869" max="14889" width="5.75" customWidth="1"/>
    <col min="14890" max="14891" width="6.25" customWidth="1"/>
    <col min="14892" max="14892" width="6.625" customWidth="1"/>
    <col min="14893" max="14893" width="6.375" customWidth="1"/>
    <col min="14894" max="14894" width="6.25" customWidth="1"/>
    <col min="14895" max="14895" width="5.25" customWidth="1"/>
    <col min="14896" max="14896" width="5.875" customWidth="1"/>
    <col min="14897" max="14897" width="5.125" customWidth="1"/>
    <col min="15108" max="15108" width="6.125" customWidth="1"/>
    <col min="15109" max="15109" width="3.25" customWidth="1"/>
    <col min="15110" max="15110" width="22.625" customWidth="1"/>
    <col min="15111" max="15111" width="0" hidden="1" customWidth="1"/>
    <col min="15112" max="15112" width="7.25" customWidth="1"/>
    <col min="15113" max="15120" width="5.375" customWidth="1"/>
    <col min="15121" max="15121" width="7.875" customWidth="1"/>
    <col min="15122" max="15124" width="6" customWidth="1"/>
    <col min="15125" max="15145" width="5.75" customWidth="1"/>
    <col min="15146" max="15147" width="6.25" customWidth="1"/>
    <col min="15148" max="15148" width="6.625" customWidth="1"/>
    <col min="15149" max="15149" width="6.375" customWidth="1"/>
    <col min="15150" max="15150" width="6.25" customWidth="1"/>
    <col min="15151" max="15151" width="5.25" customWidth="1"/>
    <col min="15152" max="15152" width="5.875" customWidth="1"/>
    <col min="15153" max="15153" width="5.125" customWidth="1"/>
    <col min="15364" max="15364" width="6.125" customWidth="1"/>
    <col min="15365" max="15365" width="3.25" customWidth="1"/>
    <col min="15366" max="15366" width="22.625" customWidth="1"/>
    <col min="15367" max="15367" width="0" hidden="1" customWidth="1"/>
    <col min="15368" max="15368" width="7.25" customWidth="1"/>
    <col min="15369" max="15376" width="5.375" customWidth="1"/>
    <col min="15377" max="15377" width="7.875" customWidth="1"/>
    <col min="15378" max="15380" width="6" customWidth="1"/>
    <col min="15381" max="15401" width="5.75" customWidth="1"/>
    <col min="15402" max="15403" width="6.25" customWidth="1"/>
    <col min="15404" max="15404" width="6.625" customWidth="1"/>
    <col min="15405" max="15405" width="6.375" customWidth="1"/>
    <col min="15406" max="15406" width="6.25" customWidth="1"/>
    <col min="15407" max="15407" width="5.25" customWidth="1"/>
    <col min="15408" max="15408" width="5.875" customWidth="1"/>
    <col min="15409" max="15409" width="5.125" customWidth="1"/>
    <col min="15620" max="15620" width="6.125" customWidth="1"/>
    <col min="15621" max="15621" width="3.25" customWidth="1"/>
    <col min="15622" max="15622" width="22.625" customWidth="1"/>
    <col min="15623" max="15623" width="0" hidden="1" customWidth="1"/>
    <col min="15624" max="15624" width="7.25" customWidth="1"/>
    <col min="15625" max="15632" width="5.375" customWidth="1"/>
    <col min="15633" max="15633" width="7.875" customWidth="1"/>
    <col min="15634" max="15636" width="6" customWidth="1"/>
    <col min="15637" max="15657" width="5.75" customWidth="1"/>
    <col min="15658" max="15659" width="6.25" customWidth="1"/>
    <col min="15660" max="15660" width="6.625" customWidth="1"/>
    <col min="15661" max="15661" width="6.375" customWidth="1"/>
    <col min="15662" max="15662" width="6.25" customWidth="1"/>
    <col min="15663" max="15663" width="5.25" customWidth="1"/>
    <col min="15664" max="15664" width="5.875" customWidth="1"/>
    <col min="15665" max="15665" width="5.125" customWidth="1"/>
    <col min="15876" max="15876" width="6.125" customWidth="1"/>
    <col min="15877" max="15877" width="3.25" customWidth="1"/>
    <col min="15878" max="15878" width="22.625" customWidth="1"/>
    <col min="15879" max="15879" width="0" hidden="1" customWidth="1"/>
    <col min="15880" max="15880" width="7.25" customWidth="1"/>
    <col min="15881" max="15888" width="5.375" customWidth="1"/>
    <col min="15889" max="15889" width="7.875" customWidth="1"/>
    <col min="15890" max="15892" width="6" customWidth="1"/>
    <col min="15893" max="15913" width="5.75" customWidth="1"/>
    <col min="15914" max="15915" width="6.25" customWidth="1"/>
    <col min="15916" max="15916" width="6.625" customWidth="1"/>
    <col min="15917" max="15917" width="6.375" customWidth="1"/>
    <col min="15918" max="15918" width="6.25" customWidth="1"/>
    <col min="15919" max="15919" width="5.25" customWidth="1"/>
    <col min="15920" max="15920" width="5.875" customWidth="1"/>
    <col min="15921" max="15921" width="5.125" customWidth="1"/>
    <col min="16132" max="16132" width="6.125" customWidth="1"/>
    <col min="16133" max="16133" width="3.25" customWidth="1"/>
    <col min="16134" max="16134" width="22.625" customWidth="1"/>
    <col min="16135" max="16135" width="0" hidden="1" customWidth="1"/>
    <col min="16136" max="16136" width="7.25" customWidth="1"/>
    <col min="16137" max="16144" width="5.375" customWidth="1"/>
    <col min="16145" max="16145" width="7.875" customWidth="1"/>
    <col min="16146" max="16148" width="6" customWidth="1"/>
    <col min="16149" max="16169" width="5.75" customWidth="1"/>
    <col min="16170" max="16171" width="6.25" customWidth="1"/>
    <col min="16172" max="16172" width="6.625" customWidth="1"/>
    <col min="16173" max="16173" width="6.375" customWidth="1"/>
    <col min="16174" max="16174" width="6.25" customWidth="1"/>
    <col min="16175" max="16175" width="5.25" customWidth="1"/>
    <col min="16176" max="16176" width="5.875" customWidth="1"/>
    <col min="16177" max="16177" width="5.125" customWidth="1"/>
  </cols>
  <sheetData>
    <row r="1" spans="1:49" ht="27" customHeight="1" thickBot="1" x14ac:dyDescent="0.2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"/>
      <c r="AS1" s="1"/>
      <c r="AT1" s="1"/>
      <c r="AU1" s="1"/>
      <c r="AV1" s="1"/>
      <c r="AW1" s="1"/>
    </row>
    <row r="2" spans="1:49" ht="17.25" customHeight="1" thickTop="1" x14ac:dyDescent="0.15">
      <c r="A2" s="171" t="s">
        <v>0</v>
      </c>
      <c r="B2" s="174" t="s">
        <v>1</v>
      </c>
      <c r="C2" s="174" t="s">
        <v>2</v>
      </c>
      <c r="D2" s="177" t="s">
        <v>3</v>
      </c>
      <c r="E2" s="180" t="s">
        <v>4</v>
      </c>
      <c r="F2" s="183" t="s">
        <v>5</v>
      </c>
      <c r="G2" s="184"/>
      <c r="H2" s="184"/>
      <c r="I2" s="184"/>
      <c r="J2" s="184"/>
      <c r="K2" s="184"/>
      <c r="L2" s="184"/>
      <c r="M2" s="185"/>
      <c r="N2" s="186" t="s">
        <v>75</v>
      </c>
      <c r="O2" s="189" t="s">
        <v>74</v>
      </c>
      <c r="P2" s="190"/>
      <c r="Q2" s="191"/>
      <c r="R2" s="189" t="s">
        <v>6</v>
      </c>
      <c r="S2" s="190"/>
      <c r="T2" s="191"/>
      <c r="U2" s="189" t="s">
        <v>7</v>
      </c>
      <c r="V2" s="190"/>
      <c r="W2" s="191"/>
      <c r="X2" s="189" t="s">
        <v>8</v>
      </c>
      <c r="Y2" s="190"/>
      <c r="Z2" s="191"/>
      <c r="AA2" s="194" t="s">
        <v>9</v>
      </c>
      <c r="AB2" s="190"/>
      <c r="AC2" s="190"/>
      <c r="AD2" s="195" t="s">
        <v>10</v>
      </c>
      <c r="AE2" s="168"/>
      <c r="AF2" s="169"/>
      <c r="AG2" s="168" t="s">
        <v>11</v>
      </c>
      <c r="AH2" s="168"/>
      <c r="AI2" s="169"/>
      <c r="AJ2" s="168" t="s">
        <v>12</v>
      </c>
      <c r="AK2" s="168"/>
      <c r="AL2" s="169"/>
      <c r="AM2" s="168" t="s">
        <v>13</v>
      </c>
      <c r="AN2" s="168"/>
      <c r="AO2" s="169"/>
      <c r="AP2" s="2" t="s">
        <v>14</v>
      </c>
      <c r="AQ2" s="2" t="s">
        <v>15</v>
      </c>
      <c r="AR2" s="3" t="s">
        <v>16</v>
      </c>
      <c r="AS2" s="4" t="s">
        <v>17</v>
      </c>
      <c r="AT2" s="4" t="s">
        <v>18</v>
      </c>
      <c r="AU2" s="4" t="s">
        <v>19</v>
      </c>
      <c r="AV2" s="4" t="s">
        <v>20</v>
      </c>
      <c r="AW2" s="4" t="s">
        <v>21</v>
      </c>
    </row>
    <row r="3" spans="1:49" ht="15.75" customHeight="1" x14ac:dyDescent="0.15">
      <c r="A3" s="172"/>
      <c r="B3" s="175"/>
      <c r="C3" s="175"/>
      <c r="D3" s="178"/>
      <c r="E3" s="181"/>
      <c r="F3" s="196" t="s">
        <v>22</v>
      </c>
      <c r="G3" s="198" t="s">
        <v>23</v>
      </c>
      <c r="H3" s="200" t="s">
        <v>24</v>
      </c>
      <c r="I3" s="202" t="s">
        <v>25</v>
      </c>
      <c r="J3" s="204" t="s">
        <v>26</v>
      </c>
      <c r="K3" s="205"/>
      <c r="L3" s="206"/>
      <c r="M3" s="192" t="s">
        <v>27</v>
      </c>
      <c r="N3" s="187"/>
      <c r="O3" s="209" t="s">
        <v>28</v>
      </c>
      <c r="P3" s="211" t="s">
        <v>26</v>
      </c>
      <c r="Q3" s="207" t="s">
        <v>29</v>
      </c>
      <c r="R3" s="209" t="s">
        <v>28</v>
      </c>
      <c r="S3" s="211" t="s">
        <v>26</v>
      </c>
      <c r="T3" s="207" t="s">
        <v>29</v>
      </c>
      <c r="U3" s="213" t="s">
        <v>28</v>
      </c>
      <c r="V3" s="211" t="s">
        <v>26</v>
      </c>
      <c r="W3" s="207" t="s">
        <v>29</v>
      </c>
      <c r="X3" s="213" t="s">
        <v>28</v>
      </c>
      <c r="Y3" s="211" t="s">
        <v>26</v>
      </c>
      <c r="Z3" s="207" t="s">
        <v>29</v>
      </c>
      <c r="AA3" s="213" t="s">
        <v>28</v>
      </c>
      <c r="AB3" s="211" t="s">
        <v>26</v>
      </c>
      <c r="AC3" s="207" t="s">
        <v>29</v>
      </c>
      <c r="AD3" s="213" t="s">
        <v>28</v>
      </c>
      <c r="AE3" s="211" t="s">
        <v>26</v>
      </c>
      <c r="AF3" s="216" t="s">
        <v>29</v>
      </c>
      <c r="AG3" s="215" t="s">
        <v>28</v>
      </c>
      <c r="AH3" s="211" t="s">
        <v>26</v>
      </c>
      <c r="AI3" s="216" t="s">
        <v>29</v>
      </c>
      <c r="AJ3" s="215" t="s">
        <v>28</v>
      </c>
      <c r="AK3" s="211" t="s">
        <v>26</v>
      </c>
      <c r="AL3" s="216" t="s">
        <v>29</v>
      </c>
      <c r="AM3" s="215" t="s">
        <v>28</v>
      </c>
      <c r="AN3" s="211" t="s">
        <v>26</v>
      </c>
      <c r="AO3" s="216" t="s">
        <v>29</v>
      </c>
      <c r="AP3" s="223" t="s">
        <v>29</v>
      </c>
      <c r="AQ3" s="225" t="s">
        <v>29</v>
      </c>
      <c r="AR3" s="227" t="s">
        <v>29</v>
      </c>
      <c r="AS3" s="225" t="s">
        <v>29</v>
      </c>
      <c r="AT3" s="228" t="s">
        <v>29</v>
      </c>
      <c r="AU3" s="228" t="s">
        <v>29</v>
      </c>
      <c r="AV3" s="218" t="s">
        <v>29</v>
      </c>
      <c r="AW3" s="220" t="s">
        <v>29</v>
      </c>
    </row>
    <row r="4" spans="1:49" s="7" customFormat="1" ht="15.75" customHeight="1" x14ac:dyDescent="0.15">
      <c r="A4" s="173"/>
      <c r="B4" s="176"/>
      <c r="C4" s="176"/>
      <c r="D4" s="179"/>
      <c r="E4" s="182"/>
      <c r="F4" s="197"/>
      <c r="G4" s="199"/>
      <c r="H4" s="201"/>
      <c r="I4" s="203"/>
      <c r="J4" s="154" t="s">
        <v>30</v>
      </c>
      <c r="K4" s="5" t="s">
        <v>31</v>
      </c>
      <c r="L4" s="6" t="s">
        <v>32</v>
      </c>
      <c r="M4" s="193"/>
      <c r="N4" s="188"/>
      <c r="O4" s="210"/>
      <c r="P4" s="212"/>
      <c r="Q4" s="208"/>
      <c r="R4" s="210"/>
      <c r="S4" s="212"/>
      <c r="T4" s="208"/>
      <c r="U4" s="214"/>
      <c r="V4" s="212"/>
      <c r="W4" s="208"/>
      <c r="X4" s="214"/>
      <c r="Y4" s="212"/>
      <c r="Z4" s="208"/>
      <c r="AA4" s="214"/>
      <c r="AB4" s="212"/>
      <c r="AC4" s="208"/>
      <c r="AD4" s="214"/>
      <c r="AE4" s="212"/>
      <c r="AF4" s="217"/>
      <c r="AG4" s="176"/>
      <c r="AH4" s="212"/>
      <c r="AI4" s="217"/>
      <c r="AJ4" s="176"/>
      <c r="AK4" s="212"/>
      <c r="AL4" s="217"/>
      <c r="AM4" s="176"/>
      <c r="AN4" s="212"/>
      <c r="AO4" s="217"/>
      <c r="AP4" s="224"/>
      <c r="AQ4" s="226"/>
      <c r="AR4" s="227"/>
      <c r="AS4" s="226"/>
      <c r="AT4" s="228"/>
      <c r="AU4" s="228"/>
      <c r="AV4" s="219"/>
      <c r="AW4" s="221"/>
    </row>
    <row r="5" spans="1:49" s="7" customFormat="1" ht="15.75" customHeight="1" x14ac:dyDescent="0.15">
      <c r="A5" s="222" t="s">
        <v>33</v>
      </c>
      <c r="B5" s="8">
        <v>1</v>
      </c>
      <c r="C5" s="9" t="s">
        <v>34</v>
      </c>
      <c r="D5" s="10"/>
      <c r="E5" s="11">
        <f t="shared" ref="E5:E15" si="0">SUM(F5:I5,L5,M5)</f>
        <v>25</v>
      </c>
      <c r="F5" s="11">
        <v>11</v>
      </c>
      <c r="G5" s="12">
        <v>5</v>
      </c>
      <c r="H5" s="12">
        <v>5</v>
      </c>
      <c r="I5" s="13">
        <v>3</v>
      </c>
      <c r="J5" s="11">
        <v>1</v>
      </c>
      <c r="K5" s="13">
        <v>0</v>
      </c>
      <c r="L5" s="14">
        <f>SUM(J5:K5)</f>
        <v>1</v>
      </c>
      <c r="M5" s="15">
        <v>0</v>
      </c>
      <c r="N5" s="155">
        <f t="shared" ref="N5:N39" si="1">L5/E5</f>
        <v>0.04</v>
      </c>
      <c r="O5" s="16">
        <v>25</v>
      </c>
      <c r="P5" s="17">
        <v>0</v>
      </c>
      <c r="Q5" s="18">
        <f>P5/O5</f>
        <v>0</v>
      </c>
      <c r="R5" s="16">
        <v>25</v>
      </c>
      <c r="S5" s="17">
        <v>1</v>
      </c>
      <c r="T5" s="18">
        <f>S5/R5</f>
        <v>0.04</v>
      </c>
      <c r="U5" s="19">
        <v>27</v>
      </c>
      <c r="V5" s="17">
        <v>0</v>
      </c>
      <c r="W5" s="18">
        <f>V5/U5</f>
        <v>0</v>
      </c>
      <c r="X5" s="19">
        <v>27</v>
      </c>
      <c r="Y5" s="17">
        <v>5</v>
      </c>
      <c r="Z5" s="18">
        <f>Y5/X5</f>
        <v>0.18518518518518517</v>
      </c>
      <c r="AA5" s="19">
        <v>27</v>
      </c>
      <c r="AB5" s="17">
        <v>3</v>
      </c>
      <c r="AC5" s="18">
        <f>AB5/AA5</f>
        <v>0.1111111111111111</v>
      </c>
      <c r="AD5" s="19">
        <v>27</v>
      </c>
      <c r="AE5" s="17">
        <v>4</v>
      </c>
      <c r="AF5" s="20">
        <f>AE5/AD5</f>
        <v>0.14814814814814814</v>
      </c>
      <c r="AG5" s="19">
        <v>29</v>
      </c>
      <c r="AH5" s="17">
        <v>3</v>
      </c>
      <c r="AI5" s="20">
        <f>AH5/AG5</f>
        <v>0.10344827586206896</v>
      </c>
      <c r="AJ5" s="19">
        <v>29</v>
      </c>
      <c r="AK5" s="17">
        <v>4</v>
      </c>
      <c r="AL5" s="20">
        <f t="shared" ref="AL5:AL37" si="2">AK5/AJ5</f>
        <v>0.13793103448275862</v>
      </c>
      <c r="AM5" s="19">
        <v>29</v>
      </c>
      <c r="AN5" s="17">
        <v>3</v>
      </c>
      <c r="AO5" s="20">
        <f t="shared" ref="AO5:AO37" si="3">AN5/AM5</f>
        <v>0.10344827586206896</v>
      </c>
      <c r="AP5" s="21">
        <v>0.26923076923076922</v>
      </c>
      <c r="AQ5" s="21">
        <v>0.16666666666666666</v>
      </c>
      <c r="AR5" s="21">
        <v>0.1</v>
      </c>
      <c r="AS5" s="21">
        <v>7.407407407407407E-2</v>
      </c>
      <c r="AT5" s="22">
        <v>3.5999999999999997E-2</v>
      </c>
      <c r="AU5" s="22">
        <v>0.04</v>
      </c>
      <c r="AV5" s="23">
        <v>3.6999999999999998E-2</v>
      </c>
      <c r="AW5" s="24">
        <v>0</v>
      </c>
    </row>
    <row r="6" spans="1:49" s="7" customFormat="1" ht="15.75" customHeight="1" x14ac:dyDescent="0.15">
      <c r="A6" s="178"/>
      <c r="B6" s="25">
        <v>2</v>
      </c>
      <c r="C6" s="26" t="s">
        <v>35</v>
      </c>
      <c r="D6" s="27"/>
      <c r="E6" s="11">
        <f t="shared" si="0"/>
        <v>35</v>
      </c>
      <c r="F6" s="28">
        <v>21</v>
      </c>
      <c r="G6" s="29">
        <v>4</v>
      </c>
      <c r="H6" s="29">
        <v>8</v>
      </c>
      <c r="I6" s="30">
        <v>2</v>
      </c>
      <c r="J6" s="28">
        <v>0</v>
      </c>
      <c r="K6" s="30">
        <v>0</v>
      </c>
      <c r="L6" s="14">
        <f t="shared" ref="L6:L36" si="4">SUM(J6:K6)</f>
        <v>0</v>
      </c>
      <c r="M6" s="15">
        <v>0</v>
      </c>
      <c r="N6" s="155">
        <f t="shared" si="1"/>
        <v>0</v>
      </c>
      <c r="O6" s="31">
        <v>35</v>
      </c>
      <c r="P6" s="32">
        <v>0</v>
      </c>
      <c r="Q6" s="33">
        <f t="shared" ref="Q6:Q34" si="5">P6/O6</f>
        <v>0</v>
      </c>
      <c r="R6" s="31">
        <v>35</v>
      </c>
      <c r="S6" s="32">
        <v>1</v>
      </c>
      <c r="T6" s="33">
        <f t="shared" ref="T6:T34" si="6">S6/R6</f>
        <v>2.8571428571428571E-2</v>
      </c>
      <c r="U6" s="34">
        <v>35</v>
      </c>
      <c r="V6" s="32">
        <v>0</v>
      </c>
      <c r="W6" s="33">
        <f t="shared" ref="W6:W36" si="7">V6/U6</f>
        <v>0</v>
      </c>
      <c r="X6" s="34">
        <v>35</v>
      </c>
      <c r="Y6" s="32">
        <v>4</v>
      </c>
      <c r="Z6" s="33">
        <f t="shared" ref="Z6:Z34" si="8">Y6/X6</f>
        <v>0.11428571428571428</v>
      </c>
      <c r="AA6" s="34">
        <v>35</v>
      </c>
      <c r="AB6" s="32">
        <v>4</v>
      </c>
      <c r="AC6" s="33">
        <f t="shared" ref="AC6:AC15" si="9">AB6/AA6</f>
        <v>0.11428571428571428</v>
      </c>
      <c r="AD6" s="34">
        <v>36</v>
      </c>
      <c r="AE6" s="32">
        <v>4</v>
      </c>
      <c r="AF6" s="35">
        <f t="shared" ref="AF6:AF37" si="10">AE6/AD6</f>
        <v>0.1111111111111111</v>
      </c>
      <c r="AG6" s="34">
        <v>34</v>
      </c>
      <c r="AH6" s="32">
        <v>2</v>
      </c>
      <c r="AI6" s="35">
        <f t="shared" ref="AI6:AI37" si="11">AH6/AG6</f>
        <v>5.8823529411764705E-2</v>
      </c>
      <c r="AJ6" s="34">
        <v>34</v>
      </c>
      <c r="AK6" s="32">
        <v>2</v>
      </c>
      <c r="AL6" s="35">
        <f t="shared" si="2"/>
        <v>5.8823529411764705E-2</v>
      </c>
      <c r="AM6" s="34">
        <v>33</v>
      </c>
      <c r="AN6" s="32">
        <v>5</v>
      </c>
      <c r="AO6" s="35">
        <f t="shared" si="3"/>
        <v>0.15151515151515152</v>
      </c>
      <c r="AP6" s="36">
        <v>0.12121212121212122</v>
      </c>
      <c r="AQ6" s="36">
        <v>0.10810810810810811</v>
      </c>
      <c r="AR6" s="36">
        <v>8.3000000000000004E-2</v>
      </c>
      <c r="AS6" s="36">
        <v>5.5555555555555552E-2</v>
      </c>
      <c r="AT6" s="37">
        <v>5.7000000000000002E-2</v>
      </c>
      <c r="AU6" s="37">
        <v>0</v>
      </c>
      <c r="AV6" s="38">
        <v>5.0999999999999997E-2</v>
      </c>
      <c r="AW6" s="39">
        <v>0.03</v>
      </c>
    </row>
    <row r="7" spans="1:49" s="7" customFormat="1" ht="15.75" customHeight="1" x14ac:dyDescent="0.15">
      <c r="A7" s="178"/>
      <c r="B7" s="25">
        <v>3</v>
      </c>
      <c r="C7" s="26" t="s">
        <v>36</v>
      </c>
      <c r="D7" s="27"/>
      <c r="E7" s="11">
        <f t="shared" si="0"/>
        <v>51</v>
      </c>
      <c r="F7" s="28">
        <v>31</v>
      </c>
      <c r="G7" s="29">
        <v>5</v>
      </c>
      <c r="H7" s="29">
        <v>12</v>
      </c>
      <c r="I7" s="30">
        <v>1</v>
      </c>
      <c r="J7" s="28">
        <v>0</v>
      </c>
      <c r="K7" s="30">
        <v>2</v>
      </c>
      <c r="L7" s="14">
        <f>SUM(J7:K7)</f>
        <v>2</v>
      </c>
      <c r="M7" s="15">
        <v>0</v>
      </c>
      <c r="N7" s="155">
        <f t="shared" si="1"/>
        <v>3.9215686274509803E-2</v>
      </c>
      <c r="O7" s="31">
        <v>51</v>
      </c>
      <c r="P7" s="32">
        <v>4</v>
      </c>
      <c r="Q7" s="33">
        <f t="shared" si="5"/>
        <v>7.8431372549019607E-2</v>
      </c>
      <c r="R7" s="31">
        <v>51</v>
      </c>
      <c r="S7" s="32">
        <v>5</v>
      </c>
      <c r="T7" s="33">
        <f t="shared" si="6"/>
        <v>9.8039215686274508E-2</v>
      </c>
      <c r="U7" s="34">
        <v>50</v>
      </c>
      <c r="V7" s="32">
        <v>6</v>
      </c>
      <c r="W7" s="33">
        <f t="shared" si="7"/>
        <v>0.12</v>
      </c>
      <c r="X7" s="34">
        <v>51</v>
      </c>
      <c r="Y7" s="32">
        <v>2</v>
      </c>
      <c r="Z7" s="33">
        <f t="shared" si="8"/>
        <v>3.9215686274509803E-2</v>
      </c>
      <c r="AA7" s="34">
        <v>50</v>
      </c>
      <c r="AB7" s="32">
        <v>3</v>
      </c>
      <c r="AC7" s="33">
        <f t="shared" si="9"/>
        <v>0.06</v>
      </c>
      <c r="AD7" s="34">
        <v>49</v>
      </c>
      <c r="AE7" s="32">
        <v>3</v>
      </c>
      <c r="AF7" s="35">
        <f t="shared" si="10"/>
        <v>6.1224489795918366E-2</v>
      </c>
      <c r="AG7" s="34">
        <v>51</v>
      </c>
      <c r="AH7" s="32">
        <v>8</v>
      </c>
      <c r="AI7" s="35">
        <f t="shared" si="11"/>
        <v>0.15686274509803921</v>
      </c>
      <c r="AJ7" s="34">
        <v>52</v>
      </c>
      <c r="AK7" s="32">
        <v>7</v>
      </c>
      <c r="AL7" s="35">
        <f t="shared" si="2"/>
        <v>0.13461538461538461</v>
      </c>
      <c r="AM7" s="34">
        <v>51</v>
      </c>
      <c r="AN7" s="32">
        <v>5</v>
      </c>
      <c r="AO7" s="35">
        <f t="shared" si="3"/>
        <v>9.8039215686274508E-2</v>
      </c>
      <c r="AP7" s="36">
        <v>5.7692307692307696E-2</v>
      </c>
      <c r="AQ7" s="36">
        <v>3.7037037037037035E-2</v>
      </c>
      <c r="AR7" s="36">
        <v>5.3999999999999999E-2</v>
      </c>
      <c r="AS7" s="36">
        <v>1.9230769230769232E-2</v>
      </c>
      <c r="AT7" s="37">
        <v>5.8999999999999997E-2</v>
      </c>
      <c r="AU7" s="37">
        <v>1.9E-2</v>
      </c>
      <c r="AV7" s="38">
        <v>0</v>
      </c>
      <c r="AW7" s="39">
        <v>0</v>
      </c>
    </row>
    <row r="8" spans="1:49" s="7" customFormat="1" ht="15.75" customHeight="1" x14ac:dyDescent="0.15">
      <c r="A8" s="178"/>
      <c r="B8" s="25">
        <v>4</v>
      </c>
      <c r="C8" s="26" t="s">
        <v>37</v>
      </c>
      <c r="D8" s="27"/>
      <c r="E8" s="11">
        <f t="shared" si="0"/>
        <v>40</v>
      </c>
      <c r="F8" s="28">
        <v>25</v>
      </c>
      <c r="G8" s="29">
        <v>1</v>
      </c>
      <c r="H8" s="29">
        <v>10</v>
      </c>
      <c r="I8" s="30">
        <v>0</v>
      </c>
      <c r="J8" s="28">
        <v>0</v>
      </c>
      <c r="K8" s="30">
        <v>4</v>
      </c>
      <c r="L8" s="14">
        <f t="shared" si="4"/>
        <v>4</v>
      </c>
      <c r="M8" s="15">
        <v>0</v>
      </c>
      <c r="N8" s="155">
        <f t="shared" si="1"/>
        <v>0.1</v>
      </c>
      <c r="O8" s="31">
        <v>40</v>
      </c>
      <c r="P8" s="32">
        <v>3</v>
      </c>
      <c r="Q8" s="33">
        <f t="shared" si="5"/>
        <v>7.4999999999999997E-2</v>
      </c>
      <c r="R8" s="31">
        <v>40</v>
      </c>
      <c r="S8" s="32">
        <v>3</v>
      </c>
      <c r="T8" s="33">
        <f t="shared" si="6"/>
        <v>7.4999999999999997E-2</v>
      </c>
      <c r="U8" s="34">
        <v>40</v>
      </c>
      <c r="V8" s="32">
        <v>4</v>
      </c>
      <c r="W8" s="33">
        <f t="shared" si="7"/>
        <v>0.1</v>
      </c>
      <c r="X8" s="34">
        <v>39</v>
      </c>
      <c r="Y8" s="32">
        <v>2</v>
      </c>
      <c r="Z8" s="33">
        <f t="shared" si="8"/>
        <v>5.128205128205128E-2</v>
      </c>
      <c r="AA8" s="34">
        <v>39</v>
      </c>
      <c r="AB8" s="32">
        <v>3</v>
      </c>
      <c r="AC8" s="33">
        <f t="shared" si="9"/>
        <v>7.6923076923076927E-2</v>
      </c>
      <c r="AD8" s="34">
        <v>38</v>
      </c>
      <c r="AE8" s="32">
        <v>3</v>
      </c>
      <c r="AF8" s="35">
        <f t="shared" si="10"/>
        <v>7.8947368421052627E-2</v>
      </c>
      <c r="AG8" s="34">
        <v>38</v>
      </c>
      <c r="AH8" s="32">
        <v>2</v>
      </c>
      <c r="AI8" s="35">
        <f t="shared" si="11"/>
        <v>5.2631578947368418E-2</v>
      </c>
      <c r="AJ8" s="34">
        <v>38</v>
      </c>
      <c r="AK8" s="32">
        <v>2</v>
      </c>
      <c r="AL8" s="35">
        <f t="shared" si="2"/>
        <v>5.2631578947368418E-2</v>
      </c>
      <c r="AM8" s="34">
        <v>38</v>
      </c>
      <c r="AN8" s="32">
        <v>2</v>
      </c>
      <c r="AO8" s="35">
        <f t="shared" si="3"/>
        <v>5.2631578947368418E-2</v>
      </c>
      <c r="AP8" s="36">
        <v>8.1081081081081086E-2</v>
      </c>
      <c r="AQ8" s="36">
        <v>0</v>
      </c>
      <c r="AR8" s="36">
        <v>0.02</v>
      </c>
      <c r="AS8" s="36">
        <v>0</v>
      </c>
      <c r="AT8" s="37">
        <v>0</v>
      </c>
      <c r="AU8" s="37">
        <v>2.5999999999999999E-2</v>
      </c>
      <c r="AV8" s="38">
        <v>0</v>
      </c>
      <c r="AW8" s="39">
        <v>2.9000000000000001E-2</v>
      </c>
    </row>
    <row r="9" spans="1:49" s="7" customFormat="1" ht="15.75" customHeight="1" x14ac:dyDescent="0.15">
      <c r="A9" s="178"/>
      <c r="B9" s="25">
        <v>5</v>
      </c>
      <c r="C9" s="26" t="s">
        <v>38</v>
      </c>
      <c r="D9" s="27"/>
      <c r="E9" s="11">
        <f t="shared" si="0"/>
        <v>26</v>
      </c>
      <c r="F9" s="28">
        <v>14</v>
      </c>
      <c r="G9" s="29">
        <v>2</v>
      </c>
      <c r="H9" s="29">
        <v>4</v>
      </c>
      <c r="I9" s="30">
        <v>2</v>
      </c>
      <c r="J9" s="28">
        <v>1</v>
      </c>
      <c r="K9" s="30">
        <v>3</v>
      </c>
      <c r="L9" s="14">
        <f t="shared" si="4"/>
        <v>4</v>
      </c>
      <c r="M9" s="15">
        <v>0</v>
      </c>
      <c r="N9" s="155">
        <f t="shared" si="1"/>
        <v>0.15384615384615385</v>
      </c>
      <c r="O9" s="31">
        <v>26</v>
      </c>
      <c r="P9" s="32">
        <v>0</v>
      </c>
      <c r="Q9" s="33">
        <f t="shared" si="5"/>
        <v>0</v>
      </c>
      <c r="R9" s="31">
        <v>26</v>
      </c>
      <c r="S9" s="32">
        <v>0</v>
      </c>
      <c r="T9" s="33">
        <f t="shared" si="6"/>
        <v>0</v>
      </c>
      <c r="U9" s="34">
        <v>25</v>
      </c>
      <c r="V9" s="32">
        <v>1</v>
      </c>
      <c r="W9" s="33">
        <f t="shared" si="7"/>
        <v>0.04</v>
      </c>
      <c r="X9" s="34">
        <v>25</v>
      </c>
      <c r="Y9" s="32">
        <v>2</v>
      </c>
      <c r="Z9" s="33">
        <f t="shared" si="8"/>
        <v>0.08</v>
      </c>
      <c r="AA9" s="34">
        <v>25</v>
      </c>
      <c r="AB9" s="32">
        <v>3</v>
      </c>
      <c r="AC9" s="33">
        <f t="shared" si="9"/>
        <v>0.12</v>
      </c>
      <c r="AD9" s="34">
        <v>25</v>
      </c>
      <c r="AE9" s="32">
        <v>1</v>
      </c>
      <c r="AF9" s="35">
        <f t="shared" si="10"/>
        <v>0.04</v>
      </c>
      <c r="AG9" s="34">
        <v>27</v>
      </c>
      <c r="AH9" s="32">
        <v>0</v>
      </c>
      <c r="AI9" s="35">
        <f t="shared" si="11"/>
        <v>0</v>
      </c>
      <c r="AJ9" s="34">
        <v>27</v>
      </c>
      <c r="AK9" s="32">
        <v>0</v>
      </c>
      <c r="AL9" s="35">
        <f t="shared" si="2"/>
        <v>0</v>
      </c>
      <c r="AM9" s="34">
        <v>27</v>
      </c>
      <c r="AN9" s="32">
        <v>2</v>
      </c>
      <c r="AO9" s="35">
        <f t="shared" si="3"/>
        <v>7.407407407407407E-2</v>
      </c>
      <c r="AP9" s="36">
        <v>7.407407407407407E-2</v>
      </c>
      <c r="AQ9" s="36">
        <v>0</v>
      </c>
      <c r="AR9" s="36">
        <v>0</v>
      </c>
      <c r="AS9" s="36">
        <v>3.7037037037037035E-2</v>
      </c>
      <c r="AT9" s="37">
        <v>0.115</v>
      </c>
      <c r="AU9" s="37">
        <v>0</v>
      </c>
      <c r="AV9" s="38">
        <v>3.5999999999999997E-2</v>
      </c>
      <c r="AW9" s="39">
        <v>0.04</v>
      </c>
    </row>
    <row r="10" spans="1:49" s="7" customFormat="1" ht="15.75" customHeight="1" x14ac:dyDescent="0.15">
      <c r="A10" s="178"/>
      <c r="B10" s="25">
        <v>6</v>
      </c>
      <c r="C10" s="26" t="s">
        <v>39</v>
      </c>
      <c r="D10" s="27"/>
      <c r="E10" s="11">
        <f t="shared" si="0"/>
        <v>31</v>
      </c>
      <c r="F10" s="28">
        <v>13</v>
      </c>
      <c r="G10" s="29">
        <v>6</v>
      </c>
      <c r="H10" s="29">
        <v>10</v>
      </c>
      <c r="I10" s="30">
        <v>1</v>
      </c>
      <c r="J10" s="28">
        <v>0</v>
      </c>
      <c r="K10" s="30">
        <v>1</v>
      </c>
      <c r="L10" s="14">
        <f t="shared" si="4"/>
        <v>1</v>
      </c>
      <c r="M10" s="15">
        <v>0</v>
      </c>
      <c r="N10" s="155">
        <f t="shared" si="1"/>
        <v>3.2258064516129031E-2</v>
      </c>
      <c r="O10" s="31">
        <v>31</v>
      </c>
      <c r="P10" s="32">
        <v>2</v>
      </c>
      <c r="Q10" s="33">
        <f t="shared" si="5"/>
        <v>6.4516129032258063E-2</v>
      </c>
      <c r="R10" s="31">
        <v>30</v>
      </c>
      <c r="S10" s="32">
        <v>2</v>
      </c>
      <c r="T10" s="33">
        <f t="shared" si="6"/>
        <v>6.6666666666666666E-2</v>
      </c>
      <c r="U10" s="34">
        <v>29</v>
      </c>
      <c r="V10" s="32">
        <v>5</v>
      </c>
      <c r="W10" s="33">
        <f t="shared" si="7"/>
        <v>0.17241379310344829</v>
      </c>
      <c r="X10" s="34">
        <v>30</v>
      </c>
      <c r="Y10" s="32">
        <v>4</v>
      </c>
      <c r="Z10" s="33">
        <f t="shared" si="8"/>
        <v>0.13333333333333333</v>
      </c>
      <c r="AA10" s="34">
        <v>30</v>
      </c>
      <c r="AB10" s="32">
        <v>0</v>
      </c>
      <c r="AC10" s="33">
        <f t="shared" si="9"/>
        <v>0</v>
      </c>
      <c r="AD10" s="34">
        <v>30</v>
      </c>
      <c r="AE10" s="32">
        <v>2</v>
      </c>
      <c r="AF10" s="35">
        <f t="shared" si="10"/>
        <v>6.6666666666666666E-2</v>
      </c>
      <c r="AG10" s="34">
        <v>31</v>
      </c>
      <c r="AH10" s="32">
        <v>1</v>
      </c>
      <c r="AI10" s="35">
        <f t="shared" si="11"/>
        <v>3.2258064516129031E-2</v>
      </c>
      <c r="AJ10" s="34">
        <v>31</v>
      </c>
      <c r="AK10" s="32">
        <v>2</v>
      </c>
      <c r="AL10" s="35">
        <f t="shared" si="2"/>
        <v>6.4516129032258063E-2</v>
      </c>
      <c r="AM10" s="34">
        <v>31</v>
      </c>
      <c r="AN10" s="32">
        <v>2</v>
      </c>
      <c r="AO10" s="35">
        <f t="shared" si="3"/>
        <v>6.4516129032258063E-2</v>
      </c>
      <c r="AP10" s="36">
        <v>6.4516129032258063E-2</v>
      </c>
      <c r="AQ10" s="36">
        <v>0</v>
      </c>
      <c r="AR10" s="36">
        <v>0</v>
      </c>
      <c r="AS10" s="36">
        <v>3.3333333333333333E-2</v>
      </c>
      <c r="AT10" s="37">
        <v>0</v>
      </c>
      <c r="AU10" s="37">
        <v>3.3000000000000002E-2</v>
      </c>
      <c r="AV10" s="38">
        <v>0</v>
      </c>
      <c r="AW10" s="39">
        <v>0</v>
      </c>
    </row>
    <row r="11" spans="1:49" s="7" customFormat="1" ht="15.75" customHeight="1" x14ac:dyDescent="0.15">
      <c r="A11" s="178"/>
      <c r="B11" s="25">
        <v>7</v>
      </c>
      <c r="C11" s="26" t="s">
        <v>40</v>
      </c>
      <c r="D11" s="27"/>
      <c r="E11" s="11">
        <f t="shared" si="0"/>
        <v>29</v>
      </c>
      <c r="F11" s="28">
        <v>11</v>
      </c>
      <c r="G11" s="29">
        <v>5</v>
      </c>
      <c r="H11" s="29">
        <v>10</v>
      </c>
      <c r="I11" s="30">
        <v>1</v>
      </c>
      <c r="J11" s="28">
        <v>0</v>
      </c>
      <c r="K11" s="30">
        <v>1</v>
      </c>
      <c r="L11" s="14">
        <f t="shared" si="4"/>
        <v>1</v>
      </c>
      <c r="M11" s="15">
        <v>1</v>
      </c>
      <c r="N11" s="155">
        <f t="shared" si="1"/>
        <v>3.4482758620689655E-2</v>
      </c>
      <c r="O11" s="31">
        <v>29</v>
      </c>
      <c r="P11" s="32">
        <v>0</v>
      </c>
      <c r="Q11" s="33">
        <f t="shared" si="5"/>
        <v>0</v>
      </c>
      <c r="R11" s="31">
        <v>29</v>
      </c>
      <c r="S11" s="32">
        <v>0</v>
      </c>
      <c r="T11" s="33">
        <f t="shared" si="6"/>
        <v>0</v>
      </c>
      <c r="U11" s="34">
        <v>28</v>
      </c>
      <c r="V11" s="32">
        <v>0</v>
      </c>
      <c r="W11" s="33">
        <f t="shared" si="7"/>
        <v>0</v>
      </c>
      <c r="X11" s="34">
        <v>31</v>
      </c>
      <c r="Y11" s="32">
        <v>0</v>
      </c>
      <c r="Z11" s="33">
        <f t="shared" si="8"/>
        <v>0</v>
      </c>
      <c r="AA11" s="34">
        <v>29</v>
      </c>
      <c r="AB11" s="32">
        <v>1</v>
      </c>
      <c r="AC11" s="33">
        <f t="shared" si="9"/>
        <v>3.4482758620689655E-2</v>
      </c>
      <c r="AD11" s="34">
        <v>29</v>
      </c>
      <c r="AE11" s="32">
        <v>2</v>
      </c>
      <c r="AF11" s="35">
        <f t="shared" si="10"/>
        <v>6.8965517241379309E-2</v>
      </c>
      <c r="AG11" s="34">
        <v>29</v>
      </c>
      <c r="AH11" s="32">
        <v>2</v>
      </c>
      <c r="AI11" s="35">
        <f t="shared" si="11"/>
        <v>6.8965517241379309E-2</v>
      </c>
      <c r="AJ11" s="34">
        <v>29</v>
      </c>
      <c r="AK11" s="32">
        <v>2</v>
      </c>
      <c r="AL11" s="35">
        <f t="shared" si="2"/>
        <v>6.8965517241379309E-2</v>
      </c>
      <c r="AM11" s="34">
        <v>29</v>
      </c>
      <c r="AN11" s="32">
        <v>1</v>
      </c>
      <c r="AO11" s="35">
        <f t="shared" si="3"/>
        <v>3.4482758620689655E-2</v>
      </c>
      <c r="AP11" s="36">
        <v>6.8965517241379309E-2</v>
      </c>
      <c r="AQ11" s="36">
        <v>3.3333333333333333E-2</v>
      </c>
      <c r="AR11" s="36">
        <v>6.9000000000000006E-2</v>
      </c>
      <c r="AS11" s="36">
        <v>3.3333333333333333E-2</v>
      </c>
      <c r="AT11" s="37">
        <v>0.13300000000000001</v>
      </c>
      <c r="AU11" s="37">
        <v>3.3000000000000002E-2</v>
      </c>
      <c r="AV11" s="38">
        <v>0</v>
      </c>
      <c r="AW11" s="39">
        <v>0</v>
      </c>
    </row>
    <row r="12" spans="1:49" s="7" customFormat="1" ht="15.75" customHeight="1" x14ac:dyDescent="0.15">
      <c r="A12" s="178"/>
      <c r="B12" s="25">
        <v>8</v>
      </c>
      <c r="C12" s="26" t="s">
        <v>41</v>
      </c>
      <c r="D12" s="27"/>
      <c r="E12" s="11">
        <f t="shared" si="0"/>
        <v>25</v>
      </c>
      <c r="F12" s="28">
        <v>9</v>
      </c>
      <c r="G12" s="29">
        <v>4</v>
      </c>
      <c r="H12" s="29">
        <v>11</v>
      </c>
      <c r="I12" s="30">
        <v>1</v>
      </c>
      <c r="J12" s="28">
        <v>0</v>
      </c>
      <c r="K12" s="30">
        <v>0</v>
      </c>
      <c r="L12" s="14">
        <f t="shared" si="4"/>
        <v>0</v>
      </c>
      <c r="M12" s="15">
        <v>0</v>
      </c>
      <c r="N12" s="155">
        <f t="shared" si="1"/>
        <v>0</v>
      </c>
      <c r="O12" s="31">
        <v>25</v>
      </c>
      <c r="P12" s="32">
        <v>1</v>
      </c>
      <c r="Q12" s="33">
        <f t="shared" si="5"/>
        <v>0.04</v>
      </c>
      <c r="R12" s="31">
        <v>25</v>
      </c>
      <c r="S12" s="32">
        <v>2</v>
      </c>
      <c r="T12" s="33">
        <f t="shared" si="6"/>
        <v>0.08</v>
      </c>
      <c r="U12" s="34">
        <v>25</v>
      </c>
      <c r="V12" s="32">
        <v>1</v>
      </c>
      <c r="W12" s="33">
        <f t="shared" si="7"/>
        <v>0.04</v>
      </c>
      <c r="X12" s="34">
        <v>25</v>
      </c>
      <c r="Y12" s="32">
        <v>0</v>
      </c>
      <c r="Z12" s="33">
        <f t="shared" si="8"/>
        <v>0</v>
      </c>
      <c r="AA12" s="34">
        <v>25</v>
      </c>
      <c r="AB12" s="32">
        <v>2</v>
      </c>
      <c r="AC12" s="33">
        <f t="shared" si="9"/>
        <v>0.08</v>
      </c>
      <c r="AD12" s="34">
        <v>25</v>
      </c>
      <c r="AE12" s="32">
        <v>0</v>
      </c>
      <c r="AF12" s="35">
        <f t="shared" si="10"/>
        <v>0</v>
      </c>
      <c r="AG12" s="34">
        <v>26</v>
      </c>
      <c r="AH12" s="32">
        <v>0</v>
      </c>
      <c r="AI12" s="35">
        <f t="shared" si="11"/>
        <v>0</v>
      </c>
      <c r="AJ12" s="34">
        <v>26</v>
      </c>
      <c r="AK12" s="32">
        <v>1</v>
      </c>
      <c r="AL12" s="35">
        <f t="shared" si="2"/>
        <v>3.8461538461538464E-2</v>
      </c>
      <c r="AM12" s="34">
        <v>25</v>
      </c>
      <c r="AN12" s="32">
        <v>0</v>
      </c>
      <c r="AO12" s="35">
        <f t="shared" si="3"/>
        <v>0</v>
      </c>
      <c r="AP12" s="36">
        <v>3.7037037037037035E-2</v>
      </c>
      <c r="AQ12" s="36">
        <v>3.5714285714285712E-2</v>
      </c>
      <c r="AR12" s="36">
        <v>8.3000000000000004E-2</v>
      </c>
      <c r="AS12" s="36">
        <v>7.1428571428571397E-2</v>
      </c>
      <c r="AT12" s="37">
        <v>3.6999999999999998E-2</v>
      </c>
      <c r="AU12" s="37">
        <v>0</v>
      </c>
      <c r="AV12" s="38">
        <v>0</v>
      </c>
      <c r="AW12" s="39">
        <v>7.6999999999999999E-2</v>
      </c>
    </row>
    <row r="13" spans="1:49" s="7" customFormat="1" ht="15.75" customHeight="1" x14ac:dyDescent="0.15">
      <c r="A13" s="178"/>
      <c r="B13" s="25">
        <v>9</v>
      </c>
      <c r="C13" s="26" t="s">
        <v>42</v>
      </c>
      <c r="D13" s="27"/>
      <c r="E13" s="11">
        <f t="shared" si="0"/>
        <v>38</v>
      </c>
      <c r="F13" s="28">
        <v>21</v>
      </c>
      <c r="G13" s="29">
        <v>2</v>
      </c>
      <c r="H13" s="29">
        <v>11</v>
      </c>
      <c r="I13" s="30">
        <v>3</v>
      </c>
      <c r="J13" s="28">
        <v>0</v>
      </c>
      <c r="K13" s="30">
        <v>1</v>
      </c>
      <c r="L13" s="14">
        <f t="shared" si="4"/>
        <v>1</v>
      </c>
      <c r="M13" s="15">
        <v>0</v>
      </c>
      <c r="N13" s="155">
        <f t="shared" si="1"/>
        <v>2.6315789473684209E-2</v>
      </c>
      <c r="O13" s="31">
        <v>39</v>
      </c>
      <c r="P13" s="32">
        <v>1</v>
      </c>
      <c r="Q13" s="33">
        <f t="shared" si="5"/>
        <v>2.564102564102564E-2</v>
      </c>
      <c r="R13" s="31">
        <v>39</v>
      </c>
      <c r="S13" s="32">
        <v>1</v>
      </c>
      <c r="T13" s="33">
        <f t="shared" si="6"/>
        <v>2.564102564102564E-2</v>
      </c>
      <c r="U13" s="34">
        <v>39</v>
      </c>
      <c r="V13" s="32">
        <v>0</v>
      </c>
      <c r="W13" s="33">
        <f t="shared" si="7"/>
        <v>0</v>
      </c>
      <c r="X13" s="34">
        <v>40</v>
      </c>
      <c r="Y13" s="32">
        <v>1</v>
      </c>
      <c r="Z13" s="33">
        <f t="shared" si="8"/>
        <v>2.5000000000000001E-2</v>
      </c>
      <c r="AA13" s="34">
        <v>41</v>
      </c>
      <c r="AB13" s="32">
        <v>1</v>
      </c>
      <c r="AC13" s="33">
        <f t="shared" si="9"/>
        <v>2.4390243902439025E-2</v>
      </c>
      <c r="AD13" s="34">
        <v>41</v>
      </c>
      <c r="AE13" s="32">
        <v>0</v>
      </c>
      <c r="AF13" s="35">
        <f t="shared" si="10"/>
        <v>0</v>
      </c>
      <c r="AG13" s="34">
        <v>42</v>
      </c>
      <c r="AH13" s="32">
        <v>2</v>
      </c>
      <c r="AI13" s="35">
        <f t="shared" si="11"/>
        <v>4.7619047619047616E-2</v>
      </c>
      <c r="AJ13" s="34">
        <v>42</v>
      </c>
      <c r="AK13" s="32">
        <v>1</v>
      </c>
      <c r="AL13" s="35">
        <f t="shared" si="2"/>
        <v>2.3809523809523808E-2</v>
      </c>
      <c r="AM13" s="34">
        <v>41</v>
      </c>
      <c r="AN13" s="32">
        <v>2</v>
      </c>
      <c r="AO13" s="35">
        <f t="shared" si="3"/>
        <v>4.878048780487805E-2</v>
      </c>
      <c r="AP13" s="36">
        <v>4.878048780487805E-2</v>
      </c>
      <c r="AQ13" s="36">
        <v>4.7619047619047616E-2</v>
      </c>
      <c r="AR13" s="36">
        <v>3.3000000000000002E-2</v>
      </c>
      <c r="AS13" s="36">
        <v>4.8780487804878002E-2</v>
      </c>
      <c r="AT13" s="37">
        <v>7.2999999999999995E-2</v>
      </c>
      <c r="AU13" s="37">
        <v>2.5000000000000001E-2</v>
      </c>
      <c r="AV13" s="38">
        <v>0</v>
      </c>
      <c r="AW13" s="39">
        <v>0</v>
      </c>
    </row>
    <row r="14" spans="1:49" s="7" customFormat="1" ht="15.75" customHeight="1" x14ac:dyDescent="0.15">
      <c r="A14" s="178"/>
      <c r="B14" s="25">
        <v>10</v>
      </c>
      <c r="C14" s="26" t="s">
        <v>43</v>
      </c>
      <c r="D14" s="27"/>
      <c r="E14" s="40">
        <f t="shared" si="0"/>
        <v>31</v>
      </c>
      <c r="F14" s="28">
        <v>16</v>
      </c>
      <c r="G14" s="29">
        <v>3</v>
      </c>
      <c r="H14" s="29">
        <v>7</v>
      </c>
      <c r="I14" s="30">
        <v>2</v>
      </c>
      <c r="J14" s="28">
        <v>0</v>
      </c>
      <c r="K14" s="30">
        <v>3</v>
      </c>
      <c r="L14" s="14">
        <f t="shared" si="4"/>
        <v>3</v>
      </c>
      <c r="M14" s="15">
        <v>0</v>
      </c>
      <c r="N14" s="155">
        <f t="shared" si="1"/>
        <v>9.6774193548387094E-2</v>
      </c>
      <c r="O14" s="31">
        <v>31</v>
      </c>
      <c r="P14" s="32">
        <v>3</v>
      </c>
      <c r="Q14" s="33">
        <f t="shared" si="5"/>
        <v>9.6774193548387094E-2</v>
      </c>
      <c r="R14" s="31">
        <v>32</v>
      </c>
      <c r="S14" s="32">
        <v>3</v>
      </c>
      <c r="T14" s="33">
        <f t="shared" si="6"/>
        <v>9.375E-2</v>
      </c>
      <c r="U14" s="34">
        <v>32</v>
      </c>
      <c r="V14" s="32">
        <v>3</v>
      </c>
      <c r="W14" s="33">
        <f t="shared" si="7"/>
        <v>9.375E-2</v>
      </c>
      <c r="X14" s="34">
        <v>33</v>
      </c>
      <c r="Y14" s="32">
        <v>3</v>
      </c>
      <c r="Z14" s="33">
        <f t="shared" si="8"/>
        <v>9.0909090909090912E-2</v>
      </c>
      <c r="AA14" s="34">
        <v>34</v>
      </c>
      <c r="AB14" s="32">
        <v>5</v>
      </c>
      <c r="AC14" s="33">
        <f t="shared" si="9"/>
        <v>0.14705882352941177</v>
      </c>
      <c r="AD14" s="34">
        <v>27</v>
      </c>
      <c r="AE14" s="32">
        <v>5</v>
      </c>
      <c r="AF14" s="35">
        <f t="shared" si="10"/>
        <v>0.18518518518518517</v>
      </c>
      <c r="AG14" s="34">
        <v>33</v>
      </c>
      <c r="AH14" s="32">
        <v>5</v>
      </c>
      <c r="AI14" s="35">
        <f t="shared" si="11"/>
        <v>0.15151515151515152</v>
      </c>
      <c r="AJ14" s="34">
        <v>33</v>
      </c>
      <c r="AK14" s="32">
        <v>4</v>
      </c>
      <c r="AL14" s="35">
        <f t="shared" si="2"/>
        <v>0.12121212121212122</v>
      </c>
      <c r="AM14" s="34">
        <v>33</v>
      </c>
      <c r="AN14" s="32">
        <v>4</v>
      </c>
      <c r="AO14" s="35">
        <f t="shared" si="3"/>
        <v>0.12121212121212122</v>
      </c>
      <c r="AP14" s="36">
        <v>0.3235294117647059</v>
      </c>
      <c r="AQ14" s="36">
        <v>0.16129032258064516</v>
      </c>
      <c r="AR14" s="36">
        <v>0.11700000000000001</v>
      </c>
      <c r="AS14" s="36">
        <v>0.1388888888888889</v>
      </c>
      <c r="AT14" s="37">
        <v>0.111</v>
      </c>
      <c r="AU14" s="37">
        <v>0.111</v>
      </c>
      <c r="AV14" s="38">
        <v>7.9000000000000001E-2</v>
      </c>
      <c r="AW14" s="39">
        <v>0.158</v>
      </c>
    </row>
    <row r="15" spans="1:49" s="7" customFormat="1" ht="15.75" customHeight="1" thickBot="1" x14ac:dyDescent="0.2">
      <c r="A15" s="178"/>
      <c r="B15" s="41">
        <v>11</v>
      </c>
      <c r="C15" s="42" t="s">
        <v>44</v>
      </c>
      <c r="D15" s="43"/>
      <c r="E15" s="40">
        <f t="shared" si="0"/>
        <v>32</v>
      </c>
      <c r="F15" s="44">
        <v>10</v>
      </c>
      <c r="G15" s="45">
        <v>10</v>
      </c>
      <c r="H15" s="45">
        <v>12</v>
      </c>
      <c r="I15" s="46">
        <v>0</v>
      </c>
      <c r="J15" s="44">
        <v>0</v>
      </c>
      <c r="K15" s="46">
        <v>0</v>
      </c>
      <c r="L15" s="14">
        <f t="shared" si="4"/>
        <v>0</v>
      </c>
      <c r="M15" s="161">
        <v>0</v>
      </c>
      <c r="N15" s="162">
        <f t="shared" si="1"/>
        <v>0</v>
      </c>
      <c r="O15" s="165">
        <v>32</v>
      </c>
      <c r="P15" s="48">
        <v>3</v>
      </c>
      <c r="Q15" s="49">
        <f t="shared" si="5"/>
        <v>9.375E-2</v>
      </c>
      <c r="R15" s="47">
        <v>31</v>
      </c>
      <c r="S15" s="48">
        <v>2</v>
      </c>
      <c r="T15" s="49">
        <f t="shared" si="6"/>
        <v>6.4516129032258063E-2</v>
      </c>
      <c r="U15" s="50">
        <v>32</v>
      </c>
      <c r="V15" s="48">
        <v>2</v>
      </c>
      <c r="W15" s="49">
        <f t="shared" si="7"/>
        <v>6.25E-2</v>
      </c>
      <c r="X15" s="50">
        <v>32</v>
      </c>
      <c r="Y15" s="48">
        <v>3</v>
      </c>
      <c r="Z15" s="49">
        <f t="shared" si="8"/>
        <v>9.375E-2</v>
      </c>
      <c r="AA15" s="50">
        <v>32</v>
      </c>
      <c r="AB15" s="48">
        <v>1</v>
      </c>
      <c r="AC15" s="49">
        <f t="shared" si="9"/>
        <v>3.125E-2</v>
      </c>
      <c r="AD15" s="50">
        <v>32</v>
      </c>
      <c r="AE15" s="48">
        <v>2</v>
      </c>
      <c r="AF15" s="51">
        <f t="shared" si="10"/>
        <v>6.25E-2</v>
      </c>
      <c r="AG15" s="50">
        <v>34</v>
      </c>
      <c r="AH15" s="48">
        <v>4</v>
      </c>
      <c r="AI15" s="51">
        <f t="shared" si="11"/>
        <v>0.11764705882352941</v>
      </c>
      <c r="AJ15" s="50">
        <v>34</v>
      </c>
      <c r="AK15" s="48">
        <v>3</v>
      </c>
      <c r="AL15" s="51">
        <f t="shared" si="2"/>
        <v>8.8235294117647065E-2</v>
      </c>
      <c r="AM15" s="50">
        <v>33</v>
      </c>
      <c r="AN15" s="48">
        <v>4</v>
      </c>
      <c r="AO15" s="51">
        <f t="shared" si="3"/>
        <v>0.12121212121212122</v>
      </c>
      <c r="AP15" s="52">
        <v>0.15151515151515152</v>
      </c>
      <c r="AQ15" s="52">
        <v>0.11764705882352941</v>
      </c>
      <c r="AR15" s="52">
        <v>0.06</v>
      </c>
      <c r="AS15" s="52">
        <v>6.0606060606060601E-2</v>
      </c>
      <c r="AT15" s="53">
        <v>2.8000000000000001E-2</v>
      </c>
      <c r="AU15" s="53">
        <v>0</v>
      </c>
      <c r="AV15" s="54">
        <v>7.6999999999999999E-2</v>
      </c>
      <c r="AW15" s="55">
        <v>0.03</v>
      </c>
    </row>
    <row r="16" spans="1:49" s="7" customFormat="1" ht="15.75" customHeight="1" thickTop="1" x14ac:dyDescent="0.15">
      <c r="A16" s="179"/>
      <c r="B16" s="56"/>
      <c r="C16" s="57" t="s">
        <v>45</v>
      </c>
      <c r="D16" s="58"/>
      <c r="E16" s="59">
        <f>SUM(E5:E15)</f>
        <v>363</v>
      </c>
      <c r="F16" s="60">
        <f t="shared" ref="F16:K16" si="12">SUM(F5:F15)</f>
        <v>182</v>
      </c>
      <c r="G16" s="61">
        <f t="shared" si="12"/>
        <v>47</v>
      </c>
      <c r="H16" s="61">
        <f t="shared" si="12"/>
        <v>100</v>
      </c>
      <c r="I16" s="62">
        <f t="shared" si="12"/>
        <v>16</v>
      </c>
      <c r="J16" s="60">
        <f t="shared" si="12"/>
        <v>2</v>
      </c>
      <c r="K16" s="62">
        <f t="shared" si="12"/>
        <v>15</v>
      </c>
      <c r="L16" s="63">
        <f t="shared" si="4"/>
        <v>17</v>
      </c>
      <c r="M16" s="158">
        <f>SUM(M5:M15)</f>
        <v>1</v>
      </c>
      <c r="N16" s="166">
        <f t="shared" si="1"/>
        <v>4.6831955922865015E-2</v>
      </c>
      <c r="O16" s="159">
        <f>SUM(O5:O15)</f>
        <v>364</v>
      </c>
      <c r="P16" s="65">
        <f>SUM(P5:P15)</f>
        <v>17</v>
      </c>
      <c r="Q16" s="66">
        <f t="shared" si="5"/>
        <v>4.6703296703296704E-2</v>
      </c>
      <c r="R16" s="64">
        <f>SUM(R5:R15)</f>
        <v>363</v>
      </c>
      <c r="S16" s="65">
        <f>SUM(S5:S15)</f>
        <v>20</v>
      </c>
      <c r="T16" s="66">
        <f t="shared" si="6"/>
        <v>5.5096418732782371E-2</v>
      </c>
      <c r="U16" s="67">
        <f>SUM(U5:U15)</f>
        <v>362</v>
      </c>
      <c r="V16" s="65">
        <f>SUM(V5:V15)</f>
        <v>22</v>
      </c>
      <c r="W16" s="66">
        <f t="shared" si="7"/>
        <v>6.0773480662983423E-2</v>
      </c>
      <c r="X16" s="67">
        <f>SUM(X5:X15)</f>
        <v>368</v>
      </c>
      <c r="Y16" s="65">
        <f>SUM(Y5:Y15)</f>
        <v>26</v>
      </c>
      <c r="Z16" s="66">
        <f t="shared" si="8"/>
        <v>7.0652173913043473E-2</v>
      </c>
      <c r="AA16" s="67">
        <f>SUM(AA5:AA15)</f>
        <v>367</v>
      </c>
      <c r="AB16" s="65">
        <f>SUM(AB5:AB15)</f>
        <v>26</v>
      </c>
      <c r="AC16" s="66">
        <f>AB16/AA16</f>
        <v>7.0844686648501368E-2</v>
      </c>
      <c r="AD16" s="67">
        <f>+SUM(AD5:AD15)</f>
        <v>359</v>
      </c>
      <c r="AE16" s="65">
        <f>+SUM(AE5:AE15)</f>
        <v>26</v>
      </c>
      <c r="AF16" s="68">
        <f>AE16/AD16</f>
        <v>7.2423398328690811E-2</v>
      </c>
      <c r="AG16" s="67">
        <f>+SUM(AG5:AG15)</f>
        <v>374</v>
      </c>
      <c r="AH16" s="65">
        <f>+SUM(AH5:AH15)</f>
        <v>29</v>
      </c>
      <c r="AI16" s="69">
        <f t="shared" si="11"/>
        <v>7.7540106951871662E-2</v>
      </c>
      <c r="AJ16" s="67">
        <v>375</v>
      </c>
      <c r="AK16" s="65">
        <v>28</v>
      </c>
      <c r="AL16" s="69">
        <f t="shared" si="2"/>
        <v>7.4666666666666673E-2</v>
      </c>
      <c r="AM16" s="67">
        <f>SUM(AM5:AM15)</f>
        <v>370</v>
      </c>
      <c r="AN16" s="65">
        <f>SUM(AN5:AN15)</f>
        <v>30</v>
      </c>
      <c r="AO16" s="69">
        <f t="shared" si="3"/>
        <v>8.1081081081081086E-2</v>
      </c>
      <c r="AP16" s="69">
        <v>0.11351351351351352</v>
      </c>
      <c r="AQ16" s="69">
        <v>6.3492063492063489E-2</v>
      </c>
      <c r="AR16" s="69">
        <v>5.7000000000000002E-2</v>
      </c>
      <c r="AS16" s="69">
        <v>5.0397877984084884E-2</v>
      </c>
      <c r="AT16" s="70">
        <v>5.8999999999999997E-2</v>
      </c>
      <c r="AU16" s="70">
        <v>2.7E-2</v>
      </c>
      <c r="AV16" s="71">
        <v>2.5000000000000001E-2</v>
      </c>
      <c r="AW16" s="69">
        <v>3.3000000000000002E-2</v>
      </c>
    </row>
    <row r="17" spans="1:49" s="7" customFormat="1" ht="15.75" customHeight="1" x14ac:dyDescent="0.15">
      <c r="A17" s="222" t="s">
        <v>46</v>
      </c>
      <c r="B17" s="8">
        <v>12</v>
      </c>
      <c r="C17" s="9" t="s">
        <v>47</v>
      </c>
      <c r="D17" s="10"/>
      <c r="E17" s="11">
        <f>SUM(F17:I17,L17:M17)</f>
        <v>65</v>
      </c>
      <c r="F17" s="15">
        <v>19</v>
      </c>
      <c r="G17" s="72">
        <v>18</v>
      </c>
      <c r="H17" s="72">
        <v>12</v>
      </c>
      <c r="I17" s="73">
        <v>12</v>
      </c>
      <c r="J17" s="15">
        <v>0</v>
      </c>
      <c r="K17" s="73">
        <v>4</v>
      </c>
      <c r="L17" s="14">
        <f t="shared" si="4"/>
        <v>4</v>
      </c>
      <c r="M17" s="15">
        <v>0</v>
      </c>
      <c r="N17" s="155">
        <f t="shared" si="1"/>
        <v>6.1538461538461542E-2</v>
      </c>
      <c r="O17" s="16">
        <v>66</v>
      </c>
      <c r="P17" s="17">
        <v>1</v>
      </c>
      <c r="Q17" s="18">
        <f t="shared" si="5"/>
        <v>1.5151515151515152E-2</v>
      </c>
      <c r="R17" s="16">
        <v>68</v>
      </c>
      <c r="S17" s="17">
        <v>2</v>
      </c>
      <c r="T17" s="18">
        <f t="shared" si="6"/>
        <v>2.9411764705882353E-2</v>
      </c>
      <c r="U17" s="19">
        <v>68</v>
      </c>
      <c r="V17" s="17">
        <v>2</v>
      </c>
      <c r="W17" s="18">
        <f t="shared" si="7"/>
        <v>2.9411764705882353E-2</v>
      </c>
      <c r="X17" s="19">
        <v>67</v>
      </c>
      <c r="Y17" s="17">
        <v>3</v>
      </c>
      <c r="Z17" s="18">
        <f t="shared" si="8"/>
        <v>4.4776119402985072E-2</v>
      </c>
      <c r="AA17" s="19">
        <v>65</v>
      </c>
      <c r="AB17" s="17">
        <v>2</v>
      </c>
      <c r="AC17" s="18">
        <f t="shared" ref="AC17:AC37" si="13">AB17/AA17</f>
        <v>3.0769230769230771E-2</v>
      </c>
      <c r="AD17" s="19">
        <v>64</v>
      </c>
      <c r="AE17" s="17">
        <v>1</v>
      </c>
      <c r="AF17" s="20">
        <f t="shared" si="10"/>
        <v>1.5625E-2</v>
      </c>
      <c r="AG17" s="19">
        <v>66</v>
      </c>
      <c r="AH17" s="17">
        <v>7</v>
      </c>
      <c r="AI17" s="20">
        <f t="shared" si="11"/>
        <v>0.10606060606060606</v>
      </c>
      <c r="AJ17" s="19">
        <v>66</v>
      </c>
      <c r="AK17" s="17">
        <v>9</v>
      </c>
      <c r="AL17" s="20">
        <f t="shared" si="2"/>
        <v>0.13636363636363635</v>
      </c>
      <c r="AM17" s="19">
        <v>66</v>
      </c>
      <c r="AN17" s="17">
        <v>10</v>
      </c>
      <c r="AO17" s="20">
        <f t="shared" si="3"/>
        <v>0.15151515151515152</v>
      </c>
      <c r="AP17" s="21">
        <v>0.14925373134328357</v>
      </c>
      <c r="AQ17" s="21">
        <v>0.1044776119402985</v>
      </c>
      <c r="AR17" s="21">
        <v>0.124</v>
      </c>
      <c r="AS17" s="21">
        <v>0.14473684210526316</v>
      </c>
      <c r="AT17" s="22">
        <v>0.11</v>
      </c>
      <c r="AU17" s="22">
        <v>0.17299999999999999</v>
      </c>
      <c r="AV17" s="23">
        <v>0.154</v>
      </c>
      <c r="AW17" s="24">
        <v>0.17799999999999999</v>
      </c>
    </row>
    <row r="18" spans="1:49" s="7" customFormat="1" ht="15.75" customHeight="1" x14ac:dyDescent="0.15">
      <c r="A18" s="178"/>
      <c r="B18" s="25">
        <v>13</v>
      </c>
      <c r="C18" s="26" t="s">
        <v>48</v>
      </c>
      <c r="D18" s="74"/>
      <c r="E18" s="11">
        <f>SUM(F18:I18,L18:M18)</f>
        <v>56</v>
      </c>
      <c r="F18" s="28">
        <v>31</v>
      </c>
      <c r="G18" s="29">
        <v>5</v>
      </c>
      <c r="H18" s="29">
        <v>6</v>
      </c>
      <c r="I18" s="30">
        <v>8</v>
      </c>
      <c r="J18" s="28">
        <v>0</v>
      </c>
      <c r="K18" s="30">
        <v>6</v>
      </c>
      <c r="L18" s="14">
        <f t="shared" si="4"/>
        <v>6</v>
      </c>
      <c r="M18" s="15">
        <v>0</v>
      </c>
      <c r="N18" s="155">
        <f t="shared" si="1"/>
        <v>0.10714285714285714</v>
      </c>
      <c r="O18" s="31">
        <v>56</v>
      </c>
      <c r="P18" s="32">
        <v>5</v>
      </c>
      <c r="Q18" s="33">
        <f t="shared" si="5"/>
        <v>8.9285714285714288E-2</v>
      </c>
      <c r="R18" s="31">
        <v>56</v>
      </c>
      <c r="S18" s="32">
        <v>6</v>
      </c>
      <c r="T18" s="33">
        <f t="shared" si="6"/>
        <v>0.10714285714285714</v>
      </c>
      <c r="U18" s="34">
        <v>58</v>
      </c>
      <c r="V18" s="32">
        <v>6</v>
      </c>
      <c r="W18" s="33">
        <f t="shared" si="7"/>
        <v>0.10344827586206896</v>
      </c>
      <c r="X18" s="34">
        <v>58</v>
      </c>
      <c r="Y18" s="32">
        <v>8</v>
      </c>
      <c r="Z18" s="33">
        <f t="shared" si="8"/>
        <v>0.13793103448275862</v>
      </c>
      <c r="AA18" s="34">
        <v>58</v>
      </c>
      <c r="AB18" s="32">
        <v>2</v>
      </c>
      <c r="AC18" s="33">
        <f t="shared" si="13"/>
        <v>3.4482758620689655E-2</v>
      </c>
      <c r="AD18" s="34">
        <v>65</v>
      </c>
      <c r="AE18" s="32">
        <v>10</v>
      </c>
      <c r="AF18" s="35">
        <f t="shared" si="10"/>
        <v>0.15384615384615385</v>
      </c>
      <c r="AG18" s="34">
        <v>66</v>
      </c>
      <c r="AH18" s="32">
        <v>12</v>
      </c>
      <c r="AI18" s="35">
        <f t="shared" si="11"/>
        <v>0.18181818181818182</v>
      </c>
      <c r="AJ18" s="34">
        <v>63</v>
      </c>
      <c r="AK18" s="32">
        <v>9</v>
      </c>
      <c r="AL18" s="35">
        <f t="shared" si="2"/>
        <v>0.14285714285714285</v>
      </c>
      <c r="AM18" s="34">
        <v>67</v>
      </c>
      <c r="AN18" s="32">
        <v>14</v>
      </c>
      <c r="AO18" s="35">
        <f t="shared" si="3"/>
        <v>0.20895522388059701</v>
      </c>
      <c r="AP18" s="36">
        <v>0.17910447761194029</v>
      </c>
      <c r="AQ18" s="36">
        <v>0.18309859154929578</v>
      </c>
      <c r="AR18" s="36">
        <v>0.24299999999999999</v>
      </c>
      <c r="AS18" s="36">
        <v>0.23529411764705882</v>
      </c>
      <c r="AT18" s="37">
        <v>0.21099999999999999</v>
      </c>
      <c r="AU18" s="37">
        <v>0.2</v>
      </c>
      <c r="AV18" s="38">
        <v>0.153</v>
      </c>
      <c r="AW18" s="39">
        <v>0.14499999999999999</v>
      </c>
    </row>
    <row r="19" spans="1:49" s="7" customFormat="1" ht="15.75" customHeight="1" x14ac:dyDescent="0.15">
      <c r="A19" s="178"/>
      <c r="B19" s="25">
        <v>14</v>
      </c>
      <c r="C19" s="26" t="s">
        <v>49</v>
      </c>
      <c r="D19" s="75"/>
      <c r="E19" s="11">
        <f>SUM(F19:I19,L19:M19)</f>
        <v>47</v>
      </c>
      <c r="F19" s="28">
        <v>16</v>
      </c>
      <c r="G19" s="29">
        <v>11</v>
      </c>
      <c r="H19" s="29">
        <v>6</v>
      </c>
      <c r="I19" s="30">
        <v>9</v>
      </c>
      <c r="J19" s="28">
        <v>1</v>
      </c>
      <c r="K19" s="30">
        <v>4</v>
      </c>
      <c r="L19" s="14">
        <f t="shared" si="4"/>
        <v>5</v>
      </c>
      <c r="M19" s="15">
        <v>0</v>
      </c>
      <c r="N19" s="155">
        <f t="shared" si="1"/>
        <v>0.10638297872340426</v>
      </c>
      <c r="O19" s="31">
        <v>46</v>
      </c>
      <c r="P19" s="32">
        <v>3</v>
      </c>
      <c r="Q19" s="33">
        <f t="shared" si="5"/>
        <v>6.5217391304347824E-2</v>
      </c>
      <c r="R19" s="31">
        <v>47</v>
      </c>
      <c r="S19" s="32">
        <v>3</v>
      </c>
      <c r="T19" s="33">
        <f t="shared" si="6"/>
        <v>6.3829787234042548E-2</v>
      </c>
      <c r="U19" s="34">
        <v>47</v>
      </c>
      <c r="V19" s="32">
        <v>3</v>
      </c>
      <c r="W19" s="33">
        <f t="shared" si="7"/>
        <v>6.3829787234042548E-2</v>
      </c>
      <c r="X19" s="34">
        <v>53</v>
      </c>
      <c r="Y19" s="32">
        <v>8</v>
      </c>
      <c r="Z19" s="33">
        <f t="shared" si="8"/>
        <v>0.15094339622641509</v>
      </c>
      <c r="AA19" s="34">
        <v>55</v>
      </c>
      <c r="AB19" s="32">
        <v>7</v>
      </c>
      <c r="AC19" s="33">
        <f t="shared" si="13"/>
        <v>0.12727272727272726</v>
      </c>
      <c r="AD19" s="34">
        <v>55</v>
      </c>
      <c r="AE19" s="32">
        <v>7</v>
      </c>
      <c r="AF19" s="35">
        <f t="shared" si="10"/>
        <v>0.12727272727272726</v>
      </c>
      <c r="AG19" s="34">
        <v>57</v>
      </c>
      <c r="AH19" s="32">
        <v>4</v>
      </c>
      <c r="AI19" s="35">
        <f t="shared" si="11"/>
        <v>7.0175438596491224E-2</v>
      </c>
      <c r="AJ19" s="34">
        <v>58</v>
      </c>
      <c r="AK19" s="32">
        <v>6</v>
      </c>
      <c r="AL19" s="35">
        <f t="shared" si="2"/>
        <v>0.10344827586206896</v>
      </c>
      <c r="AM19" s="34">
        <v>56</v>
      </c>
      <c r="AN19" s="32">
        <v>3</v>
      </c>
      <c r="AO19" s="35">
        <f t="shared" si="3"/>
        <v>5.3571428571428568E-2</v>
      </c>
      <c r="AP19" s="36">
        <v>0.125</v>
      </c>
      <c r="AQ19" s="36">
        <v>0.16949152542372881</v>
      </c>
      <c r="AR19" s="36">
        <v>0.128</v>
      </c>
      <c r="AS19" s="36">
        <v>0.11666666666666667</v>
      </c>
      <c r="AT19" s="37">
        <v>8.3000000000000004E-2</v>
      </c>
      <c r="AU19" s="37">
        <v>3.4000000000000002E-2</v>
      </c>
      <c r="AV19" s="38">
        <v>0.10299999999999999</v>
      </c>
      <c r="AW19" s="39">
        <v>8.7999999999999995E-2</v>
      </c>
    </row>
    <row r="20" spans="1:49" s="7" customFormat="1" ht="15.75" customHeight="1" thickBot="1" x14ac:dyDescent="0.2">
      <c r="A20" s="178"/>
      <c r="B20" s="41">
        <v>15</v>
      </c>
      <c r="C20" s="42" t="s">
        <v>50</v>
      </c>
      <c r="D20" s="76"/>
      <c r="E20" s="11">
        <f>SUM(F20:I20,L20:M20)</f>
        <v>128</v>
      </c>
      <c r="F20" s="44">
        <f>16+8+9</f>
        <v>33</v>
      </c>
      <c r="G20" s="45">
        <f>13+10+9</f>
        <v>32</v>
      </c>
      <c r="H20" s="45">
        <f>3+5+7</f>
        <v>15</v>
      </c>
      <c r="I20" s="46">
        <f>13+12+12</f>
        <v>37</v>
      </c>
      <c r="J20" s="44">
        <v>0</v>
      </c>
      <c r="K20" s="46">
        <f>6+2+1</f>
        <v>9</v>
      </c>
      <c r="L20" s="14">
        <f t="shared" si="4"/>
        <v>9</v>
      </c>
      <c r="M20" s="161">
        <v>2</v>
      </c>
      <c r="N20" s="162">
        <f t="shared" si="1"/>
        <v>7.03125E-2</v>
      </c>
      <c r="O20" s="165">
        <v>130</v>
      </c>
      <c r="P20" s="48">
        <v>9</v>
      </c>
      <c r="Q20" s="49">
        <f t="shared" si="5"/>
        <v>6.9230769230769235E-2</v>
      </c>
      <c r="R20" s="47">
        <v>130</v>
      </c>
      <c r="S20" s="48">
        <v>6</v>
      </c>
      <c r="T20" s="49">
        <f t="shared" si="6"/>
        <v>4.6153846153846156E-2</v>
      </c>
      <c r="U20" s="50">
        <v>130</v>
      </c>
      <c r="V20" s="48">
        <v>6</v>
      </c>
      <c r="W20" s="49">
        <f t="shared" si="7"/>
        <v>4.6153846153846156E-2</v>
      </c>
      <c r="X20" s="50">
        <v>128</v>
      </c>
      <c r="Y20" s="48">
        <v>10</v>
      </c>
      <c r="Z20" s="49">
        <f t="shared" si="8"/>
        <v>7.8125E-2</v>
      </c>
      <c r="AA20" s="50">
        <v>133</v>
      </c>
      <c r="AB20" s="48">
        <v>14</v>
      </c>
      <c r="AC20" s="49">
        <f t="shared" si="13"/>
        <v>0.10526315789473684</v>
      </c>
      <c r="AD20" s="50">
        <v>135</v>
      </c>
      <c r="AE20" s="48">
        <v>11</v>
      </c>
      <c r="AF20" s="51">
        <f t="shared" si="10"/>
        <v>8.1481481481481488E-2</v>
      </c>
      <c r="AG20" s="50">
        <v>134</v>
      </c>
      <c r="AH20" s="48">
        <v>8</v>
      </c>
      <c r="AI20" s="51">
        <f t="shared" si="11"/>
        <v>5.9701492537313432E-2</v>
      </c>
      <c r="AJ20" s="50">
        <v>136</v>
      </c>
      <c r="AK20" s="48">
        <v>8</v>
      </c>
      <c r="AL20" s="51">
        <f t="shared" si="2"/>
        <v>5.8823529411764705E-2</v>
      </c>
      <c r="AM20" s="50">
        <v>132</v>
      </c>
      <c r="AN20" s="48">
        <v>7</v>
      </c>
      <c r="AO20" s="51">
        <f t="shared" si="3"/>
        <v>5.3030303030303032E-2</v>
      </c>
      <c r="AP20" s="52">
        <v>9.0909090909090912E-2</v>
      </c>
      <c r="AQ20" s="52">
        <v>6.9230769230769235E-2</v>
      </c>
      <c r="AR20" s="52">
        <v>0.10299999999999999</v>
      </c>
      <c r="AS20" s="52">
        <v>5.8394160583941604E-2</v>
      </c>
      <c r="AT20" s="77">
        <v>5.8000000000000003E-2</v>
      </c>
      <c r="AU20" s="77">
        <v>8.6999999999999994E-2</v>
      </c>
      <c r="AV20" s="78">
        <v>7.1999999999999995E-2</v>
      </c>
      <c r="AW20" s="55">
        <v>0.10100000000000001</v>
      </c>
    </row>
    <row r="21" spans="1:49" s="7" customFormat="1" ht="15.75" customHeight="1" thickTop="1" x14ac:dyDescent="0.15">
      <c r="A21" s="179"/>
      <c r="B21" s="56"/>
      <c r="C21" s="57" t="s">
        <v>45</v>
      </c>
      <c r="D21" s="58"/>
      <c r="E21" s="59">
        <f>SUM(E17:E20)</f>
        <v>296</v>
      </c>
      <c r="F21" s="60">
        <f t="shared" ref="F21:K21" si="14">SUM(F17:F20)</f>
        <v>99</v>
      </c>
      <c r="G21" s="61">
        <f t="shared" si="14"/>
        <v>66</v>
      </c>
      <c r="H21" s="61">
        <f t="shared" si="14"/>
        <v>39</v>
      </c>
      <c r="I21" s="62">
        <f t="shared" si="14"/>
        <v>66</v>
      </c>
      <c r="J21" s="60">
        <f t="shared" si="14"/>
        <v>1</v>
      </c>
      <c r="K21" s="62">
        <f t="shared" si="14"/>
        <v>23</v>
      </c>
      <c r="L21" s="63">
        <f t="shared" si="4"/>
        <v>24</v>
      </c>
      <c r="M21" s="158">
        <f>SUM(M17:M20)</f>
        <v>2</v>
      </c>
      <c r="N21" s="166">
        <f t="shared" si="1"/>
        <v>8.1081081081081086E-2</v>
      </c>
      <c r="O21" s="159">
        <f>SUM(O17:O20)</f>
        <v>298</v>
      </c>
      <c r="P21" s="65">
        <f>SUM(P17:P20)</f>
        <v>18</v>
      </c>
      <c r="Q21" s="66">
        <f t="shared" si="5"/>
        <v>6.0402684563758392E-2</v>
      </c>
      <c r="R21" s="64">
        <f>SUM(R17:R20)</f>
        <v>301</v>
      </c>
      <c r="S21" s="65">
        <f>SUM(S17:S20)</f>
        <v>17</v>
      </c>
      <c r="T21" s="66">
        <f t="shared" si="6"/>
        <v>5.647840531561462E-2</v>
      </c>
      <c r="U21" s="67">
        <f>SUM(U17:U20)</f>
        <v>303</v>
      </c>
      <c r="V21" s="65">
        <f>SUM(V17:V20)</f>
        <v>17</v>
      </c>
      <c r="W21" s="66">
        <f t="shared" si="7"/>
        <v>5.6105610561056105E-2</v>
      </c>
      <c r="X21" s="67">
        <f>SUM(X17:X20)</f>
        <v>306</v>
      </c>
      <c r="Y21" s="65">
        <f>SUM(Y17:Y20)</f>
        <v>29</v>
      </c>
      <c r="Z21" s="66">
        <f t="shared" si="8"/>
        <v>9.4771241830065356E-2</v>
      </c>
      <c r="AA21" s="67">
        <f>SUM(AA17:AA20)</f>
        <v>311</v>
      </c>
      <c r="AB21" s="65">
        <f>SUM(AB17:AB20)</f>
        <v>25</v>
      </c>
      <c r="AC21" s="66">
        <f t="shared" si="13"/>
        <v>8.0385852090032156E-2</v>
      </c>
      <c r="AD21" s="67">
        <f>+SUM(AD17:AD20)</f>
        <v>319</v>
      </c>
      <c r="AE21" s="65">
        <f>+SUM(AE17:AE20)</f>
        <v>29</v>
      </c>
      <c r="AF21" s="69">
        <f t="shared" si="10"/>
        <v>9.0909090909090912E-2</v>
      </c>
      <c r="AG21" s="67">
        <f>+SUM(AG17:AG20)</f>
        <v>323</v>
      </c>
      <c r="AH21" s="65">
        <f>+SUM(AH17:AH20)</f>
        <v>31</v>
      </c>
      <c r="AI21" s="69">
        <f t="shared" si="11"/>
        <v>9.5975232198142413E-2</v>
      </c>
      <c r="AJ21" s="67">
        <v>323</v>
      </c>
      <c r="AK21" s="65">
        <v>32</v>
      </c>
      <c r="AL21" s="69">
        <f t="shared" si="2"/>
        <v>9.9071207430340563E-2</v>
      </c>
      <c r="AM21" s="67">
        <f>SUM(AM17:AM20)</f>
        <v>321</v>
      </c>
      <c r="AN21" s="65">
        <f>SUM(AN17:AN20)</f>
        <v>34</v>
      </c>
      <c r="AO21" s="69">
        <f t="shared" si="3"/>
        <v>0.1059190031152648</v>
      </c>
      <c r="AP21" s="69">
        <v>0.12732919254658384</v>
      </c>
      <c r="AQ21" s="69">
        <v>0.11926605504587157</v>
      </c>
      <c r="AR21" s="69">
        <v>0.13800000000000001</v>
      </c>
      <c r="AS21" s="69">
        <v>0.12316715542521994</v>
      </c>
      <c r="AT21" s="70">
        <v>0.105</v>
      </c>
      <c r="AU21" s="70">
        <v>0.12</v>
      </c>
      <c r="AV21" s="71">
        <v>0.112</v>
      </c>
      <c r="AW21" s="69">
        <v>0.128</v>
      </c>
    </row>
    <row r="22" spans="1:49" s="7" customFormat="1" ht="15.75" customHeight="1" x14ac:dyDescent="0.15">
      <c r="A22" s="222" t="s">
        <v>51</v>
      </c>
      <c r="B22" s="8">
        <v>16</v>
      </c>
      <c r="C22" s="9" t="s">
        <v>52</v>
      </c>
      <c r="D22" s="79"/>
      <c r="E22" s="11">
        <f>SUM(F22:I22,L22:M22)</f>
        <v>63</v>
      </c>
      <c r="F22" s="15">
        <v>20</v>
      </c>
      <c r="G22" s="72">
        <v>13</v>
      </c>
      <c r="H22" s="72">
        <v>6</v>
      </c>
      <c r="I22" s="73">
        <v>21</v>
      </c>
      <c r="J22" s="15">
        <v>0</v>
      </c>
      <c r="K22" s="73">
        <v>2</v>
      </c>
      <c r="L22" s="14">
        <f t="shared" si="4"/>
        <v>2</v>
      </c>
      <c r="M22" s="15">
        <v>1</v>
      </c>
      <c r="N22" s="155">
        <f t="shared" si="1"/>
        <v>3.1746031746031744E-2</v>
      </c>
      <c r="O22" s="16">
        <v>64</v>
      </c>
      <c r="P22" s="17">
        <v>1</v>
      </c>
      <c r="Q22" s="18">
        <f t="shared" si="5"/>
        <v>1.5625E-2</v>
      </c>
      <c r="R22" s="16">
        <v>64</v>
      </c>
      <c r="S22" s="17">
        <v>3</v>
      </c>
      <c r="T22" s="18">
        <f t="shared" si="6"/>
        <v>4.6875E-2</v>
      </c>
      <c r="U22" s="19">
        <v>64</v>
      </c>
      <c r="V22" s="17">
        <v>2</v>
      </c>
      <c r="W22" s="18">
        <f t="shared" si="7"/>
        <v>3.125E-2</v>
      </c>
      <c r="X22" s="19">
        <v>64</v>
      </c>
      <c r="Y22" s="17">
        <v>2</v>
      </c>
      <c r="Z22" s="18">
        <f t="shared" si="8"/>
        <v>3.125E-2</v>
      </c>
      <c r="AA22" s="19">
        <v>71</v>
      </c>
      <c r="AB22" s="17">
        <v>8</v>
      </c>
      <c r="AC22" s="18">
        <f t="shared" si="13"/>
        <v>0.11267605633802817</v>
      </c>
      <c r="AD22" s="19">
        <v>70</v>
      </c>
      <c r="AE22" s="17">
        <v>4</v>
      </c>
      <c r="AF22" s="20">
        <f t="shared" si="10"/>
        <v>5.7142857142857141E-2</v>
      </c>
      <c r="AG22" s="19">
        <v>72</v>
      </c>
      <c r="AH22" s="17">
        <v>5</v>
      </c>
      <c r="AI22" s="20">
        <f t="shared" si="11"/>
        <v>6.9444444444444448E-2</v>
      </c>
      <c r="AJ22" s="19">
        <v>69</v>
      </c>
      <c r="AK22" s="17">
        <v>6</v>
      </c>
      <c r="AL22" s="20">
        <f t="shared" si="2"/>
        <v>8.6956521739130432E-2</v>
      </c>
      <c r="AM22" s="19">
        <v>69</v>
      </c>
      <c r="AN22" s="17">
        <v>7</v>
      </c>
      <c r="AO22" s="20">
        <f t="shared" si="3"/>
        <v>0.10144927536231885</v>
      </c>
      <c r="AP22" s="21">
        <v>3.0303030303030304E-2</v>
      </c>
      <c r="AQ22" s="21">
        <v>5.7142857142857141E-2</v>
      </c>
      <c r="AR22" s="21">
        <v>4.8000000000000001E-2</v>
      </c>
      <c r="AS22" s="21">
        <v>5.7142857142857141E-2</v>
      </c>
      <c r="AT22" s="22">
        <v>2.9000000000000001E-2</v>
      </c>
      <c r="AU22" s="22">
        <v>5.6000000000000001E-2</v>
      </c>
      <c r="AV22" s="23">
        <v>3.1E-2</v>
      </c>
      <c r="AW22" s="24">
        <v>2.8000000000000001E-2</v>
      </c>
    </row>
    <row r="23" spans="1:49" s="7" customFormat="1" ht="15.75" customHeight="1" x14ac:dyDescent="0.15">
      <c r="A23" s="178"/>
      <c r="B23" s="25">
        <v>17</v>
      </c>
      <c r="C23" s="26" t="s">
        <v>53</v>
      </c>
      <c r="D23" s="74"/>
      <c r="E23" s="11">
        <f>SUM(F23:I23,L23:M23)</f>
        <v>31</v>
      </c>
      <c r="F23" s="28">
        <v>10</v>
      </c>
      <c r="G23" s="29">
        <v>6</v>
      </c>
      <c r="H23" s="29">
        <v>1</v>
      </c>
      <c r="I23" s="30">
        <v>11</v>
      </c>
      <c r="J23" s="28">
        <v>0</v>
      </c>
      <c r="K23" s="30">
        <v>2</v>
      </c>
      <c r="L23" s="14">
        <f t="shared" si="4"/>
        <v>2</v>
      </c>
      <c r="M23" s="15">
        <v>1</v>
      </c>
      <c r="N23" s="155">
        <f t="shared" si="1"/>
        <v>6.4516129032258063E-2</v>
      </c>
      <c r="O23" s="31">
        <v>31</v>
      </c>
      <c r="P23" s="32">
        <v>2</v>
      </c>
      <c r="Q23" s="33">
        <f t="shared" si="5"/>
        <v>6.4516129032258063E-2</v>
      </c>
      <c r="R23" s="31">
        <v>31</v>
      </c>
      <c r="S23" s="32">
        <v>3</v>
      </c>
      <c r="T23" s="33">
        <f t="shared" si="6"/>
        <v>9.6774193548387094E-2</v>
      </c>
      <c r="U23" s="34">
        <v>30</v>
      </c>
      <c r="V23" s="32">
        <v>4</v>
      </c>
      <c r="W23" s="33">
        <f t="shared" si="7"/>
        <v>0.13333333333333333</v>
      </c>
      <c r="X23" s="80">
        <v>32</v>
      </c>
      <c r="Y23" s="32">
        <v>3</v>
      </c>
      <c r="Z23" s="33">
        <f t="shared" si="8"/>
        <v>9.375E-2</v>
      </c>
      <c r="AA23" s="34">
        <v>33</v>
      </c>
      <c r="AB23" s="32">
        <v>4</v>
      </c>
      <c r="AC23" s="33">
        <f t="shared" si="13"/>
        <v>0.12121212121212122</v>
      </c>
      <c r="AD23" s="34">
        <v>36</v>
      </c>
      <c r="AE23" s="32">
        <v>6</v>
      </c>
      <c r="AF23" s="35">
        <f t="shared" si="10"/>
        <v>0.16666666666666666</v>
      </c>
      <c r="AG23" s="34">
        <v>35</v>
      </c>
      <c r="AH23" s="32">
        <v>3</v>
      </c>
      <c r="AI23" s="35">
        <f t="shared" si="11"/>
        <v>8.5714285714285715E-2</v>
      </c>
      <c r="AJ23" s="34">
        <v>39</v>
      </c>
      <c r="AK23" s="32">
        <v>3</v>
      </c>
      <c r="AL23" s="35">
        <f t="shared" si="2"/>
        <v>7.6923076923076927E-2</v>
      </c>
      <c r="AM23" s="34">
        <v>39</v>
      </c>
      <c r="AN23" s="32">
        <v>1</v>
      </c>
      <c r="AO23" s="35">
        <f t="shared" si="3"/>
        <v>2.564102564102564E-2</v>
      </c>
      <c r="AP23" s="36">
        <v>0.1</v>
      </c>
      <c r="AQ23" s="36">
        <v>7.4999999999999997E-2</v>
      </c>
      <c r="AR23" s="36">
        <v>0.1</v>
      </c>
      <c r="AS23" s="36">
        <v>0.14634146341463414</v>
      </c>
      <c r="AT23" s="37">
        <v>9.5000000000000001E-2</v>
      </c>
      <c r="AU23" s="37">
        <v>5.0999999999999997E-2</v>
      </c>
      <c r="AV23" s="38">
        <v>7.0999999999999994E-2</v>
      </c>
      <c r="AW23" s="39">
        <v>5.7000000000000002E-2</v>
      </c>
    </row>
    <row r="24" spans="1:49" s="7" customFormat="1" ht="15.75" customHeight="1" x14ac:dyDescent="0.15">
      <c r="A24" s="178"/>
      <c r="B24" s="25">
        <v>18</v>
      </c>
      <c r="C24" s="26" t="s">
        <v>54</v>
      </c>
      <c r="D24" s="74"/>
      <c r="E24" s="11">
        <f>SUM(F24:I24,L24:M24)</f>
        <v>28</v>
      </c>
      <c r="F24" s="28">
        <v>9</v>
      </c>
      <c r="G24" s="29">
        <v>10</v>
      </c>
      <c r="H24" s="29">
        <v>1</v>
      </c>
      <c r="I24" s="30">
        <v>7</v>
      </c>
      <c r="J24" s="28">
        <v>0</v>
      </c>
      <c r="K24" s="30">
        <v>0</v>
      </c>
      <c r="L24" s="14">
        <f t="shared" si="4"/>
        <v>0</v>
      </c>
      <c r="M24" s="15">
        <v>1</v>
      </c>
      <c r="N24" s="155">
        <f t="shared" si="1"/>
        <v>0</v>
      </c>
      <c r="O24" s="31">
        <v>28</v>
      </c>
      <c r="P24" s="32">
        <v>2</v>
      </c>
      <c r="Q24" s="33">
        <f t="shared" si="5"/>
        <v>7.1428571428571425E-2</v>
      </c>
      <c r="R24" s="31">
        <v>31</v>
      </c>
      <c r="S24" s="32">
        <v>1</v>
      </c>
      <c r="T24" s="33">
        <f t="shared" si="6"/>
        <v>3.2258064516129031E-2</v>
      </c>
      <c r="U24" s="34">
        <v>34</v>
      </c>
      <c r="V24" s="32">
        <v>2</v>
      </c>
      <c r="W24" s="33">
        <f t="shared" si="7"/>
        <v>5.8823529411764705E-2</v>
      </c>
      <c r="X24" s="34">
        <v>36</v>
      </c>
      <c r="Y24" s="32">
        <v>2</v>
      </c>
      <c r="Z24" s="33">
        <f t="shared" si="8"/>
        <v>5.5555555555555552E-2</v>
      </c>
      <c r="AA24" s="34">
        <v>38</v>
      </c>
      <c r="AB24" s="32">
        <v>1</v>
      </c>
      <c r="AC24" s="33">
        <f t="shared" si="13"/>
        <v>2.6315789473684209E-2</v>
      </c>
      <c r="AD24" s="34">
        <v>38</v>
      </c>
      <c r="AE24" s="32">
        <v>1</v>
      </c>
      <c r="AF24" s="35">
        <f t="shared" si="10"/>
        <v>2.6315789473684209E-2</v>
      </c>
      <c r="AG24" s="34">
        <v>38</v>
      </c>
      <c r="AH24" s="32">
        <v>2</v>
      </c>
      <c r="AI24" s="35">
        <f t="shared" si="11"/>
        <v>5.2631578947368418E-2</v>
      </c>
      <c r="AJ24" s="34">
        <v>38</v>
      </c>
      <c r="AK24" s="32">
        <v>3</v>
      </c>
      <c r="AL24" s="35">
        <f t="shared" si="2"/>
        <v>7.8947368421052627E-2</v>
      </c>
      <c r="AM24" s="34">
        <v>41</v>
      </c>
      <c r="AN24" s="32">
        <v>8</v>
      </c>
      <c r="AO24" s="35">
        <f t="shared" si="3"/>
        <v>0.1951219512195122</v>
      </c>
      <c r="AP24" s="36">
        <v>0.16216216216216217</v>
      </c>
      <c r="AQ24" s="36">
        <v>0.13157894736842105</v>
      </c>
      <c r="AR24" s="36">
        <v>0.11600000000000001</v>
      </c>
      <c r="AS24" s="36">
        <v>0.13953488372093023</v>
      </c>
      <c r="AT24" s="37">
        <v>0.11600000000000001</v>
      </c>
      <c r="AU24" s="37">
        <v>0.14000000000000001</v>
      </c>
      <c r="AV24" s="38">
        <v>0.14599999999999999</v>
      </c>
      <c r="AW24" s="39">
        <v>0.17599999999999999</v>
      </c>
    </row>
    <row r="25" spans="1:49" s="7" customFormat="1" ht="15.75" customHeight="1" thickBot="1" x14ac:dyDescent="0.2">
      <c r="A25" s="178"/>
      <c r="B25" s="41">
        <v>19</v>
      </c>
      <c r="C25" s="42" t="s">
        <v>55</v>
      </c>
      <c r="D25" s="81"/>
      <c r="E25" s="11">
        <f>SUM(F25:I25,L25:M25)</f>
        <v>24</v>
      </c>
      <c r="F25" s="82">
        <v>15</v>
      </c>
      <c r="G25" s="83">
        <v>3</v>
      </c>
      <c r="H25" s="83">
        <v>3</v>
      </c>
      <c r="I25" s="84">
        <v>3</v>
      </c>
      <c r="J25" s="82">
        <v>0</v>
      </c>
      <c r="K25" s="84">
        <v>0</v>
      </c>
      <c r="L25" s="14">
        <f t="shared" si="4"/>
        <v>0</v>
      </c>
      <c r="M25" s="161">
        <v>0</v>
      </c>
      <c r="N25" s="162">
        <f t="shared" si="1"/>
        <v>0</v>
      </c>
      <c r="O25" s="165">
        <v>25</v>
      </c>
      <c r="P25" s="86">
        <v>0</v>
      </c>
      <c r="Q25" s="49">
        <f t="shared" si="5"/>
        <v>0</v>
      </c>
      <c r="R25" s="85">
        <v>26</v>
      </c>
      <c r="S25" s="86">
        <v>0</v>
      </c>
      <c r="T25" s="49">
        <f t="shared" si="6"/>
        <v>0</v>
      </c>
      <c r="U25" s="87">
        <v>26</v>
      </c>
      <c r="V25" s="86">
        <v>1</v>
      </c>
      <c r="W25" s="49">
        <f t="shared" si="7"/>
        <v>3.8461538461538464E-2</v>
      </c>
      <c r="X25" s="87">
        <v>31</v>
      </c>
      <c r="Y25" s="86">
        <v>2</v>
      </c>
      <c r="Z25" s="49">
        <f t="shared" si="8"/>
        <v>6.4516129032258063E-2</v>
      </c>
      <c r="AA25" s="87">
        <v>31</v>
      </c>
      <c r="AB25" s="86">
        <v>1</v>
      </c>
      <c r="AC25" s="49">
        <f t="shared" si="13"/>
        <v>3.2258064516129031E-2</v>
      </c>
      <c r="AD25" s="87">
        <v>33</v>
      </c>
      <c r="AE25" s="86">
        <v>3</v>
      </c>
      <c r="AF25" s="88">
        <f t="shared" si="10"/>
        <v>9.0909090909090912E-2</v>
      </c>
      <c r="AG25" s="87">
        <v>31</v>
      </c>
      <c r="AH25" s="86">
        <v>2</v>
      </c>
      <c r="AI25" s="51">
        <f t="shared" si="11"/>
        <v>6.4516129032258063E-2</v>
      </c>
      <c r="AJ25" s="87">
        <v>34</v>
      </c>
      <c r="AK25" s="86">
        <v>6</v>
      </c>
      <c r="AL25" s="51">
        <f t="shared" si="2"/>
        <v>0.17647058823529413</v>
      </c>
      <c r="AM25" s="87">
        <v>35</v>
      </c>
      <c r="AN25" s="86">
        <v>6</v>
      </c>
      <c r="AO25" s="51">
        <f t="shared" si="3"/>
        <v>0.17142857142857143</v>
      </c>
      <c r="AP25" s="52">
        <v>0.14705882352941177</v>
      </c>
      <c r="AQ25" s="52">
        <v>0.13157894736842105</v>
      </c>
      <c r="AR25" s="52">
        <v>0.10299999999999999</v>
      </c>
      <c r="AS25" s="52">
        <v>0.1891891891891892</v>
      </c>
      <c r="AT25" s="77">
        <v>8.5999999999999993E-2</v>
      </c>
      <c r="AU25" s="77">
        <v>8.3000000000000004E-2</v>
      </c>
      <c r="AV25" s="78">
        <v>0.111</v>
      </c>
      <c r="AW25" s="89">
        <v>0.16200000000000001</v>
      </c>
    </row>
    <row r="26" spans="1:49" s="7" customFormat="1" ht="15.75" customHeight="1" thickTop="1" x14ac:dyDescent="0.15">
      <c r="A26" s="179"/>
      <c r="B26" s="56"/>
      <c r="C26" s="57" t="s">
        <v>45</v>
      </c>
      <c r="D26" s="58"/>
      <c r="E26" s="59">
        <f t="shared" ref="E26:K26" si="15">SUM(E22:E25)</f>
        <v>146</v>
      </c>
      <c r="F26" s="60">
        <f t="shared" si="15"/>
        <v>54</v>
      </c>
      <c r="G26" s="61">
        <f t="shared" si="15"/>
        <v>32</v>
      </c>
      <c r="H26" s="61">
        <f t="shared" si="15"/>
        <v>11</v>
      </c>
      <c r="I26" s="62">
        <f t="shared" si="15"/>
        <v>42</v>
      </c>
      <c r="J26" s="60">
        <f t="shared" si="15"/>
        <v>0</v>
      </c>
      <c r="K26" s="62">
        <f t="shared" si="15"/>
        <v>4</v>
      </c>
      <c r="L26" s="63">
        <f t="shared" si="4"/>
        <v>4</v>
      </c>
      <c r="M26" s="158">
        <f>SUM(M22:M25)</f>
        <v>3</v>
      </c>
      <c r="N26" s="166">
        <f t="shared" si="1"/>
        <v>2.7397260273972601E-2</v>
      </c>
      <c r="O26" s="159">
        <f t="shared" ref="O26" si="16">SUM(O22:O25)</f>
        <v>148</v>
      </c>
      <c r="P26" s="90">
        <f>SUM(P22:P25)</f>
        <v>5</v>
      </c>
      <c r="Q26" s="66">
        <f t="shared" si="5"/>
        <v>3.3783783783783786E-2</v>
      </c>
      <c r="R26" s="64">
        <f>SUM(R22:R25)</f>
        <v>152</v>
      </c>
      <c r="S26" s="90">
        <f>SUM(S22:S25)</f>
        <v>7</v>
      </c>
      <c r="T26" s="66">
        <f t="shared" si="6"/>
        <v>4.6052631578947366E-2</v>
      </c>
      <c r="U26" s="67">
        <f>SUM(U22:U25)</f>
        <v>154</v>
      </c>
      <c r="V26" s="90">
        <f>SUM(V22:V25)</f>
        <v>9</v>
      </c>
      <c r="W26" s="66">
        <f t="shared" si="7"/>
        <v>5.844155844155844E-2</v>
      </c>
      <c r="X26" s="67">
        <f>SUM(X22:X25)</f>
        <v>163</v>
      </c>
      <c r="Y26" s="90">
        <f>SUM(Y22:Y25)</f>
        <v>9</v>
      </c>
      <c r="Z26" s="66">
        <f t="shared" si="8"/>
        <v>5.5214723926380369E-2</v>
      </c>
      <c r="AA26" s="67">
        <f>SUM(AA22:AA25)</f>
        <v>173</v>
      </c>
      <c r="AB26" s="67">
        <f>SUM(AB22:AB25)</f>
        <v>14</v>
      </c>
      <c r="AC26" s="66">
        <f t="shared" si="13"/>
        <v>8.0924855491329481E-2</v>
      </c>
      <c r="AD26" s="67">
        <f>+SUM(AD22:AD25)</f>
        <v>177</v>
      </c>
      <c r="AE26" s="67">
        <f>+SUM(AE22:AE25)</f>
        <v>14</v>
      </c>
      <c r="AF26" s="69">
        <f t="shared" si="10"/>
        <v>7.909604519774012E-2</v>
      </c>
      <c r="AG26" s="67">
        <f>+SUM(AG22:AG25)</f>
        <v>176</v>
      </c>
      <c r="AH26" s="67">
        <f>+SUM(AH22:AH25)</f>
        <v>12</v>
      </c>
      <c r="AI26" s="69">
        <f t="shared" si="11"/>
        <v>6.8181818181818177E-2</v>
      </c>
      <c r="AJ26" s="67">
        <v>180</v>
      </c>
      <c r="AK26" s="67">
        <v>18</v>
      </c>
      <c r="AL26" s="69">
        <f t="shared" si="2"/>
        <v>0.1</v>
      </c>
      <c r="AM26" s="67">
        <f>SUM(AM22:AM25)</f>
        <v>184</v>
      </c>
      <c r="AN26" s="67">
        <f>SUM(AN22:AN25)</f>
        <v>22</v>
      </c>
      <c r="AO26" s="69">
        <f t="shared" si="3"/>
        <v>0.11956521739130435</v>
      </c>
      <c r="AP26" s="69">
        <v>9.6045197740112997E-2</v>
      </c>
      <c r="AQ26" s="69">
        <v>9.1397849462365593E-2</v>
      </c>
      <c r="AR26" s="69">
        <v>7.8E-2</v>
      </c>
      <c r="AS26" s="69">
        <v>0.12041884816753927</v>
      </c>
      <c r="AT26" s="70">
        <v>7.3999999999999996E-2</v>
      </c>
      <c r="AU26" s="70">
        <v>7.9000000000000001E-2</v>
      </c>
      <c r="AV26" s="71">
        <v>8.4000000000000005E-2</v>
      </c>
      <c r="AW26" s="69">
        <v>0.105</v>
      </c>
    </row>
    <row r="27" spans="1:49" s="7" customFormat="1" ht="15.75" customHeight="1" x14ac:dyDescent="0.15">
      <c r="A27" s="222" t="s">
        <v>56</v>
      </c>
      <c r="B27" s="8">
        <v>20</v>
      </c>
      <c r="C27" s="9" t="s">
        <v>57</v>
      </c>
      <c r="D27" s="10"/>
      <c r="E27" s="11">
        <f>SUM(F27:I27,L27:M27)</f>
        <v>50</v>
      </c>
      <c r="F27" s="15">
        <v>10</v>
      </c>
      <c r="G27" s="72">
        <v>13</v>
      </c>
      <c r="H27" s="72">
        <v>5</v>
      </c>
      <c r="I27" s="73">
        <v>19</v>
      </c>
      <c r="J27" s="15">
        <v>0</v>
      </c>
      <c r="K27" s="73">
        <v>2</v>
      </c>
      <c r="L27" s="14">
        <f t="shared" si="4"/>
        <v>2</v>
      </c>
      <c r="M27" s="15">
        <v>1</v>
      </c>
      <c r="N27" s="155">
        <f t="shared" si="1"/>
        <v>0.04</v>
      </c>
      <c r="O27" s="16">
        <v>52</v>
      </c>
      <c r="P27" s="17">
        <v>5</v>
      </c>
      <c r="Q27" s="18">
        <f t="shared" si="5"/>
        <v>9.6153846153846159E-2</v>
      </c>
      <c r="R27" s="16">
        <v>57</v>
      </c>
      <c r="S27" s="17">
        <v>4</v>
      </c>
      <c r="T27" s="18">
        <f t="shared" si="6"/>
        <v>7.0175438596491224E-2</v>
      </c>
      <c r="U27" s="19">
        <v>53</v>
      </c>
      <c r="V27" s="17">
        <v>2</v>
      </c>
      <c r="W27" s="18">
        <f t="shared" si="7"/>
        <v>3.7735849056603772E-2</v>
      </c>
      <c r="X27" s="19">
        <v>58</v>
      </c>
      <c r="Y27" s="17">
        <v>6</v>
      </c>
      <c r="Z27" s="18">
        <f t="shared" si="8"/>
        <v>0.10344827586206896</v>
      </c>
      <c r="AA27" s="19">
        <v>60</v>
      </c>
      <c r="AB27" s="17">
        <v>8</v>
      </c>
      <c r="AC27" s="18">
        <f t="shared" si="13"/>
        <v>0.13333333333333333</v>
      </c>
      <c r="AD27" s="19">
        <v>62</v>
      </c>
      <c r="AE27" s="17">
        <v>6</v>
      </c>
      <c r="AF27" s="20">
        <f t="shared" si="10"/>
        <v>9.6774193548387094E-2</v>
      </c>
      <c r="AG27" s="19">
        <v>65</v>
      </c>
      <c r="AH27" s="17">
        <v>7</v>
      </c>
      <c r="AI27" s="20">
        <f t="shared" si="11"/>
        <v>0.1076923076923077</v>
      </c>
      <c r="AJ27" s="19">
        <v>67</v>
      </c>
      <c r="AK27" s="17">
        <v>8</v>
      </c>
      <c r="AL27" s="20">
        <f t="shared" si="2"/>
        <v>0.11940298507462686</v>
      </c>
      <c r="AM27" s="19">
        <v>67</v>
      </c>
      <c r="AN27" s="17">
        <v>8</v>
      </c>
      <c r="AO27" s="20">
        <f t="shared" si="3"/>
        <v>0.11940298507462686</v>
      </c>
      <c r="AP27" s="21">
        <v>9.375E-2</v>
      </c>
      <c r="AQ27" s="21">
        <v>0.18181818181818182</v>
      </c>
      <c r="AR27" s="21">
        <v>0.158</v>
      </c>
      <c r="AS27" s="21">
        <v>0.18461538461538463</v>
      </c>
      <c r="AT27" s="22">
        <v>0.13</v>
      </c>
      <c r="AU27" s="22">
        <v>0.159</v>
      </c>
      <c r="AV27" s="23">
        <v>0.20300000000000001</v>
      </c>
      <c r="AW27" s="24">
        <v>0.158</v>
      </c>
    </row>
    <row r="28" spans="1:49" s="7" customFormat="1" ht="15.75" customHeight="1" x14ac:dyDescent="0.15">
      <c r="A28" s="178"/>
      <c r="B28" s="25">
        <v>21</v>
      </c>
      <c r="C28" s="26" t="s">
        <v>58</v>
      </c>
      <c r="D28" s="74"/>
      <c r="E28" s="11">
        <f>SUM(F28:I28,L28:M28)</f>
        <v>23</v>
      </c>
      <c r="F28" s="28">
        <v>5</v>
      </c>
      <c r="G28" s="29">
        <v>7</v>
      </c>
      <c r="H28" s="29">
        <v>2</v>
      </c>
      <c r="I28" s="30">
        <v>9</v>
      </c>
      <c r="J28" s="28">
        <v>0</v>
      </c>
      <c r="K28" s="30">
        <v>0</v>
      </c>
      <c r="L28" s="14">
        <f>SUM(J28:K28)</f>
        <v>0</v>
      </c>
      <c r="M28" s="15">
        <v>0</v>
      </c>
      <c r="N28" s="155">
        <f t="shared" si="1"/>
        <v>0</v>
      </c>
      <c r="O28" s="31">
        <v>23</v>
      </c>
      <c r="P28" s="32">
        <v>0</v>
      </c>
      <c r="Q28" s="33">
        <f t="shared" si="5"/>
        <v>0</v>
      </c>
      <c r="R28" s="31">
        <v>22</v>
      </c>
      <c r="S28" s="32">
        <v>1</v>
      </c>
      <c r="T28" s="33">
        <f t="shared" si="6"/>
        <v>4.5454545454545456E-2</v>
      </c>
      <c r="U28" s="34">
        <v>22</v>
      </c>
      <c r="V28" s="32">
        <v>2</v>
      </c>
      <c r="W28" s="33">
        <f t="shared" si="7"/>
        <v>9.0909090909090912E-2</v>
      </c>
      <c r="X28" s="34">
        <v>31</v>
      </c>
      <c r="Y28" s="32">
        <v>10</v>
      </c>
      <c r="Z28" s="33">
        <f t="shared" si="8"/>
        <v>0.32258064516129031</v>
      </c>
      <c r="AA28" s="34">
        <v>39</v>
      </c>
      <c r="AB28" s="32">
        <v>6</v>
      </c>
      <c r="AC28" s="33">
        <f t="shared" si="13"/>
        <v>0.15384615384615385</v>
      </c>
      <c r="AD28" s="34">
        <v>43</v>
      </c>
      <c r="AE28" s="32">
        <v>10</v>
      </c>
      <c r="AF28" s="35">
        <f t="shared" si="10"/>
        <v>0.23255813953488372</v>
      </c>
      <c r="AG28" s="34">
        <v>42</v>
      </c>
      <c r="AH28" s="32">
        <v>13</v>
      </c>
      <c r="AI28" s="35">
        <f t="shared" si="11"/>
        <v>0.30952380952380953</v>
      </c>
      <c r="AJ28" s="34">
        <v>51</v>
      </c>
      <c r="AK28" s="32">
        <v>15</v>
      </c>
      <c r="AL28" s="35">
        <f t="shared" si="2"/>
        <v>0.29411764705882354</v>
      </c>
      <c r="AM28" s="34">
        <v>51</v>
      </c>
      <c r="AN28" s="32">
        <v>13</v>
      </c>
      <c r="AO28" s="35">
        <f t="shared" si="3"/>
        <v>0.25490196078431371</v>
      </c>
      <c r="AP28" s="36">
        <v>0.24489795918367346</v>
      </c>
      <c r="AQ28" s="36">
        <v>0.2</v>
      </c>
      <c r="AR28" s="36">
        <v>0.128</v>
      </c>
      <c r="AS28" s="36">
        <v>0.16417910447761194</v>
      </c>
      <c r="AT28" s="37">
        <v>0.13800000000000001</v>
      </c>
      <c r="AU28" s="37">
        <v>0.16400000000000001</v>
      </c>
      <c r="AV28" s="38">
        <v>0.20899999999999999</v>
      </c>
      <c r="AW28" s="91"/>
    </row>
    <row r="29" spans="1:49" s="7" customFormat="1" ht="15.75" customHeight="1" x14ac:dyDescent="0.15">
      <c r="A29" s="178"/>
      <c r="B29" s="25">
        <v>22</v>
      </c>
      <c r="C29" s="26" t="s">
        <v>59</v>
      </c>
      <c r="D29" s="74"/>
      <c r="E29" s="11">
        <f>SUM(F29:I29,L29:M29)</f>
        <v>23</v>
      </c>
      <c r="F29" s="28">
        <v>7</v>
      </c>
      <c r="G29" s="29">
        <v>4</v>
      </c>
      <c r="H29" s="29">
        <v>2</v>
      </c>
      <c r="I29" s="30">
        <v>10</v>
      </c>
      <c r="J29" s="28">
        <v>0</v>
      </c>
      <c r="K29" s="30">
        <v>0</v>
      </c>
      <c r="L29" s="14">
        <f>SUM(J29:K29)</f>
        <v>0</v>
      </c>
      <c r="M29" s="15">
        <v>0</v>
      </c>
      <c r="N29" s="155">
        <f t="shared" si="1"/>
        <v>0</v>
      </c>
      <c r="O29" s="31">
        <v>25</v>
      </c>
      <c r="P29" s="32">
        <v>1</v>
      </c>
      <c r="Q29" s="33">
        <f t="shared" si="5"/>
        <v>0.04</v>
      </c>
      <c r="R29" s="31">
        <v>26</v>
      </c>
      <c r="S29" s="32">
        <v>0</v>
      </c>
      <c r="T29" s="33">
        <f t="shared" si="6"/>
        <v>0</v>
      </c>
      <c r="U29" s="34">
        <v>25</v>
      </c>
      <c r="V29" s="32">
        <v>0</v>
      </c>
      <c r="W29" s="33">
        <f t="shared" si="7"/>
        <v>0</v>
      </c>
      <c r="X29" s="34">
        <v>25</v>
      </c>
      <c r="Y29" s="32">
        <v>1</v>
      </c>
      <c r="Z29" s="33">
        <f t="shared" si="8"/>
        <v>0.04</v>
      </c>
      <c r="AA29" s="34">
        <v>25</v>
      </c>
      <c r="AB29" s="32">
        <v>1</v>
      </c>
      <c r="AC29" s="33">
        <f t="shared" si="13"/>
        <v>0.04</v>
      </c>
      <c r="AD29" s="34">
        <v>23</v>
      </c>
      <c r="AE29" s="32">
        <v>2</v>
      </c>
      <c r="AF29" s="35">
        <f t="shared" si="10"/>
        <v>8.6956521739130432E-2</v>
      </c>
      <c r="AG29" s="34">
        <v>23</v>
      </c>
      <c r="AH29" s="32">
        <v>0</v>
      </c>
      <c r="AI29" s="35">
        <f t="shared" si="11"/>
        <v>0</v>
      </c>
      <c r="AJ29" s="34">
        <v>24</v>
      </c>
      <c r="AK29" s="32">
        <v>0</v>
      </c>
      <c r="AL29" s="35">
        <f t="shared" si="2"/>
        <v>0</v>
      </c>
      <c r="AM29" s="34">
        <v>24</v>
      </c>
      <c r="AN29" s="32">
        <v>1</v>
      </c>
      <c r="AO29" s="35">
        <f t="shared" si="3"/>
        <v>4.1666666666666664E-2</v>
      </c>
      <c r="AP29" s="36">
        <v>4.3478260869565216E-2</v>
      </c>
      <c r="AQ29" s="36">
        <v>7.1428571428571425E-2</v>
      </c>
      <c r="AR29" s="36">
        <v>0.107</v>
      </c>
      <c r="AS29" s="36">
        <v>0.15384615384615385</v>
      </c>
      <c r="AT29" s="37">
        <v>3.4000000000000002E-2</v>
      </c>
      <c r="AU29" s="37">
        <v>3.6999999999999998E-2</v>
      </c>
      <c r="AV29" s="38">
        <v>0.111</v>
      </c>
      <c r="AW29" s="91"/>
    </row>
    <row r="30" spans="1:49" s="7" customFormat="1" ht="15.75" customHeight="1" thickBot="1" x14ac:dyDescent="0.2">
      <c r="A30" s="178"/>
      <c r="B30" s="41">
        <v>23</v>
      </c>
      <c r="C30" s="42" t="s">
        <v>60</v>
      </c>
      <c r="D30" s="81"/>
      <c r="E30" s="11">
        <f>SUM(F30:I30,L30:M30)</f>
        <v>78</v>
      </c>
      <c r="F30" s="44">
        <v>30</v>
      </c>
      <c r="G30" s="45">
        <v>18</v>
      </c>
      <c r="H30" s="45">
        <v>6</v>
      </c>
      <c r="I30" s="46">
        <v>20</v>
      </c>
      <c r="J30" s="44">
        <v>0</v>
      </c>
      <c r="K30" s="46">
        <v>1</v>
      </c>
      <c r="L30" s="14">
        <f t="shared" si="4"/>
        <v>1</v>
      </c>
      <c r="M30" s="161">
        <v>3</v>
      </c>
      <c r="N30" s="162">
        <f t="shared" si="1"/>
        <v>1.282051282051282E-2</v>
      </c>
      <c r="O30" s="165">
        <v>80</v>
      </c>
      <c r="P30" s="48">
        <v>2</v>
      </c>
      <c r="Q30" s="49">
        <f t="shared" si="5"/>
        <v>2.5000000000000001E-2</v>
      </c>
      <c r="R30" s="47">
        <v>82</v>
      </c>
      <c r="S30" s="48">
        <v>0</v>
      </c>
      <c r="T30" s="49">
        <f t="shared" si="6"/>
        <v>0</v>
      </c>
      <c r="U30" s="50">
        <v>85</v>
      </c>
      <c r="V30" s="48">
        <v>2</v>
      </c>
      <c r="W30" s="49">
        <f t="shared" si="7"/>
        <v>2.3529411764705882E-2</v>
      </c>
      <c r="X30" s="50">
        <v>98</v>
      </c>
      <c r="Y30" s="48">
        <v>9</v>
      </c>
      <c r="Z30" s="49">
        <f t="shared" si="8"/>
        <v>9.1836734693877556E-2</v>
      </c>
      <c r="AA30" s="50">
        <v>97</v>
      </c>
      <c r="AB30" s="48">
        <v>8</v>
      </c>
      <c r="AC30" s="49">
        <f t="shared" si="13"/>
        <v>8.247422680412371E-2</v>
      </c>
      <c r="AD30" s="50">
        <v>99</v>
      </c>
      <c r="AE30" s="48">
        <v>6</v>
      </c>
      <c r="AF30" s="51">
        <f t="shared" si="10"/>
        <v>6.0606060606060608E-2</v>
      </c>
      <c r="AG30" s="50">
        <v>105</v>
      </c>
      <c r="AH30" s="48">
        <v>10</v>
      </c>
      <c r="AI30" s="51">
        <f t="shared" si="11"/>
        <v>9.5238095238095233E-2</v>
      </c>
      <c r="AJ30" s="50">
        <v>108</v>
      </c>
      <c r="AK30" s="48">
        <v>8</v>
      </c>
      <c r="AL30" s="51">
        <f t="shared" si="2"/>
        <v>7.407407407407407E-2</v>
      </c>
      <c r="AM30" s="50">
        <v>105</v>
      </c>
      <c r="AN30" s="48">
        <v>8</v>
      </c>
      <c r="AO30" s="51">
        <f t="shared" si="3"/>
        <v>7.6190476190476197E-2</v>
      </c>
      <c r="AP30" s="52">
        <v>7.5471698113207544E-2</v>
      </c>
      <c r="AQ30" s="52">
        <v>4.5871559633027525E-2</v>
      </c>
      <c r="AR30" s="52">
        <v>5.2999999999999999E-2</v>
      </c>
      <c r="AS30" s="52">
        <v>5.4054054054054057E-2</v>
      </c>
      <c r="AT30" s="77">
        <v>4.8000000000000001E-2</v>
      </c>
      <c r="AU30" s="77">
        <v>0</v>
      </c>
      <c r="AV30" s="78">
        <v>1.6E-2</v>
      </c>
      <c r="AW30" s="55">
        <v>5.7000000000000002E-2</v>
      </c>
    </row>
    <row r="31" spans="1:49" s="7" customFormat="1" ht="15.75" customHeight="1" thickTop="1" x14ac:dyDescent="0.15">
      <c r="A31" s="179"/>
      <c r="B31" s="56"/>
      <c r="C31" s="57" t="s">
        <v>45</v>
      </c>
      <c r="D31" s="58"/>
      <c r="E31" s="59">
        <f t="shared" ref="E31:K31" si="17">SUM(E27:E30)</f>
        <v>174</v>
      </c>
      <c r="F31" s="60">
        <f t="shared" si="17"/>
        <v>52</v>
      </c>
      <c r="G31" s="61">
        <f t="shared" si="17"/>
        <v>42</v>
      </c>
      <c r="H31" s="61">
        <f t="shared" si="17"/>
        <v>15</v>
      </c>
      <c r="I31" s="62">
        <f t="shared" si="17"/>
        <v>58</v>
      </c>
      <c r="J31" s="60">
        <f t="shared" si="17"/>
        <v>0</v>
      </c>
      <c r="K31" s="62">
        <f t="shared" si="17"/>
        <v>3</v>
      </c>
      <c r="L31" s="63">
        <f t="shared" si="4"/>
        <v>3</v>
      </c>
      <c r="M31" s="158">
        <f>SUM(M27:M30)</f>
        <v>4</v>
      </c>
      <c r="N31" s="166">
        <f t="shared" si="1"/>
        <v>1.7241379310344827E-2</v>
      </c>
      <c r="O31" s="159">
        <f t="shared" ref="O31" si="18">SUM(O27:O30)</f>
        <v>180</v>
      </c>
      <c r="P31" s="65">
        <f>SUM(P27:P30)</f>
        <v>8</v>
      </c>
      <c r="Q31" s="66">
        <f t="shared" si="5"/>
        <v>4.4444444444444446E-2</v>
      </c>
      <c r="R31" s="64">
        <f>SUM(R27:R30)</f>
        <v>187</v>
      </c>
      <c r="S31" s="65">
        <f>SUM(S27:S30)</f>
        <v>5</v>
      </c>
      <c r="T31" s="66">
        <f t="shared" si="6"/>
        <v>2.6737967914438502E-2</v>
      </c>
      <c r="U31" s="67">
        <f>SUM(U27:U30)</f>
        <v>185</v>
      </c>
      <c r="V31" s="65">
        <f>SUM(V27:V30)</f>
        <v>6</v>
      </c>
      <c r="W31" s="66">
        <f t="shared" si="7"/>
        <v>3.2432432432432434E-2</v>
      </c>
      <c r="X31" s="67">
        <f>SUM(X27:X30)</f>
        <v>212</v>
      </c>
      <c r="Y31" s="65">
        <f>SUM(Y27:Y30)</f>
        <v>26</v>
      </c>
      <c r="Z31" s="66">
        <f t="shared" si="8"/>
        <v>0.12264150943396226</v>
      </c>
      <c r="AA31" s="67">
        <f>SUM(AA27:AA30)</f>
        <v>221</v>
      </c>
      <c r="AB31" s="65">
        <f>SUM(AB27:AB30)</f>
        <v>23</v>
      </c>
      <c r="AC31" s="66">
        <f t="shared" si="13"/>
        <v>0.10407239819004525</v>
      </c>
      <c r="AD31" s="67">
        <f>+SUM(AD27:AD30)</f>
        <v>227</v>
      </c>
      <c r="AE31" s="65">
        <f>+SUM(AE27:AE30)</f>
        <v>24</v>
      </c>
      <c r="AF31" s="69">
        <f t="shared" si="10"/>
        <v>0.10572687224669604</v>
      </c>
      <c r="AG31" s="67">
        <f>+SUM(AG27:AG30)</f>
        <v>235</v>
      </c>
      <c r="AH31" s="65">
        <f>+SUM(AH27:AH30)</f>
        <v>30</v>
      </c>
      <c r="AI31" s="69">
        <f t="shared" si="11"/>
        <v>0.1276595744680851</v>
      </c>
      <c r="AJ31" s="67">
        <v>250</v>
      </c>
      <c r="AK31" s="65">
        <v>31</v>
      </c>
      <c r="AL31" s="69">
        <f t="shared" si="2"/>
        <v>0.124</v>
      </c>
      <c r="AM31" s="67">
        <f>SUM(AM27:AM30)</f>
        <v>247</v>
      </c>
      <c r="AN31" s="65">
        <f>SUM(AN27:AN30)</f>
        <v>30</v>
      </c>
      <c r="AO31" s="69">
        <f t="shared" si="3"/>
        <v>0.1214574898785425</v>
      </c>
      <c r="AP31" s="69">
        <v>0.1115702479338843</v>
      </c>
      <c r="AQ31" s="69">
        <v>0.11940298507462686</v>
      </c>
      <c r="AR31" s="69">
        <v>0.109</v>
      </c>
      <c r="AS31" s="69">
        <v>0.12267657992565056</v>
      </c>
      <c r="AT31" s="70">
        <v>0.09</v>
      </c>
      <c r="AU31" s="70">
        <v>8.4000000000000005E-2</v>
      </c>
      <c r="AV31" s="71">
        <v>0.11700000000000001</v>
      </c>
      <c r="AW31" s="69">
        <v>0.107</v>
      </c>
    </row>
    <row r="32" spans="1:49" s="7" customFormat="1" ht="15.75" customHeight="1" x14ac:dyDescent="0.15">
      <c r="A32" s="222" t="s">
        <v>61</v>
      </c>
      <c r="B32" s="8">
        <v>24</v>
      </c>
      <c r="C32" s="9" t="s">
        <v>62</v>
      </c>
      <c r="D32" s="92"/>
      <c r="E32" s="15">
        <f>SUM(F32:I32,L32:M32)</f>
        <v>88</v>
      </c>
      <c r="F32" s="15">
        <v>17</v>
      </c>
      <c r="G32" s="72">
        <v>22</v>
      </c>
      <c r="H32" s="72">
        <v>15</v>
      </c>
      <c r="I32" s="73">
        <v>28</v>
      </c>
      <c r="J32" s="15">
        <v>0</v>
      </c>
      <c r="K32" s="73">
        <v>5</v>
      </c>
      <c r="L32" s="14">
        <f t="shared" si="4"/>
        <v>5</v>
      </c>
      <c r="M32" s="15">
        <v>1</v>
      </c>
      <c r="N32" s="155">
        <f t="shared" si="1"/>
        <v>5.6818181818181816E-2</v>
      </c>
      <c r="O32" s="16">
        <v>92</v>
      </c>
      <c r="P32" s="17">
        <v>8</v>
      </c>
      <c r="Q32" s="18">
        <f t="shared" si="5"/>
        <v>8.6956521739130432E-2</v>
      </c>
      <c r="R32" s="16">
        <v>87</v>
      </c>
      <c r="S32" s="17">
        <v>0</v>
      </c>
      <c r="T32" s="18">
        <f t="shared" si="6"/>
        <v>0</v>
      </c>
      <c r="U32" s="19">
        <v>71</v>
      </c>
      <c r="V32" s="17">
        <v>2</v>
      </c>
      <c r="W32" s="18">
        <f t="shared" si="7"/>
        <v>2.8169014084507043E-2</v>
      </c>
      <c r="X32" s="19">
        <v>103</v>
      </c>
      <c r="Y32" s="17">
        <v>10</v>
      </c>
      <c r="Z32" s="18">
        <f t="shared" si="8"/>
        <v>9.7087378640776698E-2</v>
      </c>
      <c r="AA32" s="19">
        <v>121</v>
      </c>
      <c r="AB32" s="17">
        <v>19</v>
      </c>
      <c r="AC32" s="18">
        <f t="shared" si="13"/>
        <v>0.15702479338842976</v>
      </c>
      <c r="AD32" s="19">
        <v>121</v>
      </c>
      <c r="AE32" s="17">
        <v>20</v>
      </c>
      <c r="AF32" s="20">
        <f t="shared" si="10"/>
        <v>0.16528925619834711</v>
      </c>
      <c r="AG32" s="19">
        <v>120</v>
      </c>
      <c r="AH32" s="17">
        <v>14</v>
      </c>
      <c r="AI32" s="20">
        <f t="shared" si="11"/>
        <v>0.11666666666666667</v>
      </c>
      <c r="AJ32" s="19">
        <v>122</v>
      </c>
      <c r="AK32" s="17">
        <v>16</v>
      </c>
      <c r="AL32" s="20">
        <f t="shared" si="2"/>
        <v>0.13114754098360656</v>
      </c>
      <c r="AM32" s="19">
        <v>115</v>
      </c>
      <c r="AN32" s="17">
        <v>14</v>
      </c>
      <c r="AO32" s="20">
        <f t="shared" si="3"/>
        <v>0.12173913043478261</v>
      </c>
      <c r="AP32" s="21">
        <v>0.16814159292035399</v>
      </c>
      <c r="AQ32" s="21">
        <v>0.17094017094017094</v>
      </c>
      <c r="AR32" s="21">
        <v>0.183</v>
      </c>
      <c r="AS32" s="21">
        <v>0.15702479338842976</v>
      </c>
      <c r="AT32" s="22">
        <v>0.125</v>
      </c>
      <c r="AU32" s="22">
        <v>7.4999999999999997E-2</v>
      </c>
      <c r="AV32" s="23">
        <v>0.113</v>
      </c>
      <c r="AW32" s="24">
        <v>0.12</v>
      </c>
    </row>
    <row r="33" spans="1:49" s="7" customFormat="1" ht="15.75" customHeight="1" x14ac:dyDescent="0.15">
      <c r="A33" s="178"/>
      <c r="B33" s="25">
        <v>25</v>
      </c>
      <c r="C33" s="26" t="s">
        <v>63</v>
      </c>
      <c r="D33" s="74"/>
      <c r="E33" s="15">
        <f>SUM(F33:I33,L33:M33)</f>
        <v>32</v>
      </c>
      <c r="F33" s="28">
        <v>18</v>
      </c>
      <c r="G33" s="29">
        <v>2</v>
      </c>
      <c r="H33" s="29">
        <v>5</v>
      </c>
      <c r="I33" s="30">
        <v>2</v>
      </c>
      <c r="J33" s="28">
        <v>0</v>
      </c>
      <c r="K33" s="30">
        <v>4</v>
      </c>
      <c r="L33" s="14">
        <f t="shared" si="4"/>
        <v>4</v>
      </c>
      <c r="M33" s="15">
        <v>1</v>
      </c>
      <c r="N33" s="155">
        <f t="shared" si="1"/>
        <v>0.125</v>
      </c>
      <c r="O33" s="31">
        <v>33</v>
      </c>
      <c r="P33" s="32">
        <v>2</v>
      </c>
      <c r="Q33" s="33">
        <f t="shared" si="5"/>
        <v>6.0606060606060608E-2</v>
      </c>
      <c r="R33" s="31">
        <v>34</v>
      </c>
      <c r="S33" s="32">
        <v>0</v>
      </c>
      <c r="T33" s="33">
        <f t="shared" si="6"/>
        <v>0</v>
      </c>
      <c r="U33" s="34">
        <v>34</v>
      </c>
      <c r="V33" s="32">
        <v>0</v>
      </c>
      <c r="W33" s="33">
        <f t="shared" si="7"/>
        <v>0</v>
      </c>
      <c r="X33" s="34">
        <v>35</v>
      </c>
      <c r="Y33" s="32">
        <v>5</v>
      </c>
      <c r="Z33" s="33">
        <f t="shared" si="8"/>
        <v>0.14285714285714285</v>
      </c>
      <c r="AA33" s="34">
        <v>35</v>
      </c>
      <c r="AB33" s="32">
        <v>6</v>
      </c>
      <c r="AC33" s="33">
        <f t="shared" si="13"/>
        <v>0.17142857142857143</v>
      </c>
      <c r="AD33" s="34">
        <v>39</v>
      </c>
      <c r="AE33" s="32">
        <v>7</v>
      </c>
      <c r="AF33" s="35">
        <f t="shared" si="10"/>
        <v>0.17948717948717949</v>
      </c>
      <c r="AG33" s="34">
        <v>40</v>
      </c>
      <c r="AH33" s="32">
        <v>8</v>
      </c>
      <c r="AI33" s="35">
        <f t="shared" si="11"/>
        <v>0.2</v>
      </c>
      <c r="AJ33" s="34">
        <v>40</v>
      </c>
      <c r="AK33" s="32">
        <v>6</v>
      </c>
      <c r="AL33" s="35">
        <f t="shared" si="2"/>
        <v>0.15</v>
      </c>
      <c r="AM33" s="34">
        <v>43</v>
      </c>
      <c r="AN33" s="32">
        <v>6</v>
      </c>
      <c r="AO33" s="35">
        <f t="shared" si="3"/>
        <v>0.13953488372093023</v>
      </c>
      <c r="AP33" s="36">
        <v>0.1702127659574468</v>
      </c>
      <c r="AQ33" s="36">
        <v>0.11627906976744186</v>
      </c>
      <c r="AR33" s="36">
        <v>0.13</v>
      </c>
      <c r="AS33" s="36">
        <v>6.1224489795918366E-2</v>
      </c>
      <c r="AT33" s="37">
        <v>0.106</v>
      </c>
      <c r="AU33" s="37">
        <v>9.0999999999999998E-2</v>
      </c>
      <c r="AV33" s="38">
        <v>0.13700000000000001</v>
      </c>
      <c r="AW33" s="39">
        <v>6.7000000000000004E-2</v>
      </c>
    </row>
    <row r="34" spans="1:49" s="7" customFormat="1" ht="15.75" customHeight="1" x14ac:dyDescent="0.15">
      <c r="A34" s="178"/>
      <c r="B34" s="25">
        <v>26</v>
      </c>
      <c r="C34" s="26" t="s">
        <v>64</v>
      </c>
      <c r="D34" s="75"/>
      <c r="E34" s="15">
        <f>SUM(F34:I34,L34:M34)</f>
        <v>41</v>
      </c>
      <c r="F34" s="28">
        <v>19</v>
      </c>
      <c r="G34" s="29">
        <v>4</v>
      </c>
      <c r="H34" s="29">
        <v>5</v>
      </c>
      <c r="I34" s="30">
        <v>6</v>
      </c>
      <c r="J34" s="28">
        <v>0</v>
      </c>
      <c r="K34" s="30">
        <v>5</v>
      </c>
      <c r="L34" s="14">
        <f t="shared" si="4"/>
        <v>5</v>
      </c>
      <c r="M34" s="15">
        <v>2</v>
      </c>
      <c r="N34" s="155">
        <f t="shared" si="1"/>
        <v>0.12195121951219512</v>
      </c>
      <c r="O34" s="31">
        <v>43</v>
      </c>
      <c r="P34" s="32">
        <v>2</v>
      </c>
      <c r="Q34" s="33">
        <f t="shared" si="5"/>
        <v>4.6511627906976744E-2</v>
      </c>
      <c r="R34" s="31">
        <v>43</v>
      </c>
      <c r="S34" s="32">
        <v>5</v>
      </c>
      <c r="T34" s="33">
        <f t="shared" si="6"/>
        <v>0.11627906976744186</v>
      </c>
      <c r="U34" s="34">
        <v>46</v>
      </c>
      <c r="V34" s="32">
        <v>10</v>
      </c>
      <c r="W34" s="33">
        <f t="shared" si="7"/>
        <v>0.21739130434782608</v>
      </c>
      <c r="X34" s="34">
        <v>49</v>
      </c>
      <c r="Y34" s="32">
        <v>5</v>
      </c>
      <c r="Z34" s="33">
        <f t="shared" si="8"/>
        <v>0.10204081632653061</v>
      </c>
      <c r="AA34" s="34">
        <v>48</v>
      </c>
      <c r="AB34" s="32">
        <v>6</v>
      </c>
      <c r="AC34" s="33">
        <f t="shared" si="13"/>
        <v>0.125</v>
      </c>
      <c r="AD34" s="34">
        <v>54</v>
      </c>
      <c r="AE34" s="32">
        <v>7</v>
      </c>
      <c r="AF34" s="35">
        <f t="shared" si="10"/>
        <v>0.12962962962962962</v>
      </c>
      <c r="AG34" s="34">
        <v>55</v>
      </c>
      <c r="AH34" s="32">
        <v>7</v>
      </c>
      <c r="AI34" s="35">
        <f t="shared" si="11"/>
        <v>0.12727272727272726</v>
      </c>
      <c r="AJ34" s="34">
        <v>55</v>
      </c>
      <c r="AK34" s="32">
        <v>7</v>
      </c>
      <c r="AL34" s="35">
        <f t="shared" si="2"/>
        <v>0.12727272727272726</v>
      </c>
      <c r="AM34" s="34">
        <v>53</v>
      </c>
      <c r="AN34" s="32">
        <v>9</v>
      </c>
      <c r="AO34" s="35">
        <f t="shared" si="3"/>
        <v>0.16981132075471697</v>
      </c>
      <c r="AP34" s="36">
        <v>0.2</v>
      </c>
      <c r="AQ34" s="36">
        <v>5.7692307692307696E-2</v>
      </c>
      <c r="AR34" s="36">
        <v>0.23699999999999999</v>
      </c>
      <c r="AS34" s="36">
        <v>0.10169491525423729</v>
      </c>
      <c r="AT34" s="37">
        <v>0.13600000000000001</v>
      </c>
      <c r="AU34" s="37">
        <v>0.14000000000000001</v>
      </c>
      <c r="AV34" s="38">
        <v>0.121</v>
      </c>
      <c r="AW34" s="39">
        <v>6.8000000000000005E-2</v>
      </c>
    </row>
    <row r="35" spans="1:49" s="7" customFormat="1" ht="15.75" customHeight="1" thickBot="1" x14ac:dyDescent="0.2">
      <c r="A35" s="178"/>
      <c r="B35" s="93">
        <v>27</v>
      </c>
      <c r="C35" s="94" t="s">
        <v>65</v>
      </c>
      <c r="D35" s="95"/>
      <c r="E35" s="15">
        <f>SUM(F35:I35,L35:M35)</f>
        <v>119</v>
      </c>
      <c r="F35" s="82">
        <v>32</v>
      </c>
      <c r="G35" s="83">
        <v>28</v>
      </c>
      <c r="H35" s="83">
        <v>23</v>
      </c>
      <c r="I35" s="84">
        <v>30</v>
      </c>
      <c r="J35" s="82">
        <v>1</v>
      </c>
      <c r="K35" s="84">
        <v>2</v>
      </c>
      <c r="L35" s="14">
        <f t="shared" si="4"/>
        <v>3</v>
      </c>
      <c r="M35" s="161">
        <v>3</v>
      </c>
      <c r="N35" s="162">
        <f t="shared" si="1"/>
        <v>2.5210084033613446E-2</v>
      </c>
      <c r="O35" s="163">
        <v>122</v>
      </c>
      <c r="P35" s="164">
        <v>6</v>
      </c>
      <c r="Q35" s="96">
        <f>P35/O35</f>
        <v>4.9180327868852458E-2</v>
      </c>
      <c r="R35" s="85">
        <v>122</v>
      </c>
      <c r="S35" s="86">
        <v>2</v>
      </c>
      <c r="T35" s="96">
        <f>S35/R35</f>
        <v>1.6393442622950821E-2</v>
      </c>
      <c r="U35" s="87">
        <v>119</v>
      </c>
      <c r="V35" s="86">
        <v>3</v>
      </c>
      <c r="W35" s="96">
        <f>V35/U35</f>
        <v>2.5210084033613446E-2</v>
      </c>
      <c r="X35" s="87">
        <v>122</v>
      </c>
      <c r="Y35" s="86">
        <v>4</v>
      </c>
      <c r="Z35" s="96">
        <f>Y35/X35</f>
        <v>3.2786885245901641E-2</v>
      </c>
      <c r="AA35" s="87">
        <v>129</v>
      </c>
      <c r="AB35" s="86">
        <v>9</v>
      </c>
      <c r="AC35" s="96">
        <f t="shared" si="13"/>
        <v>6.9767441860465115E-2</v>
      </c>
      <c r="AD35" s="87">
        <v>129</v>
      </c>
      <c r="AE35" s="86">
        <v>10</v>
      </c>
      <c r="AF35" s="97">
        <f t="shared" si="10"/>
        <v>7.7519379844961239E-2</v>
      </c>
      <c r="AG35" s="87">
        <v>128</v>
      </c>
      <c r="AH35" s="86">
        <v>8</v>
      </c>
      <c r="AI35" s="97">
        <f t="shared" si="11"/>
        <v>6.25E-2</v>
      </c>
      <c r="AJ35" s="98">
        <v>126</v>
      </c>
      <c r="AK35" s="99">
        <v>7</v>
      </c>
      <c r="AL35" s="88">
        <f t="shared" si="2"/>
        <v>5.5555555555555552E-2</v>
      </c>
      <c r="AM35" s="87">
        <v>127</v>
      </c>
      <c r="AN35" s="86">
        <v>15</v>
      </c>
      <c r="AO35" s="97">
        <f t="shared" si="3"/>
        <v>0.11811023622047244</v>
      </c>
      <c r="AP35" s="100">
        <v>0.15</v>
      </c>
      <c r="AQ35" s="100">
        <v>0.15909090909090909</v>
      </c>
      <c r="AR35" s="100">
        <v>5.8999999999999997E-2</v>
      </c>
      <c r="AS35" s="100">
        <v>0.11940298507462686</v>
      </c>
      <c r="AT35" s="101">
        <v>8.1000000000000003E-2</v>
      </c>
      <c r="AU35" s="101">
        <v>0.10299999999999999</v>
      </c>
      <c r="AV35" s="102">
        <v>0.107</v>
      </c>
      <c r="AW35" s="89">
        <v>5.7000000000000002E-2</v>
      </c>
    </row>
    <row r="36" spans="1:49" s="7" customFormat="1" ht="15.75" customHeight="1" thickTop="1" x14ac:dyDescent="0.15">
      <c r="A36" s="179"/>
      <c r="B36" s="56"/>
      <c r="C36" s="57" t="s">
        <v>45</v>
      </c>
      <c r="D36" s="58"/>
      <c r="E36" s="59">
        <f>SUM(E32:E35)</f>
        <v>280</v>
      </c>
      <c r="F36" s="60">
        <f t="shared" ref="F36:K36" si="19">SUM(F32:F35)</f>
        <v>86</v>
      </c>
      <c r="G36" s="61">
        <f t="shared" si="19"/>
        <v>56</v>
      </c>
      <c r="H36" s="61">
        <f t="shared" si="19"/>
        <v>48</v>
      </c>
      <c r="I36" s="62">
        <f t="shared" si="19"/>
        <v>66</v>
      </c>
      <c r="J36" s="60">
        <f t="shared" si="19"/>
        <v>1</v>
      </c>
      <c r="K36" s="62">
        <f t="shared" si="19"/>
        <v>16</v>
      </c>
      <c r="L36" s="63">
        <f t="shared" si="4"/>
        <v>17</v>
      </c>
      <c r="M36" s="158">
        <f>SUM(M32:M35)</f>
        <v>7</v>
      </c>
      <c r="N36" s="166">
        <f t="shared" si="1"/>
        <v>6.0714285714285714E-2</v>
      </c>
      <c r="O36" s="159">
        <f>SUM(O32:O35)</f>
        <v>290</v>
      </c>
      <c r="P36" s="160">
        <f>SUM(P32:P35)</f>
        <v>18</v>
      </c>
      <c r="Q36" s="66">
        <f>P36/O36</f>
        <v>6.2068965517241378E-2</v>
      </c>
      <c r="R36" s="64">
        <f>SUM(R32:R35)</f>
        <v>286</v>
      </c>
      <c r="S36" s="90">
        <f>SUM(S32:S35)</f>
        <v>7</v>
      </c>
      <c r="T36" s="66">
        <f>S36/R36</f>
        <v>2.4475524475524476E-2</v>
      </c>
      <c r="U36" s="67">
        <f>SUM(U32:U35)</f>
        <v>270</v>
      </c>
      <c r="V36" s="90">
        <f>SUM(V32:V35)</f>
        <v>15</v>
      </c>
      <c r="W36" s="66">
        <f t="shared" si="7"/>
        <v>5.5555555555555552E-2</v>
      </c>
      <c r="X36" s="67">
        <f>SUM(X32:X35)</f>
        <v>309</v>
      </c>
      <c r="Y36" s="90">
        <f>SUM(Y32:Y35)</f>
        <v>24</v>
      </c>
      <c r="Z36" s="66">
        <f>Y36/X36</f>
        <v>7.7669902912621352E-2</v>
      </c>
      <c r="AA36" s="67">
        <f>SUM(AA32:AA35)</f>
        <v>333</v>
      </c>
      <c r="AB36" s="90">
        <f>SUM(AB32:AB35)</f>
        <v>40</v>
      </c>
      <c r="AC36" s="66">
        <f t="shared" si="13"/>
        <v>0.12012012012012012</v>
      </c>
      <c r="AD36" s="67">
        <f>+SUM(AD32:AD35)</f>
        <v>343</v>
      </c>
      <c r="AE36" s="90">
        <f>+SUM(AE32:AE35)</f>
        <v>44</v>
      </c>
      <c r="AF36" s="69">
        <f t="shared" si="10"/>
        <v>0.1282798833819242</v>
      </c>
      <c r="AG36" s="67">
        <f>+SUM(AG32:AG35)</f>
        <v>343</v>
      </c>
      <c r="AH36" s="90">
        <f>+SUM(AH32:AH35)</f>
        <v>37</v>
      </c>
      <c r="AI36" s="69">
        <f t="shared" si="11"/>
        <v>0.10787172011661808</v>
      </c>
      <c r="AJ36" s="67">
        <v>343</v>
      </c>
      <c r="AK36" s="90">
        <v>36</v>
      </c>
      <c r="AL36" s="69">
        <f t="shared" si="2"/>
        <v>0.10495626822157435</v>
      </c>
      <c r="AM36" s="67">
        <f>SUM(AM32:AM35)</f>
        <v>338</v>
      </c>
      <c r="AN36" s="90">
        <f>SUM(AN32:AN35)</f>
        <v>44</v>
      </c>
      <c r="AO36" s="69">
        <f t="shared" si="3"/>
        <v>0.13017751479289941</v>
      </c>
      <c r="AP36" s="69">
        <v>0.16716417910447762</v>
      </c>
      <c r="AQ36" s="69">
        <v>0.14244186046511628</v>
      </c>
      <c r="AR36" s="69">
        <v>0.13500000000000001</v>
      </c>
      <c r="AS36" s="69">
        <v>0.12121212121212122</v>
      </c>
      <c r="AT36" s="70">
        <v>0.108</v>
      </c>
      <c r="AU36" s="70">
        <v>9.8000000000000004E-2</v>
      </c>
      <c r="AV36" s="71">
        <v>0.115</v>
      </c>
      <c r="AW36" s="69">
        <v>7.8E-2</v>
      </c>
    </row>
    <row r="37" spans="1:49" s="7" customFormat="1" ht="15.75" customHeight="1" thickBot="1" x14ac:dyDescent="0.2">
      <c r="A37" s="103" t="s">
        <v>66</v>
      </c>
      <c r="B37" s="104"/>
      <c r="C37" s="105" t="s">
        <v>67</v>
      </c>
      <c r="D37" s="106"/>
      <c r="E37" s="107">
        <f>E16+E21+E26+E31+E36</f>
        <v>1259</v>
      </c>
      <c r="F37" s="108">
        <f t="shared" ref="F37:K37" si="20">F16+F21+F26+F31+F36</f>
        <v>473</v>
      </c>
      <c r="G37" s="109">
        <f t="shared" si="20"/>
        <v>243</v>
      </c>
      <c r="H37" s="109">
        <f t="shared" si="20"/>
        <v>213</v>
      </c>
      <c r="I37" s="110">
        <f t="shared" si="20"/>
        <v>248</v>
      </c>
      <c r="J37" s="108">
        <f t="shared" si="20"/>
        <v>4</v>
      </c>
      <c r="K37" s="110">
        <f t="shared" si="20"/>
        <v>61</v>
      </c>
      <c r="L37" s="111">
        <f>SUM(J37:K37)</f>
        <v>65</v>
      </c>
      <c r="M37" s="108">
        <f>M16+M21+M26+M31+M36</f>
        <v>17</v>
      </c>
      <c r="N37" s="167">
        <f t="shared" si="1"/>
        <v>5.1628276409849086E-2</v>
      </c>
      <c r="O37" s="112">
        <f>O16+O21+O26+O31+O36</f>
        <v>1280</v>
      </c>
      <c r="P37" s="113">
        <f>P16+P21+P26+P31+P36</f>
        <v>66</v>
      </c>
      <c r="Q37" s="114">
        <f>P37/O37</f>
        <v>5.1562499999999997E-2</v>
      </c>
      <c r="R37" s="112">
        <f>R16+R21+R26+R31+R36</f>
        <v>1289</v>
      </c>
      <c r="S37" s="113">
        <f>S16+S21+S26+S31+S36</f>
        <v>56</v>
      </c>
      <c r="T37" s="114">
        <f>S37/R37</f>
        <v>4.3444530643910011E-2</v>
      </c>
      <c r="U37" s="115">
        <f>U16+U21+U26+U31+U36</f>
        <v>1274</v>
      </c>
      <c r="V37" s="113">
        <f>V16+V21+V26+V31+V36</f>
        <v>69</v>
      </c>
      <c r="W37" s="114">
        <f>V37/U37</f>
        <v>5.4160125588697018E-2</v>
      </c>
      <c r="X37" s="115">
        <f>X16+X21+X26+X31+X36</f>
        <v>1358</v>
      </c>
      <c r="Y37" s="113">
        <f>Y16+Y21+Y26+Y31+Y36</f>
        <v>114</v>
      </c>
      <c r="Z37" s="114">
        <f>Y37/X37</f>
        <v>8.3946980854197342E-2</v>
      </c>
      <c r="AA37" s="115">
        <f>AA16+AA21+AA26+AA31+AA36</f>
        <v>1405</v>
      </c>
      <c r="AB37" s="113">
        <f>AB16+AB21+AB26+AB31+AB36</f>
        <v>128</v>
      </c>
      <c r="AC37" s="114">
        <f t="shared" si="13"/>
        <v>9.1103202846975095E-2</v>
      </c>
      <c r="AD37" s="115">
        <f>+AD16+AD21+AD26+AD31+AD36</f>
        <v>1425</v>
      </c>
      <c r="AE37" s="113">
        <f>+AE16+AE21+AE26+AE31+AE36</f>
        <v>137</v>
      </c>
      <c r="AF37" s="116">
        <f t="shared" si="10"/>
        <v>9.6140350877192984E-2</v>
      </c>
      <c r="AG37" s="115">
        <f>+AG16+AG21+AG26+AG31+AG36</f>
        <v>1451</v>
      </c>
      <c r="AH37" s="113">
        <f>+AH16+AH21+AH26+AH31+AH36</f>
        <v>139</v>
      </c>
      <c r="AI37" s="116">
        <f t="shared" si="11"/>
        <v>9.5796002756719498E-2</v>
      </c>
      <c r="AJ37" s="115">
        <v>1471</v>
      </c>
      <c r="AK37" s="113">
        <v>145</v>
      </c>
      <c r="AL37" s="116">
        <f t="shared" si="2"/>
        <v>9.8572399728076132E-2</v>
      </c>
      <c r="AM37" s="115">
        <f>AM16+AM21+AM26+AM31+AM36</f>
        <v>1460</v>
      </c>
      <c r="AN37" s="113">
        <f>AN16+AN21+AN26+AN31+AN36</f>
        <v>160</v>
      </c>
      <c r="AO37" s="116">
        <f t="shared" si="3"/>
        <v>0.1095890410958904</v>
      </c>
      <c r="AP37" s="117">
        <v>0.12655601659751037</v>
      </c>
      <c r="AQ37" s="117">
        <v>0.10711909514304724</v>
      </c>
      <c r="AR37" s="117">
        <v>0.10199999999999999</v>
      </c>
      <c r="AS37" s="117">
        <v>0.1044776119402985</v>
      </c>
      <c r="AT37" s="118">
        <v>8.7999999999999995E-2</v>
      </c>
      <c r="AU37" s="118">
        <v>8.1000000000000003E-2</v>
      </c>
      <c r="AV37" s="119">
        <v>8.8999999999999996E-2</v>
      </c>
      <c r="AW37" s="117">
        <v>8.4000000000000005E-2</v>
      </c>
    </row>
    <row r="38" spans="1:49" s="7" customFormat="1" ht="7.5" customHeight="1" thickTop="1" thickBot="1" x14ac:dyDescent="0.2">
      <c r="A38" s="120"/>
      <c r="B38" s="120"/>
      <c r="C38" s="121"/>
      <c r="D38" s="122"/>
      <c r="E38" s="123"/>
      <c r="F38" s="123"/>
      <c r="G38" s="123"/>
      <c r="H38" s="123"/>
      <c r="I38" s="123"/>
      <c r="J38" s="123"/>
      <c r="K38" s="123"/>
      <c r="L38" s="123"/>
      <c r="M38" s="123"/>
      <c r="N38" s="124"/>
      <c r="O38" s="125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6"/>
      <c r="AE38" s="124"/>
      <c r="AF38" s="124"/>
      <c r="AG38" s="127"/>
      <c r="AH38" s="128"/>
      <c r="AI38" s="124"/>
      <c r="AJ38" s="124"/>
      <c r="AK38" s="124"/>
      <c r="AL38" s="124"/>
      <c r="AM38" s="127"/>
      <c r="AN38" s="128"/>
      <c r="AO38" s="124"/>
      <c r="AP38" s="124"/>
      <c r="AQ38" s="124"/>
      <c r="AR38" s="124"/>
      <c r="AS38" s="124"/>
      <c r="AT38" s="124"/>
      <c r="AU38" s="124"/>
      <c r="AV38" s="124"/>
      <c r="AW38" s="124"/>
    </row>
    <row r="39" spans="1:49" s="7" customFormat="1" ht="14.25" customHeight="1" thickTop="1" thickBot="1" x14ac:dyDescent="0.2">
      <c r="A39" s="120" t="s">
        <v>68</v>
      </c>
      <c r="B39" s="129">
        <v>28</v>
      </c>
      <c r="C39" s="130" t="s">
        <v>69</v>
      </c>
      <c r="D39" s="131"/>
      <c r="E39" s="40">
        <f>SUM(F39:I39,L39:M39)</f>
        <v>53</v>
      </c>
      <c r="F39" s="132">
        <f>6+5</f>
        <v>11</v>
      </c>
      <c r="G39" s="132">
        <f>6+5</f>
        <v>11</v>
      </c>
      <c r="H39" s="132">
        <v>3</v>
      </c>
      <c r="I39" s="132">
        <f>10+11</f>
        <v>21</v>
      </c>
      <c r="J39" s="132">
        <f>2+1</f>
        <v>3</v>
      </c>
      <c r="K39" s="132">
        <v>4</v>
      </c>
      <c r="L39" s="133">
        <f>SUM(J39:K39)</f>
        <v>7</v>
      </c>
      <c r="M39" s="132">
        <v>0</v>
      </c>
      <c r="N39" s="167">
        <f t="shared" si="1"/>
        <v>0.13207547169811321</v>
      </c>
      <c r="O39" s="134">
        <v>54</v>
      </c>
      <c r="P39" s="135">
        <v>6</v>
      </c>
      <c r="Q39" s="136">
        <f>P39/O39</f>
        <v>0.1111111111111111</v>
      </c>
      <c r="R39" s="134">
        <v>55</v>
      </c>
      <c r="S39" s="135">
        <v>5</v>
      </c>
      <c r="T39" s="136">
        <f>S39/R39</f>
        <v>9.0909090909090912E-2</v>
      </c>
      <c r="U39" s="137">
        <v>54</v>
      </c>
      <c r="V39" s="135">
        <v>7</v>
      </c>
      <c r="W39" s="136">
        <f>V39/U39</f>
        <v>0.12962962962962962</v>
      </c>
      <c r="X39" s="137">
        <v>57</v>
      </c>
      <c r="Y39" s="135">
        <v>8</v>
      </c>
      <c r="Z39" s="136">
        <f>Y39/X39</f>
        <v>0.14035087719298245</v>
      </c>
      <c r="AA39" s="138">
        <v>59</v>
      </c>
      <c r="AB39" s="139">
        <v>9</v>
      </c>
      <c r="AC39" s="140">
        <f>AB39/AA39</f>
        <v>0.15254237288135594</v>
      </c>
      <c r="AD39" s="141">
        <v>59</v>
      </c>
      <c r="AE39" s="142">
        <v>11</v>
      </c>
      <c r="AF39" s="20">
        <f>AE39/AD39</f>
        <v>0.1864406779661017</v>
      </c>
      <c r="AG39" s="143">
        <v>58</v>
      </c>
      <c r="AH39" s="144">
        <v>11</v>
      </c>
      <c r="AI39" s="35">
        <f>AH39/AG39</f>
        <v>0.18965517241379309</v>
      </c>
      <c r="AJ39" s="145">
        <v>62</v>
      </c>
      <c r="AK39" s="144">
        <v>12</v>
      </c>
      <c r="AL39" s="35">
        <f>AK39/AJ39</f>
        <v>0.19354838709677419</v>
      </c>
      <c r="AM39" s="145">
        <v>61</v>
      </c>
      <c r="AN39" s="144">
        <v>12</v>
      </c>
      <c r="AO39" s="35">
        <f>AN39/AM39</f>
        <v>0.19672131147540983</v>
      </c>
      <c r="AP39" s="36">
        <v>0.19</v>
      </c>
      <c r="AQ39" s="146"/>
      <c r="AR39" s="146"/>
      <c r="AS39" s="146"/>
      <c r="AT39" s="147"/>
      <c r="AU39" s="147"/>
      <c r="AV39" s="147"/>
      <c r="AW39" s="147"/>
    </row>
    <row r="40" spans="1:49" ht="14.25" customHeight="1" thickTop="1" x14ac:dyDescent="0.15">
      <c r="A40" s="148" t="s">
        <v>70</v>
      </c>
      <c r="AD40" s="151"/>
      <c r="AE40" s="151"/>
      <c r="AF40" s="151"/>
    </row>
    <row r="41" spans="1:49" ht="15.75" customHeight="1" x14ac:dyDescent="0.15">
      <c r="A41" s="152"/>
      <c r="M41" s="156" t="s">
        <v>71</v>
      </c>
      <c r="N41" s="157" t="s">
        <v>72</v>
      </c>
      <c r="O41" s="153"/>
      <c r="R41" s="153"/>
    </row>
    <row r="42" spans="1:49" ht="27" customHeight="1" x14ac:dyDescent="0.15"/>
    <row r="43" spans="1:49" ht="27" customHeight="1" x14ac:dyDescent="0.15"/>
    <row r="44" spans="1:49" ht="29.25" customHeight="1" x14ac:dyDescent="0.15"/>
  </sheetData>
  <mergeCells count="63">
    <mergeCell ref="O2:Q2"/>
    <mergeCell ref="O3:O4"/>
    <mergeCell ref="P3:P4"/>
    <mergeCell ref="Q3:Q4"/>
    <mergeCell ref="A32:A36"/>
    <mergeCell ref="A27:A31"/>
    <mergeCell ref="AV3:AV4"/>
    <mergeCell ref="AW3:AW4"/>
    <mergeCell ref="A5:A16"/>
    <mergeCell ref="A17:A21"/>
    <mergeCell ref="A22:A26"/>
    <mergeCell ref="AP3:AP4"/>
    <mergeCell ref="AQ3:AQ4"/>
    <mergeCell ref="AR3:AR4"/>
    <mergeCell ref="AS3:AS4"/>
    <mergeCell ref="AT3:AT4"/>
    <mergeCell ref="AU3:AU4"/>
    <mergeCell ref="AJ3:AJ4"/>
    <mergeCell ref="AK3:AK4"/>
    <mergeCell ref="AL3:AL4"/>
    <mergeCell ref="AA3:AA4"/>
    <mergeCell ref="AB3:AB4"/>
    <mergeCell ref="AM3:AM4"/>
    <mergeCell ref="AN3:AN4"/>
    <mergeCell ref="AO3:AO4"/>
    <mergeCell ref="AD3:AD4"/>
    <mergeCell ref="AE3:AE4"/>
    <mergeCell ref="AF3:AF4"/>
    <mergeCell ref="AG3:AG4"/>
    <mergeCell ref="AH3:AH4"/>
    <mergeCell ref="AI3:AI4"/>
    <mergeCell ref="AG2:AI2"/>
    <mergeCell ref="F3:F4"/>
    <mergeCell ref="G3:G4"/>
    <mergeCell ref="H3:H4"/>
    <mergeCell ref="I3:I4"/>
    <mergeCell ref="J3:L3"/>
    <mergeCell ref="AC3:AC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J2:AL2"/>
    <mergeCell ref="AM2:AO2"/>
    <mergeCell ref="A1:AQ1"/>
    <mergeCell ref="A2:A4"/>
    <mergeCell ref="B2:B4"/>
    <mergeCell ref="C2:C4"/>
    <mergeCell ref="D2:D4"/>
    <mergeCell ref="E2:E4"/>
    <mergeCell ref="F2:M2"/>
    <mergeCell ref="N2:N4"/>
    <mergeCell ref="R2:T2"/>
    <mergeCell ref="U2:W2"/>
    <mergeCell ref="M3:M4"/>
    <mergeCell ref="X2:Z2"/>
    <mergeCell ref="AA2:AC2"/>
    <mergeCell ref="AD2:AF2"/>
  </mergeCells>
  <phoneticPr fontId="3"/>
  <conditionalFormatting sqref="N5:N37">
    <cfRule type="cellIs" dxfId="3" priority="3" operator="greaterThan">
      <formula>$Q5</formula>
    </cfRule>
    <cfRule type="cellIs" dxfId="2" priority="4" operator="lessThan">
      <formula>$Q5</formula>
    </cfRule>
  </conditionalFormatting>
  <conditionalFormatting sqref="N39">
    <cfRule type="cellIs" dxfId="1" priority="1" operator="greaterThan">
      <formula>$Q39</formula>
    </cfRule>
    <cfRule type="cellIs" dxfId="0" priority="2" operator="lessThan">
      <formula>$Q39</formula>
    </cfRule>
  </conditionalFormatting>
  <pageMargins left="0.7" right="0.7" top="0.75" bottom="0.75" header="0.3" footer="0.3"/>
  <pageSetup paperSize="8" scale="74" orientation="landscape" horizontalDpi="300" verticalDpi="300" r:id="rId1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2020-12-09T02:35:29Z</cp:lastPrinted>
  <dcterms:created xsi:type="dcterms:W3CDTF">2020-02-04T04:35:09Z</dcterms:created>
  <dcterms:modified xsi:type="dcterms:W3CDTF">2021-01-15T01:51:23Z</dcterms:modified>
</cp:coreProperties>
</file>