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H25" sheetId="1" r:id="rId1"/>
  </sheets>
  <definedNames>
    <definedName name="_xlnm.Print_Area" localSheetId="0">'H25'!$A$1:$AC$41</definedName>
  </definedNames>
  <calcPr fullCalcOnLoad="1"/>
</workbook>
</file>

<file path=xl/sharedStrings.xml><?xml version="1.0" encoding="utf-8"?>
<sst xmlns="http://schemas.openxmlformats.org/spreadsheetml/2006/main" count="113" uniqueCount="87">
  <si>
    <t>中心部</t>
  </si>
  <si>
    <t>東　部</t>
  </si>
  <si>
    <t>西　部</t>
  </si>
  <si>
    <t>南　部</t>
  </si>
  <si>
    <t>北　部</t>
  </si>
  <si>
    <t>小売・卸</t>
  </si>
  <si>
    <t>飲食</t>
  </si>
  <si>
    <t>その他</t>
  </si>
  <si>
    <t>調査日</t>
  </si>
  <si>
    <t>空き店舗率</t>
  </si>
  <si>
    <t>　小　　　計</t>
  </si>
  <si>
    <t>　合　　　計</t>
  </si>
  <si>
    <t>全体</t>
  </si>
  <si>
    <t>地区</t>
  </si>
  <si>
    <t>商店街名</t>
  </si>
  <si>
    <t>空き店舗数</t>
  </si>
  <si>
    <t>上通一番街商店街振興組合</t>
  </si>
  <si>
    <t>上通１・２丁目商店街振興組合</t>
  </si>
  <si>
    <t>熊本市上通町三、四丁目商店街振興組合</t>
  </si>
  <si>
    <t>熊本市上通五丁目商店街振興組合</t>
  </si>
  <si>
    <t>熊本市下通新天街商店街振興組合</t>
  </si>
  <si>
    <t>熊本市下通二番街商店街振興組合</t>
  </si>
  <si>
    <t>熊本市下通三番街商店街振興組合</t>
  </si>
  <si>
    <t>熊本市下通四番街商店街振興組合</t>
  </si>
  <si>
    <t>駕町通り商店街振興組合</t>
  </si>
  <si>
    <t>シャワー通り商店会</t>
  </si>
  <si>
    <t>熊本市新市街商店街振興組合</t>
  </si>
  <si>
    <t>健軍商店街振興組合</t>
  </si>
  <si>
    <t>競輪場通り商栄会</t>
  </si>
  <si>
    <t>サンロード帯山繁栄会</t>
  </si>
  <si>
    <t>島崎繁栄会</t>
  </si>
  <si>
    <t>唐人町通り繁栄会</t>
  </si>
  <si>
    <t>本妙寺通り商栄会</t>
  </si>
  <si>
    <t>楠商栄会</t>
  </si>
  <si>
    <t>子飼商店街振興組合</t>
  </si>
  <si>
    <t>子飼繁栄会商店街振興組合　</t>
  </si>
  <si>
    <t>武蔵商友会</t>
  </si>
  <si>
    <t>出水ふれあい通り出水商栄会</t>
  </si>
  <si>
    <t>※20年度は本調査（商店街実態調査）のデータに基づくため、商店数がその他簡易調査時とは異なる。</t>
  </si>
  <si>
    <t>店舗数</t>
  </si>
  <si>
    <t>店舗数
（1階部）</t>
  </si>
  <si>
    <t>改装等</t>
  </si>
  <si>
    <t>入居待</t>
  </si>
  <si>
    <t>計</t>
  </si>
  <si>
    <t>新鳥町繁栄会（旧新町中通り繁栄会）</t>
  </si>
  <si>
    <t>区分別店舗数</t>
  </si>
  <si>
    <t>H19</t>
  </si>
  <si>
    <t>H18</t>
  </si>
  <si>
    <t>H17</t>
  </si>
  <si>
    <t>H16</t>
  </si>
  <si>
    <t>H15</t>
  </si>
  <si>
    <t>京塚繁栄会</t>
  </si>
  <si>
    <t>（特調）</t>
  </si>
  <si>
    <t>No.</t>
  </si>
  <si>
    <t>H20</t>
  </si>
  <si>
    <t>サービス</t>
  </si>
  <si>
    <t>11/30</t>
  </si>
  <si>
    <t>11/30</t>
  </si>
  <si>
    <t>11/30</t>
  </si>
  <si>
    <t>12/3</t>
  </si>
  <si>
    <t>12/1</t>
  </si>
  <si>
    <t>不明</t>
  </si>
  <si>
    <t>南熊本商栄会</t>
  </si>
  <si>
    <t>薄場繁栄会</t>
  </si>
  <si>
    <t>旧 川尻名店会</t>
  </si>
  <si>
    <t>H22</t>
  </si>
  <si>
    <t>11/29</t>
  </si>
  <si>
    <t>12/3</t>
  </si>
  <si>
    <t>11/29</t>
  </si>
  <si>
    <t>11/30</t>
  </si>
  <si>
    <t>12/2</t>
  </si>
  <si>
    <t>12/1</t>
  </si>
  <si>
    <t>12/5</t>
  </si>
  <si>
    <t>12/5</t>
  </si>
  <si>
    <t>12/1</t>
  </si>
  <si>
    <t>12/5</t>
  </si>
  <si>
    <t>12/7</t>
  </si>
  <si>
    <t>12/8</t>
  </si>
  <si>
    <t>12/8</t>
  </si>
  <si>
    <t>12/5</t>
  </si>
  <si>
    <t>12/3</t>
  </si>
  <si>
    <t>H23</t>
  </si>
  <si>
    <t>H24</t>
  </si>
  <si>
    <t>H25
空き店舗率</t>
  </si>
  <si>
    <t>H21</t>
  </si>
  <si>
    <t>平成２５年度商店街空き店舗調査結果</t>
  </si>
  <si>
    <t>日吉商興会（旧近見商興会）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</si>
</sst>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_);[Red]\(0\)"/>
    <numFmt numFmtId="179" formatCode="0_ "/>
    <numFmt numFmtId="180" formatCode="0.0_);[Red]\(0.0\)"/>
    <numFmt numFmtId="181" formatCode="#,##0_ "/>
    <numFmt numFmtId="182" formatCode="0;&quot;▲ &quot;0"/>
    <numFmt numFmtId="183" formatCode="#,##0;&quot;▲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91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tted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2" borderId="2" xfId="0" applyNumberFormat="1" applyFont="1" applyFill="1" applyBorder="1" applyAlignment="1">
      <alignment horizontal="right" vertical="center"/>
    </xf>
    <xf numFmtId="179" fontId="4" fillId="2" borderId="1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horizontal="right" vertical="center"/>
    </xf>
    <xf numFmtId="179" fontId="4" fillId="2" borderId="6" xfId="0" applyNumberFormat="1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 vertical="center"/>
    </xf>
    <xf numFmtId="177" fontId="4" fillId="3" borderId="9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3" borderId="12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177" fontId="4" fillId="2" borderId="16" xfId="0" applyNumberFormat="1" applyFont="1" applyFill="1" applyBorder="1" applyAlignment="1">
      <alignment horizontal="right" vertical="center"/>
    </xf>
    <xf numFmtId="177" fontId="4" fillId="2" borderId="17" xfId="0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5" fillId="2" borderId="19" xfId="0" applyNumberFormat="1" applyFont="1" applyFill="1" applyBorder="1" applyAlignment="1">
      <alignment horizontal="right" vertical="center"/>
    </xf>
    <xf numFmtId="177" fontId="5" fillId="2" borderId="20" xfId="0" applyNumberFormat="1" applyFont="1" applyFill="1" applyBorder="1" applyAlignment="1">
      <alignment horizontal="right" vertical="center"/>
    </xf>
    <xf numFmtId="179" fontId="4" fillId="0" borderId="21" xfId="0" applyNumberFormat="1" applyFont="1" applyBorder="1" applyAlignment="1">
      <alignment horizontal="right" vertical="center"/>
    </xf>
    <xf numFmtId="179" fontId="4" fillId="0" borderId="22" xfId="0" applyNumberFormat="1" applyFont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179" fontId="4" fillId="0" borderId="27" xfId="0" applyNumberFormat="1" applyFont="1" applyFill="1" applyBorder="1" applyAlignment="1">
      <alignment horizontal="right" vertical="center"/>
    </xf>
    <xf numFmtId="179" fontId="4" fillId="0" borderId="28" xfId="0" applyNumberFormat="1" applyFont="1" applyFill="1" applyBorder="1" applyAlignment="1">
      <alignment horizontal="right" vertical="center"/>
    </xf>
    <xf numFmtId="177" fontId="4" fillId="3" borderId="29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9" fontId="4" fillId="0" borderId="21" xfId="0" applyNumberFormat="1" applyFont="1" applyFill="1" applyBorder="1" applyAlignment="1">
      <alignment horizontal="right" vertical="center"/>
    </xf>
    <xf numFmtId="179" fontId="4" fillId="0" borderId="22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179" fontId="4" fillId="0" borderId="32" xfId="0" applyNumberFormat="1" applyFont="1" applyFill="1" applyBorder="1" applyAlignment="1">
      <alignment horizontal="right" vertical="center"/>
    </xf>
    <xf numFmtId="179" fontId="4" fillId="0" borderId="33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177" fontId="4" fillId="0" borderId="35" xfId="0" applyNumberFormat="1" applyFont="1" applyBorder="1" applyAlignment="1">
      <alignment horizontal="right" vertical="center"/>
    </xf>
    <xf numFmtId="177" fontId="4" fillId="3" borderId="36" xfId="0" applyNumberFormat="1" applyFont="1" applyFill="1" applyBorder="1" applyAlignment="1">
      <alignment horizontal="right" vertical="center"/>
    </xf>
    <xf numFmtId="177" fontId="4" fillId="0" borderId="35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9" fontId="4" fillId="0" borderId="26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38" fontId="5" fillId="2" borderId="39" xfId="17" applyFont="1" applyFill="1" applyBorder="1" applyAlignment="1">
      <alignment horizontal="right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2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5" fillId="2" borderId="48" xfId="0" applyNumberFormat="1" applyFont="1" applyFill="1" applyBorder="1" applyAlignment="1">
      <alignment horizontal="center" vertical="center"/>
    </xf>
    <xf numFmtId="179" fontId="5" fillId="2" borderId="49" xfId="0" applyNumberFormat="1" applyFont="1" applyFill="1" applyBorder="1" applyAlignment="1">
      <alignment horizontal="right" vertical="center"/>
    </xf>
    <xf numFmtId="179" fontId="5" fillId="2" borderId="50" xfId="0" applyNumberFormat="1" applyFont="1" applyFill="1" applyBorder="1" applyAlignment="1">
      <alignment horizontal="right" vertical="center"/>
    </xf>
    <xf numFmtId="179" fontId="5" fillId="2" borderId="51" xfId="0" applyNumberFormat="1" applyFont="1" applyFill="1" applyBorder="1" applyAlignment="1">
      <alignment horizontal="right" vertical="center"/>
    </xf>
    <xf numFmtId="177" fontId="4" fillId="4" borderId="52" xfId="0" applyNumberFormat="1" applyFont="1" applyFill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5" fillId="2" borderId="26" xfId="0" applyNumberFormat="1" applyFont="1" applyFill="1" applyBorder="1" applyAlignment="1">
      <alignment horizontal="right" vertical="center"/>
    </xf>
    <xf numFmtId="177" fontId="4" fillId="2" borderId="53" xfId="0" applyNumberFormat="1" applyFont="1" applyFill="1" applyBorder="1" applyAlignment="1">
      <alignment horizontal="right" vertical="center"/>
    </xf>
    <xf numFmtId="179" fontId="4" fillId="2" borderId="54" xfId="0" applyNumberFormat="1" applyFont="1" applyFill="1" applyBorder="1" applyAlignment="1">
      <alignment horizontal="right" vertical="center"/>
    </xf>
    <xf numFmtId="0" fontId="7" fillId="5" borderId="28" xfId="0" applyFont="1" applyFill="1" applyBorder="1" applyAlignment="1">
      <alignment horizontal="center" vertical="center" shrinkToFit="1"/>
    </xf>
    <xf numFmtId="177" fontId="4" fillId="2" borderId="55" xfId="0" applyNumberFormat="1" applyFont="1" applyFill="1" applyBorder="1" applyAlignment="1">
      <alignment horizontal="right" vertical="center"/>
    </xf>
    <xf numFmtId="0" fontId="5" fillId="2" borderId="56" xfId="0" applyFont="1" applyFill="1" applyBorder="1" applyAlignment="1">
      <alignment horizontal="right" vertical="center"/>
    </xf>
    <xf numFmtId="177" fontId="5" fillId="2" borderId="57" xfId="0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4" fillId="3" borderId="31" xfId="0" applyFont="1" applyFill="1" applyBorder="1" applyAlignment="1">
      <alignment horizontal="right" vertical="center"/>
    </xf>
    <xf numFmtId="0" fontId="4" fillId="3" borderId="30" xfId="0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right" vertical="center"/>
    </xf>
    <xf numFmtId="0" fontId="4" fillId="2" borderId="61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shrinkToFit="1"/>
    </xf>
    <xf numFmtId="179" fontId="4" fillId="3" borderId="10" xfId="0" applyNumberFormat="1" applyFont="1" applyFill="1" applyBorder="1" applyAlignment="1">
      <alignment horizontal="right" vertical="center"/>
    </xf>
    <xf numFmtId="179" fontId="5" fillId="2" borderId="6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right" vertical="center"/>
    </xf>
    <xf numFmtId="179" fontId="4" fillId="3" borderId="1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9" fontId="4" fillId="2" borderId="63" xfId="0" applyNumberFormat="1" applyFont="1" applyFill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0" fontId="4" fillId="2" borderId="67" xfId="0" applyFont="1" applyFill="1" applyBorder="1" applyAlignment="1">
      <alignment horizontal="right" vertical="center"/>
    </xf>
    <xf numFmtId="0" fontId="4" fillId="0" borderId="68" xfId="0" applyFont="1" applyBorder="1" applyAlignment="1">
      <alignment horizontal="right" vertical="center"/>
    </xf>
    <xf numFmtId="0" fontId="5" fillId="2" borderId="28" xfId="0" applyFont="1" applyFill="1" applyBorder="1" applyAlignment="1">
      <alignment horizontal="right" vertical="center"/>
    </xf>
    <xf numFmtId="0" fontId="4" fillId="0" borderId="69" xfId="0" applyFont="1" applyBorder="1" applyAlignment="1">
      <alignment horizontal="right" vertical="center"/>
    </xf>
    <xf numFmtId="0" fontId="4" fillId="3" borderId="7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 shrinkToFit="1"/>
    </xf>
    <xf numFmtId="177" fontId="4" fillId="0" borderId="0" xfId="0" applyNumberFormat="1" applyFont="1" applyBorder="1" applyAlignment="1">
      <alignment horizontal="right" vertical="center"/>
    </xf>
    <xf numFmtId="181" fontId="5" fillId="2" borderId="71" xfId="0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horizontal="center" vertical="center"/>
    </xf>
    <xf numFmtId="38" fontId="5" fillId="2" borderId="20" xfId="17" applyFont="1" applyFill="1" applyBorder="1" applyAlignment="1">
      <alignment horizontal="right" vertical="center"/>
    </xf>
    <xf numFmtId="177" fontId="4" fillId="3" borderId="72" xfId="0" applyNumberFormat="1" applyFont="1" applyFill="1" applyBorder="1" applyAlignment="1">
      <alignment horizontal="right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shrinkToFit="1"/>
    </xf>
    <xf numFmtId="177" fontId="4" fillId="3" borderId="10" xfId="0" applyNumberFormat="1" applyFont="1" applyFill="1" applyBorder="1" applyAlignment="1">
      <alignment horizontal="right" vertical="center"/>
    </xf>
    <xf numFmtId="177" fontId="4" fillId="3" borderId="19" xfId="0" applyNumberFormat="1" applyFont="1" applyFill="1" applyBorder="1" applyAlignment="1">
      <alignment horizontal="right" vertical="center"/>
    </xf>
    <xf numFmtId="177" fontId="4" fillId="3" borderId="13" xfId="0" applyNumberFormat="1" applyFont="1" applyFill="1" applyBorder="1" applyAlignment="1">
      <alignment horizontal="right" vertical="center"/>
    </xf>
    <xf numFmtId="177" fontId="4" fillId="3" borderId="35" xfId="0" applyNumberFormat="1" applyFont="1" applyFill="1" applyBorder="1" applyAlignment="1">
      <alignment horizontal="right" vertical="center"/>
    </xf>
    <xf numFmtId="38" fontId="5" fillId="2" borderId="74" xfId="17" applyFont="1" applyFill="1" applyBorder="1" applyAlignment="1">
      <alignment horizontal="right" vertical="center"/>
    </xf>
    <xf numFmtId="177" fontId="5" fillId="2" borderId="75" xfId="0" applyNumberFormat="1" applyFont="1" applyFill="1" applyBorder="1" applyAlignment="1">
      <alignment horizontal="right" vertical="center"/>
    </xf>
    <xf numFmtId="0" fontId="7" fillId="6" borderId="7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4" fillId="0" borderId="7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36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58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5" fillId="4" borderId="85" xfId="0" applyFont="1" applyFill="1" applyBorder="1" applyAlignment="1">
      <alignment horizontal="center" vertical="center" wrapText="1"/>
    </xf>
    <xf numFmtId="0" fontId="5" fillId="4" borderId="86" xfId="0" applyFont="1" applyFill="1" applyBorder="1" applyAlignment="1">
      <alignment horizontal="center" vertical="center"/>
    </xf>
    <xf numFmtId="0" fontId="5" fillId="4" borderId="87" xfId="0" applyFont="1" applyFill="1" applyBorder="1" applyAlignment="1">
      <alignment horizontal="center" vertical="center"/>
    </xf>
    <xf numFmtId="0" fontId="4" fillId="7" borderId="88" xfId="0" applyFont="1" applyFill="1" applyBorder="1" applyAlignment="1">
      <alignment horizontal="center" vertical="center" shrinkToFit="1"/>
    </xf>
    <xf numFmtId="0" fontId="4" fillId="7" borderId="89" xfId="0" applyFont="1" applyFill="1" applyBorder="1" applyAlignment="1">
      <alignment horizontal="center" vertical="center" shrinkToFit="1"/>
    </xf>
    <xf numFmtId="0" fontId="4" fillId="8" borderId="31" xfId="0" applyFont="1" applyFill="1" applyBorder="1" applyAlignment="1">
      <alignment horizontal="center" vertical="center" shrinkToFit="1"/>
    </xf>
    <xf numFmtId="0" fontId="4" fillId="8" borderId="34" xfId="0" applyFont="1" applyFill="1" applyBorder="1" applyAlignment="1">
      <alignment horizontal="center" vertical="center" shrinkToFit="1"/>
    </xf>
    <xf numFmtId="0" fontId="4" fillId="9" borderId="21" xfId="0" applyFont="1" applyFill="1" applyBorder="1" applyAlignment="1">
      <alignment horizontal="center" vertical="center" shrinkToFit="1"/>
    </xf>
    <xf numFmtId="0" fontId="4" fillId="9" borderId="32" xfId="0" applyFont="1" applyFill="1" applyBorder="1" applyAlignment="1">
      <alignment horizontal="center" vertical="center" shrinkToFit="1"/>
    </xf>
    <xf numFmtId="0" fontId="4" fillId="10" borderId="21" xfId="0" applyFont="1" applyFill="1" applyBorder="1" applyAlignment="1">
      <alignment horizontal="center" vertical="center" shrinkToFit="1"/>
    </xf>
    <xf numFmtId="0" fontId="4" fillId="10" borderId="32" xfId="0" applyFont="1" applyFill="1" applyBorder="1" applyAlignment="1">
      <alignment horizontal="center" vertical="center" shrinkToFit="1"/>
    </xf>
    <xf numFmtId="177" fontId="5" fillId="2" borderId="90" xfId="0" applyNumberFormat="1" applyFont="1" applyFill="1" applyBorder="1" applyAlignment="1">
      <alignment horizontal="right" vertical="center"/>
    </xf>
    <xf numFmtId="177" fontId="4" fillId="4" borderId="26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view="pageBreakPreview" zoomScaleSheetLayoutView="100" workbookViewId="0" topLeftCell="A10">
      <selection activeCell="P21" sqref="P21"/>
    </sheetView>
  </sheetViews>
  <sheetFormatPr defaultColWidth="9.00390625" defaultRowHeight="13.5"/>
  <cols>
    <col min="1" max="1" width="6.125" style="0" customWidth="1"/>
    <col min="2" max="2" width="3.25390625" style="0" customWidth="1"/>
    <col min="3" max="3" width="22.625" style="0" customWidth="1"/>
    <col min="4" max="4" width="6.625" style="110" hidden="1" customWidth="1"/>
    <col min="5" max="5" width="7.25390625" style="110" customWidth="1"/>
    <col min="6" max="13" width="5.375" style="110" customWidth="1"/>
    <col min="14" max="14" width="7.875" style="0" customWidth="1"/>
    <col min="15" max="15" width="5.375" style="0" customWidth="1"/>
    <col min="16" max="16" width="5.00390625" style="110" customWidth="1"/>
    <col min="17" max="17" width="6.25390625" style="0" customWidth="1"/>
    <col min="18" max="18" width="5.375" style="0" customWidth="1"/>
    <col min="19" max="19" width="5.00390625" style="110" customWidth="1"/>
    <col min="20" max="20" width="6.25390625" style="0" customWidth="1"/>
    <col min="21" max="21" width="5.375" style="0" customWidth="1"/>
    <col min="22" max="22" width="5.00390625" style="110" customWidth="1"/>
    <col min="23" max="24" width="6.25390625" style="0" customWidth="1"/>
    <col min="25" max="25" width="6.625" style="0" customWidth="1"/>
    <col min="26" max="26" width="6.375" style="0" customWidth="1"/>
    <col min="27" max="27" width="6.25390625" style="0" customWidth="1"/>
    <col min="28" max="28" width="5.25390625" style="0" customWidth="1"/>
    <col min="29" max="29" width="5.875" style="0" customWidth="1"/>
    <col min="30" max="30" width="5.125" style="0" customWidth="1"/>
  </cols>
  <sheetData>
    <row r="1" spans="1:30" ht="27" customHeight="1" thickBot="1">
      <c r="A1" s="178" t="s">
        <v>85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9"/>
      <c r="Z1" s="179"/>
      <c r="AA1" s="179"/>
      <c r="AB1" s="179"/>
      <c r="AC1" s="179"/>
      <c r="AD1" s="179"/>
    </row>
    <row r="2" spans="1:30" ht="17.25" customHeight="1" thickTop="1">
      <c r="A2" s="185" t="s">
        <v>13</v>
      </c>
      <c r="B2" s="183" t="s">
        <v>53</v>
      </c>
      <c r="C2" s="183" t="s">
        <v>14</v>
      </c>
      <c r="D2" s="180" t="s">
        <v>8</v>
      </c>
      <c r="E2" s="188" t="s">
        <v>40</v>
      </c>
      <c r="F2" s="193" t="s">
        <v>45</v>
      </c>
      <c r="G2" s="194"/>
      <c r="H2" s="194"/>
      <c r="I2" s="194"/>
      <c r="J2" s="194"/>
      <c r="K2" s="194"/>
      <c r="L2" s="194"/>
      <c r="M2" s="195"/>
      <c r="N2" s="202" t="s">
        <v>83</v>
      </c>
      <c r="O2" s="150" t="s">
        <v>82</v>
      </c>
      <c r="P2" s="150"/>
      <c r="Q2" s="150"/>
      <c r="R2" s="173" t="s">
        <v>81</v>
      </c>
      <c r="S2" s="167"/>
      <c r="T2" s="168"/>
      <c r="U2" s="167" t="s">
        <v>65</v>
      </c>
      <c r="V2" s="167"/>
      <c r="W2" s="168"/>
      <c r="X2" s="139" t="s">
        <v>84</v>
      </c>
      <c r="Y2" s="123" t="s">
        <v>54</v>
      </c>
      <c r="Z2" s="95" t="s">
        <v>46</v>
      </c>
      <c r="AA2" s="95" t="s">
        <v>47</v>
      </c>
      <c r="AB2" s="95" t="s">
        <v>48</v>
      </c>
      <c r="AC2" s="95" t="s">
        <v>49</v>
      </c>
      <c r="AD2" s="95" t="s">
        <v>50</v>
      </c>
    </row>
    <row r="3" spans="1:30" ht="15.75" customHeight="1">
      <c r="A3" s="186"/>
      <c r="B3" s="184"/>
      <c r="C3" s="184"/>
      <c r="D3" s="181"/>
      <c r="E3" s="189"/>
      <c r="F3" s="205" t="s">
        <v>5</v>
      </c>
      <c r="G3" s="209" t="s">
        <v>55</v>
      </c>
      <c r="H3" s="211" t="s">
        <v>6</v>
      </c>
      <c r="I3" s="207" t="s">
        <v>7</v>
      </c>
      <c r="J3" s="198" t="s">
        <v>15</v>
      </c>
      <c r="K3" s="199"/>
      <c r="L3" s="200"/>
      <c r="M3" s="196" t="s">
        <v>61</v>
      </c>
      <c r="N3" s="203"/>
      <c r="O3" s="151" t="s">
        <v>39</v>
      </c>
      <c r="P3" s="153" t="s">
        <v>15</v>
      </c>
      <c r="Q3" s="155" t="s">
        <v>9</v>
      </c>
      <c r="R3" s="176" t="s">
        <v>39</v>
      </c>
      <c r="S3" s="153" t="s">
        <v>15</v>
      </c>
      <c r="T3" s="174" t="s">
        <v>9</v>
      </c>
      <c r="U3" s="169" t="s">
        <v>39</v>
      </c>
      <c r="V3" s="171" t="s">
        <v>15</v>
      </c>
      <c r="W3" s="162" t="s">
        <v>9</v>
      </c>
      <c r="X3" s="159" t="s">
        <v>9</v>
      </c>
      <c r="Y3" s="161" t="s">
        <v>9</v>
      </c>
      <c r="Z3" s="191" t="s">
        <v>9</v>
      </c>
      <c r="AA3" s="166" t="s">
        <v>9</v>
      </c>
      <c r="AB3" s="166" t="s">
        <v>9</v>
      </c>
      <c r="AC3" s="164" t="s">
        <v>9</v>
      </c>
      <c r="AD3" s="157" t="s">
        <v>9</v>
      </c>
    </row>
    <row r="4" spans="1:30" s="1" customFormat="1" ht="15.75" customHeight="1">
      <c r="A4" s="187"/>
      <c r="B4" s="170"/>
      <c r="C4" s="170"/>
      <c r="D4" s="182"/>
      <c r="E4" s="190"/>
      <c r="F4" s="206"/>
      <c r="G4" s="210"/>
      <c r="H4" s="212"/>
      <c r="I4" s="208"/>
      <c r="J4" s="147" t="s">
        <v>41</v>
      </c>
      <c r="K4" s="81" t="s">
        <v>42</v>
      </c>
      <c r="L4" s="96" t="s">
        <v>43</v>
      </c>
      <c r="M4" s="197"/>
      <c r="N4" s="204"/>
      <c r="O4" s="152"/>
      <c r="P4" s="154"/>
      <c r="Q4" s="156"/>
      <c r="R4" s="177"/>
      <c r="S4" s="154"/>
      <c r="T4" s="175"/>
      <c r="U4" s="170"/>
      <c r="V4" s="172"/>
      <c r="W4" s="163"/>
      <c r="X4" s="160"/>
      <c r="Y4" s="161"/>
      <c r="Z4" s="192"/>
      <c r="AA4" s="166"/>
      <c r="AB4" s="166"/>
      <c r="AC4" s="165"/>
      <c r="AD4" s="158"/>
    </row>
    <row r="5" spans="1:30" s="1" customFormat="1" ht="15.75" customHeight="1">
      <c r="A5" s="201" t="s">
        <v>0</v>
      </c>
      <c r="B5" s="129">
        <v>1</v>
      </c>
      <c r="C5" s="130" t="s">
        <v>16</v>
      </c>
      <c r="D5" s="56" t="s">
        <v>56</v>
      </c>
      <c r="E5" s="5">
        <v>29</v>
      </c>
      <c r="F5" s="5">
        <v>13</v>
      </c>
      <c r="G5" s="29">
        <v>3</v>
      </c>
      <c r="H5" s="29">
        <v>7</v>
      </c>
      <c r="I5" s="30">
        <v>3</v>
      </c>
      <c r="J5" s="5">
        <v>0</v>
      </c>
      <c r="K5" s="30">
        <v>3</v>
      </c>
      <c r="L5" s="97">
        <f aca="true" t="shared" si="0" ref="L5:L37">SUM(J5:K5)</f>
        <v>3</v>
      </c>
      <c r="M5" s="13">
        <v>0</v>
      </c>
      <c r="N5" s="71">
        <f aca="true" t="shared" si="1" ref="N5:N33">L5/E5</f>
        <v>0.10344827586206896</v>
      </c>
      <c r="O5" s="85">
        <v>29</v>
      </c>
      <c r="P5" s="90">
        <v>4</v>
      </c>
      <c r="Q5" s="15">
        <f aca="true" t="shared" si="2" ref="Q5:Q37">P5/O5</f>
        <v>0.13793103448275862</v>
      </c>
      <c r="R5" s="112">
        <v>29</v>
      </c>
      <c r="S5" s="90">
        <v>3</v>
      </c>
      <c r="T5" s="141">
        <f aca="true" t="shared" si="3" ref="T5:T37">S5/R5</f>
        <v>0.10344827586206896</v>
      </c>
      <c r="U5" s="85">
        <v>26</v>
      </c>
      <c r="V5" s="45">
        <v>7</v>
      </c>
      <c r="W5" s="16">
        <v>0.2692307692307692</v>
      </c>
      <c r="X5" s="16">
        <v>0.16666666666666666</v>
      </c>
      <c r="Y5" s="16">
        <v>0.1</v>
      </c>
      <c r="Z5" s="16">
        <v>0.07407407407407407</v>
      </c>
      <c r="AA5" s="17">
        <v>0.036</v>
      </c>
      <c r="AB5" s="17">
        <v>0.04</v>
      </c>
      <c r="AC5" s="72">
        <v>0.037</v>
      </c>
      <c r="AD5" s="18">
        <v>0</v>
      </c>
    </row>
    <row r="6" spans="1:30" s="1" customFormat="1" ht="15.75" customHeight="1">
      <c r="A6" s="181"/>
      <c r="B6" s="131">
        <v>2</v>
      </c>
      <c r="C6" s="120" t="s">
        <v>17</v>
      </c>
      <c r="D6" s="57" t="s">
        <v>57</v>
      </c>
      <c r="E6" s="34">
        <v>34</v>
      </c>
      <c r="F6" s="35">
        <v>22</v>
      </c>
      <c r="G6" s="36">
        <v>4</v>
      </c>
      <c r="H6" s="36">
        <v>4</v>
      </c>
      <c r="I6" s="37">
        <v>2</v>
      </c>
      <c r="J6" s="35">
        <v>1</v>
      </c>
      <c r="K6" s="37">
        <v>1</v>
      </c>
      <c r="L6" s="97">
        <f t="shared" si="0"/>
        <v>2</v>
      </c>
      <c r="M6" s="13">
        <v>0</v>
      </c>
      <c r="N6" s="71">
        <f t="shared" si="1"/>
        <v>0.058823529411764705</v>
      </c>
      <c r="O6" s="86">
        <v>34</v>
      </c>
      <c r="P6" s="91">
        <v>2</v>
      </c>
      <c r="Q6" s="38">
        <f t="shared" si="2"/>
        <v>0.058823529411764705</v>
      </c>
      <c r="R6" s="113">
        <v>33</v>
      </c>
      <c r="S6" s="91">
        <v>5</v>
      </c>
      <c r="T6" s="142">
        <f t="shared" si="3"/>
        <v>0.15151515151515152</v>
      </c>
      <c r="U6" s="86">
        <v>33</v>
      </c>
      <c r="V6" s="39">
        <v>4</v>
      </c>
      <c r="W6" s="40">
        <v>0.12121212121212122</v>
      </c>
      <c r="X6" s="40">
        <v>0.10810810810810811</v>
      </c>
      <c r="Y6" s="40">
        <v>0.083</v>
      </c>
      <c r="Z6" s="40">
        <v>0.05555555555555555</v>
      </c>
      <c r="AA6" s="41">
        <v>0.057</v>
      </c>
      <c r="AB6" s="41">
        <v>0</v>
      </c>
      <c r="AC6" s="73">
        <v>0.051</v>
      </c>
      <c r="AD6" s="42">
        <v>0.03</v>
      </c>
    </row>
    <row r="7" spans="1:30" s="1" customFormat="1" ht="15.75" customHeight="1">
      <c r="A7" s="181"/>
      <c r="B7" s="131">
        <v>3</v>
      </c>
      <c r="C7" s="120" t="s">
        <v>18</v>
      </c>
      <c r="D7" s="57" t="s">
        <v>58</v>
      </c>
      <c r="E7" s="34">
        <v>51</v>
      </c>
      <c r="F7" s="35">
        <v>29</v>
      </c>
      <c r="G7" s="36">
        <v>4</v>
      </c>
      <c r="H7" s="36">
        <v>7</v>
      </c>
      <c r="I7" s="37">
        <v>3</v>
      </c>
      <c r="J7" s="35">
        <v>5</v>
      </c>
      <c r="K7" s="37">
        <v>3</v>
      </c>
      <c r="L7" s="97">
        <f t="shared" si="0"/>
        <v>8</v>
      </c>
      <c r="M7" s="13">
        <v>0</v>
      </c>
      <c r="N7" s="71">
        <f t="shared" si="1"/>
        <v>0.1568627450980392</v>
      </c>
      <c r="O7" s="86">
        <v>52</v>
      </c>
      <c r="P7" s="91">
        <v>7</v>
      </c>
      <c r="Q7" s="38">
        <f t="shared" si="2"/>
        <v>0.1346153846153846</v>
      </c>
      <c r="R7" s="113">
        <v>51</v>
      </c>
      <c r="S7" s="91">
        <v>5</v>
      </c>
      <c r="T7" s="142">
        <f t="shared" si="3"/>
        <v>0.09803921568627451</v>
      </c>
      <c r="U7" s="86">
        <v>52</v>
      </c>
      <c r="V7" s="39">
        <v>3</v>
      </c>
      <c r="W7" s="40">
        <v>0.057692307692307696</v>
      </c>
      <c r="X7" s="40">
        <v>0.037037037037037035</v>
      </c>
      <c r="Y7" s="40">
        <v>0.054</v>
      </c>
      <c r="Z7" s="40">
        <v>0.019230769230769232</v>
      </c>
      <c r="AA7" s="41">
        <v>0.059</v>
      </c>
      <c r="AB7" s="41">
        <v>0.019</v>
      </c>
      <c r="AC7" s="73">
        <v>0</v>
      </c>
      <c r="AD7" s="42">
        <v>0</v>
      </c>
    </row>
    <row r="8" spans="1:30" s="1" customFormat="1" ht="15.75" customHeight="1">
      <c r="A8" s="181"/>
      <c r="B8" s="131">
        <v>4</v>
      </c>
      <c r="C8" s="120" t="s">
        <v>19</v>
      </c>
      <c r="D8" s="57" t="s">
        <v>58</v>
      </c>
      <c r="E8" s="34">
        <v>38</v>
      </c>
      <c r="F8" s="35">
        <v>29</v>
      </c>
      <c r="G8" s="36">
        <v>4</v>
      </c>
      <c r="H8" s="36">
        <v>3</v>
      </c>
      <c r="I8" s="37">
        <v>0</v>
      </c>
      <c r="J8" s="35">
        <v>0</v>
      </c>
      <c r="K8" s="37">
        <v>2</v>
      </c>
      <c r="L8" s="97">
        <f t="shared" si="0"/>
        <v>2</v>
      </c>
      <c r="M8" s="13">
        <v>0</v>
      </c>
      <c r="N8" s="71">
        <f t="shared" si="1"/>
        <v>0.05263157894736842</v>
      </c>
      <c r="O8" s="86">
        <v>38</v>
      </c>
      <c r="P8" s="91">
        <v>2</v>
      </c>
      <c r="Q8" s="38">
        <f t="shared" si="2"/>
        <v>0.05263157894736842</v>
      </c>
      <c r="R8" s="113">
        <v>38</v>
      </c>
      <c r="S8" s="91">
        <v>2</v>
      </c>
      <c r="T8" s="142">
        <f t="shared" si="3"/>
        <v>0.05263157894736842</v>
      </c>
      <c r="U8" s="86">
        <v>37</v>
      </c>
      <c r="V8" s="39">
        <v>3</v>
      </c>
      <c r="W8" s="40">
        <v>0.08108108108108109</v>
      </c>
      <c r="X8" s="40">
        <v>0</v>
      </c>
      <c r="Y8" s="40">
        <v>0.02</v>
      </c>
      <c r="Z8" s="40">
        <v>0</v>
      </c>
      <c r="AA8" s="41">
        <v>0</v>
      </c>
      <c r="AB8" s="41">
        <v>0.026</v>
      </c>
      <c r="AC8" s="73">
        <v>0</v>
      </c>
      <c r="AD8" s="42">
        <v>0.029</v>
      </c>
    </row>
    <row r="9" spans="1:30" s="1" customFormat="1" ht="15.75" customHeight="1">
      <c r="A9" s="181"/>
      <c r="B9" s="131">
        <v>5</v>
      </c>
      <c r="C9" s="120" t="s">
        <v>20</v>
      </c>
      <c r="D9" s="57" t="s">
        <v>66</v>
      </c>
      <c r="E9" s="34">
        <v>27</v>
      </c>
      <c r="F9" s="35">
        <v>19</v>
      </c>
      <c r="G9" s="36">
        <v>3</v>
      </c>
      <c r="H9" s="36">
        <v>4</v>
      </c>
      <c r="I9" s="37">
        <v>1</v>
      </c>
      <c r="J9" s="35">
        <v>0</v>
      </c>
      <c r="K9" s="37">
        <v>0</v>
      </c>
      <c r="L9" s="97">
        <f t="shared" si="0"/>
        <v>0</v>
      </c>
      <c r="M9" s="13">
        <v>0</v>
      </c>
      <c r="N9" s="71">
        <f t="shared" si="1"/>
        <v>0</v>
      </c>
      <c r="O9" s="86">
        <v>27</v>
      </c>
      <c r="P9" s="91">
        <v>0</v>
      </c>
      <c r="Q9" s="38">
        <f t="shared" si="2"/>
        <v>0</v>
      </c>
      <c r="R9" s="113">
        <v>27</v>
      </c>
      <c r="S9" s="91">
        <v>2</v>
      </c>
      <c r="T9" s="142">
        <f t="shared" si="3"/>
        <v>0.07407407407407407</v>
      </c>
      <c r="U9" s="86">
        <v>27</v>
      </c>
      <c r="V9" s="39">
        <v>2</v>
      </c>
      <c r="W9" s="40">
        <v>0.07407407407407407</v>
      </c>
      <c r="X9" s="40">
        <v>0</v>
      </c>
      <c r="Y9" s="40">
        <v>0</v>
      </c>
      <c r="Z9" s="40">
        <v>0.037037037037037035</v>
      </c>
      <c r="AA9" s="41">
        <v>0.115</v>
      </c>
      <c r="AB9" s="41">
        <v>0</v>
      </c>
      <c r="AC9" s="73">
        <v>0.036</v>
      </c>
      <c r="AD9" s="42">
        <v>0.04</v>
      </c>
    </row>
    <row r="10" spans="1:30" s="1" customFormat="1" ht="15.75" customHeight="1">
      <c r="A10" s="181"/>
      <c r="B10" s="131">
        <v>6</v>
      </c>
      <c r="C10" s="120" t="s">
        <v>21</v>
      </c>
      <c r="D10" s="57" t="s">
        <v>66</v>
      </c>
      <c r="E10" s="34">
        <v>31</v>
      </c>
      <c r="F10" s="35">
        <v>22</v>
      </c>
      <c r="G10" s="36">
        <v>5</v>
      </c>
      <c r="H10" s="36">
        <v>2</v>
      </c>
      <c r="I10" s="37">
        <v>1</v>
      </c>
      <c r="J10" s="35">
        <v>0</v>
      </c>
      <c r="K10" s="37">
        <v>1</v>
      </c>
      <c r="L10" s="97">
        <f t="shared" si="0"/>
        <v>1</v>
      </c>
      <c r="M10" s="13">
        <v>0</v>
      </c>
      <c r="N10" s="71">
        <f t="shared" si="1"/>
        <v>0.03225806451612903</v>
      </c>
      <c r="O10" s="86">
        <v>31</v>
      </c>
      <c r="P10" s="91">
        <v>2</v>
      </c>
      <c r="Q10" s="38">
        <f t="shared" si="2"/>
        <v>0.06451612903225806</v>
      </c>
      <c r="R10" s="113">
        <v>31</v>
      </c>
      <c r="S10" s="91">
        <v>2</v>
      </c>
      <c r="T10" s="142">
        <f t="shared" si="3"/>
        <v>0.06451612903225806</v>
      </c>
      <c r="U10" s="86">
        <v>31</v>
      </c>
      <c r="V10" s="39">
        <v>2</v>
      </c>
      <c r="W10" s="40">
        <v>0.06451612903225806</v>
      </c>
      <c r="X10" s="40">
        <v>0</v>
      </c>
      <c r="Y10" s="40">
        <v>0</v>
      </c>
      <c r="Z10" s="40">
        <v>0.03333333333333333</v>
      </c>
      <c r="AA10" s="41">
        <v>0</v>
      </c>
      <c r="AB10" s="41">
        <v>0.033</v>
      </c>
      <c r="AC10" s="73">
        <v>0</v>
      </c>
      <c r="AD10" s="42">
        <v>0</v>
      </c>
    </row>
    <row r="11" spans="1:30" s="1" customFormat="1" ht="15.75" customHeight="1">
      <c r="A11" s="181"/>
      <c r="B11" s="131">
        <v>7</v>
      </c>
      <c r="C11" s="120" t="s">
        <v>22</v>
      </c>
      <c r="D11" s="57" t="s">
        <v>67</v>
      </c>
      <c r="E11" s="34">
        <v>29</v>
      </c>
      <c r="F11" s="35">
        <v>15</v>
      </c>
      <c r="G11" s="36">
        <v>6</v>
      </c>
      <c r="H11" s="36">
        <v>3</v>
      </c>
      <c r="I11" s="37">
        <v>3</v>
      </c>
      <c r="J11" s="35">
        <v>0</v>
      </c>
      <c r="K11" s="37">
        <v>2</v>
      </c>
      <c r="L11" s="97">
        <f t="shared" si="0"/>
        <v>2</v>
      </c>
      <c r="M11" s="13">
        <v>0</v>
      </c>
      <c r="N11" s="71">
        <f t="shared" si="1"/>
        <v>0.06896551724137931</v>
      </c>
      <c r="O11" s="86">
        <v>29</v>
      </c>
      <c r="P11" s="91">
        <v>2</v>
      </c>
      <c r="Q11" s="38">
        <f t="shared" si="2"/>
        <v>0.06896551724137931</v>
      </c>
      <c r="R11" s="113">
        <v>29</v>
      </c>
      <c r="S11" s="91">
        <v>1</v>
      </c>
      <c r="T11" s="142">
        <f t="shared" si="3"/>
        <v>0.034482758620689655</v>
      </c>
      <c r="U11" s="86">
        <v>29</v>
      </c>
      <c r="V11" s="39">
        <v>2</v>
      </c>
      <c r="W11" s="40">
        <v>0.06896551724137931</v>
      </c>
      <c r="X11" s="40">
        <v>0.03333333333333333</v>
      </c>
      <c r="Y11" s="40">
        <v>0.069</v>
      </c>
      <c r="Z11" s="40">
        <v>0.03333333333333333</v>
      </c>
      <c r="AA11" s="41">
        <v>0.133</v>
      </c>
      <c r="AB11" s="41">
        <v>0.033</v>
      </c>
      <c r="AC11" s="73">
        <v>0</v>
      </c>
      <c r="AD11" s="42">
        <v>0</v>
      </c>
    </row>
    <row r="12" spans="1:30" s="1" customFormat="1" ht="15.75" customHeight="1">
      <c r="A12" s="181"/>
      <c r="B12" s="131">
        <v>8</v>
      </c>
      <c r="C12" s="120" t="s">
        <v>23</v>
      </c>
      <c r="D12" s="57" t="s">
        <v>67</v>
      </c>
      <c r="E12" s="34">
        <v>26</v>
      </c>
      <c r="F12" s="35">
        <v>11</v>
      </c>
      <c r="G12" s="36">
        <v>4</v>
      </c>
      <c r="H12" s="36">
        <v>10</v>
      </c>
      <c r="I12" s="37">
        <v>1</v>
      </c>
      <c r="J12" s="35">
        <v>0</v>
      </c>
      <c r="K12" s="37">
        <v>0</v>
      </c>
      <c r="L12" s="97">
        <f t="shared" si="0"/>
        <v>0</v>
      </c>
      <c r="M12" s="13">
        <v>0</v>
      </c>
      <c r="N12" s="71">
        <f t="shared" si="1"/>
        <v>0</v>
      </c>
      <c r="O12" s="86">
        <v>26</v>
      </c>
      <c r="P12" s="91">
        <v>1</v>
      </c>
      <c r="Q12" s="38">
        <f t="shared" si="2"/>
        <v>0.038461538461538464</v>
      </c>
      <c r="R12" s="113">
        <v>25</v>
      </c>
      <c r="S12" s="91">
        <v>0</v>
      </c>
      <c r="T12" s="142">
        <f t="shared" si="3"/>
        <v>0</v>
      </c>
      <c r="U12" s="86">
        <v>27</v>
      </c>
      <c r="V12" s="39">
        <v>1</v>
      </c>
      <c r="W12" s="40">
        <v>0.037037037037037035</v>
      </c>
      <c r="X12" s="40">
        <v>0.03571428571428571</v>
      </c>
      <c r="Y12" s="40">
        <v>0.083</v>
      </c>
      <c r="Z12" s="40">
        <v>0.0714285714285714</v>
      </c>
      <c r="AA12" s="41">
        <v>0.037</v>
      </c>
      <c r="AB12" s="41">
        <v>0</v>
      </c>
      <c r="AC12" s="73">
        <v>0</v>
      </c>
      <c r="AD12" s="42">
        <v>0.077</v>
      </c>
    </row>
    <row r="13" spans="1:30" s="1" customFormat="1" ht="15.75" customHeight="1">
      <c r="A13" s="181"/>
      <c r="B13" s="131">
        <v>9</v>
      </c>
      <c r="C13" s="120" t="s">
        <v>24</v>
      </c>
      <c r="D13" s="57" t="s">
        <v>68</v>
      </c>
      <c r="E13" s="34">
        <v>42</v>
      </c>
      <c r="F13" s="35">
        <v>21</v>
      </c>
      <c r="G13" s="36">
        <v>6</v>
      </c>
      <c r="H13" s="36">
        <v>10</v>
      </c>
      <c r="I13" s="37">
        <v>3</v>
      </c>
      <c r="J13" s="35">
        <v>1</v>
      </c>
      <c r="K13" s="37">
        <v>1</v>
      </c>
      <c r="L13" s="97">
        <f t="shared" si="0"/>
        <v>2</v>
      </c>
      <c r="M13" s="13">
        <v>0</v>
      </c>
      <c r="N13" s="71">
        <f t="shared" si="1"/>
        <v>0.047619047619047616</v>
      </c>
      <c r="O13" s="86">
        <v>42</v>
      </c>
      <c r="P13" s="91">
        <v>1</v>
      </c>
      <c r="Q13" s="38">
        <f t="shared" si="2"/>
        <v>0.023809523809523808</v>
      </c>
      <c r="R13" s="113">
        <v>41</v>
      </c>
      <c r="S13" s="91">
        <v>2</v>
      </c>
      <c r="T13" s="142">
        <f t="shared" si="3"/>
        <v>0.04878048780487805</v>
      </c>
      <c r="U13" s="86">
        <v>41</v>
      </c>
      <c r="V13" s="39">
        <v>2</v>
      </c>
      <c r="W13" s="40">
        <v>0.04878048780487805</v>
      </c>
      <c r="X13" s="40">
        <v>0.047619047619047616</v>
      </c>
      <c r="Y13" s="40">
        <v>0.033</v>
      </c>
      <c r="Z13" s="40">
        <v>0.048780487804878</v>
      </c>
      <c r="AA13" s="41">
        <v>0.073</v>
      </c>
      <c r="AB13" s="41">
        <v>0.025</v>
      </c>
      <c r="AC13" s="73">
        <v>0</v>
      </c>
      <c r="AD13" s="42">
        <v>0</v>
      </c>
    </row>
    <row r="14" spans="1:30" s="1" customFormat="1" ht="15.75" customHeight="1">
      <c r="A14" s="181"/>
      <c r="B14" s="131">
        <v>10</v>
      </c>
      <c r="C14" s="120" t="s">
        <v>25</v>
      </c>
      <c r="D14" s="57" t="s">
        <v>69</v>
      </c>
      <c r="E14" s="34">
        <v>33</v>
      </c>
      <c r="F14" s="35">
        <v>18</v>
      </c>
      <c r="G14" s="36">
        <v>3</v>
      </c>
      <c r="H14" s="36">
        <v>5</v>
      </c>
      <c r="I14" s="37">
        <v>2</v>
      </c>
      <c r="J14" s="35">
        <v>0</v>
      </c>
      <c r="K14" s="37">
        <v>5</v>
      </c>
      <c r="L14" s="97">
        <f t="shared" si="0"/>
        <v>5</v>
      </c>
      <c r="M14" s="13">
        <v>0</v>
      </c>
      <c r="N14" s="71">
        <f>L14/E14</f>
        <v>0.15151515151515152</v>
      </c>
      <c r="O14" s="86">
        <v>33</v>
      </c>
      <c r="P14" s="91">
        <v>4</v>
      </c>
      <c r="Q14" s="38">
        <f t="shared" si="2"/>
        <v>0.12121212121212122</v>
      </c>
      <c r="R14" s="113">
        <v>33</v>
      </c>
      <c r="S14" s="91">
        <v>4</v>
      </c>
      <c r="T14" s="142">
        <f t="shared" si="3"/>
        <v>0.12121212121212122</v>
      </c>
      <c r="U14" s="86">
        <v>34</v>
      </c>
      <c r="V14" s="39">
        <v>11</v>
      </c>
      <c r="W14" s="40">
        <v>0.3235294117647059</v>
      </c>
      <c r="X14" s="40">
        <v>0.16129032258064516</v>
      </c>
      <c r="Y14" s="40">
        <v>0.117</v>
      </c>
      <c r="Z14" s="40">
        <v>0.1388888888888889</v>
      </c>
      <c r="AA14" s="41">
        <v>0.111</v>
      </c>
      <c r="AB14" s="41">
        <v>0.111</v>
      </c>
      <c r="AC14" s="73">
        <v>0.079</v>
      </c>
      <c r="AD14" s="42">
        <v>0.158</v>
      </c>
    </row>
    <row r="15" spans="1:30" s="1" customFormat="1" ht="15.75" customHeight="1" thickBot="1">
      <c r="A15" s="181"/>
      <c r="B15" s="132">
        <v>11</v>
      </c>
      <c r="C15" s="140" t="s">
        <v>26</v>
      </c>
      <c r="D15" s="58" t="s">
        <v>56</v>
      </c>
      <c r="E15" s="6">
        <v>34</v>
      </c>
      <c r="F15" s="11">
        <v>10</v>
      </c>
      <c r="G15" s="31">
        <v>10</v>
      </c>
      <c r="H15" s="31">
        <v>9</v>
      </c>
      <c r="I15" s="32">
        <v>1</v>
      </c>
      <c r="J15" s="11">
        <v>2</v>
      </c>
      <c r="K15" s="32">
        <v>2</v>
      </c>
      <c r="L15" s="97">
        <f t="shared" si="0"/>
        <v>4</v>
      </c>
      <c r="M15" s="13">
        <v>0</v>
      </c>
      <c r="N15" s="71">
        <f t="shared" si="1"/>
        <v>0.11764705882352941</v>
      </c>
      <c r="O15" s="87">
        <v>34</v>
      </c>
      <c r="P15" s="92">
        <v>3</v>
      </c>
      <c r="Q15" s="19">
        <f t="shared" si="2"/>
        <v>0.08823529411764706</v>
      </c>
      <c r="R15" s="114">
        <v>33</v>
      </c>
      <c r="S15" s="92">
        <v>4</v>
      </c>
      <c r="T15" s="143">
        <f t="shared" si="3"/>
        <v>0.12121212121212122</v>
      </c>
      <c r="U15" s="87">
        <v>33</v>
      </c>
      <c r="V15" s="33">
        <v>5</v>
      </c>
      <c r="W15" s="20">
        <v>0.15151515151515152</v>
      </c>
      <c r="X15" s="20">
        <v>0.11764705882352941</v>
      </c>
      <c r="Y15" s="20">
        <v>0.06</v>
      </c>
      <c r="Z15" s="20">
        <v>0.0606060606060606</v>
      </c>
      <c r="AA15" s="21">
        <v>0.028</v>
      </c>
      <c r="AB15" s="21">
        <v>0</v>
      </c>
      <c r="AC15" s="74">
        <v>0.077</v>
      </c>
      <c r="AD15" s="22">
        <v>0.03</v>
      </c>
    </row>
    <row r="16" spans="1:30" s="1" customFormat="1" ht="15.75" customHeight="1" thickTop="1">
      <c r="A16" s="182"/>
      <c r="B16" s="2"/>
      <c r="C16" s="3" t="s">
        <v>10</v>
      </c>
      <c r="D16" s="59"/>
      <c r="E16" s="7">
        <f aca="true" t="shared" si="4" ref="E16:K16">SUM(E5:E15)</f>
        <v>374</v>
      </c>
      <c r="F16" s="8">
        <f t="shared" si="4"/>
        <v>209</v>
      </c>
      <c r="G16" s="9">
        <f t="shared" si="4"/>
        <v>52</v>
      </c>
      <c r="H16" s="9">
        <f t="shared" si="4"/>
        <v>64</v>
      </c>
      <c r="I16" s="10">
        <f t="shared" si="4"/>
        <v>20</v>
      </c>
      <c r="J16" s="8">
        <f t="shared" si="4"/>
        <v>9</v>
      </c>
      <c r="K16" s="10">
        <f t="shared" si="4"/>
        <v>20</v>
      </c>
      <c r="L16" s="80">
        <f t="shared" si="0"/>
        <v>29</v>
      </c>
      <c r="M16" s="111">
        <f>SUM(M5:M15)</f>
        <v>0</v>
      </c>
      <c r="N16" s="79">
        <f t="shared" si="1"/>
        <v>0.07754010695187166</v>
      </c>
      <c r="O16" s="88">
        <v>375</v>
      </c>
      <c r="P16" s="23">
        <v>28</v>
      </c>
      <c r="Q16" s="82">
        <f t="shared" si="2"/>
        <v>0.07466666666666667</v>
      </c>
      <c r="R16" s="115">
        <f>SUM(R5:R15)</f>
        <v>370</v>
      </c>
      <c r="S16" s="23">
        <f>SUM(S5:S15)</f>
        <v>30</v>
      </c>
      <c r="T16" s="24">
        <f t="shared" si="3"/>
        <v>0.08108108108108109</v>
      </c>
      <c r="U16" s="88">
        <v>370</v>
      </c>
      <c r="V16" s="23">
        <v>42</v>
      </c>
      <c r="W16" s="24">
        <v>0.11351351351351352</v>
      </c>
      <c r="X16" s="24">
        <v>0.06349206349206349</v>
      </c>
      <c r="Y16" s="24">
        <v>0.057</v>
      </c>
      <c r="Z16" s="24">
        <v>0.050397877984084884</v>
      </c>
      <c r="AA16" s="25">
        <v>0.059</v>
      </c>
      <c r="AB16" s="25">
        <v>0.027</v>
      </c>
      <c r="AC16" s="75">
        <v>0.025</v>
      </c>
      <c r="AD16" s="24">
        <v>0.033</v>
      </c>
    </row>
    <row r="17" spans="1:30" s="1" customFormat="1" ht="15.75" customHeight="1">
      <c r="A17" s="201" t="s">
        <v>1</v>
      </c>
      <c r="B17" s="129">
        <v>12</v>
      </c>
      <c r="C17" s="130" t="s">
        <v>37</v>
      </c>
      <c r="D17" s="56" t="s">
        <v>70</v>
      </c>
      <c r="E17" s="5">
        <v>66</v>
      </c>
      <c r="F17" s="13">
        <v>23</v>
      </c>
      <c r="G17" s="43">
        <v>16</v>
      </c>
      <c r="H17" s="43">
        <v>7</v>
      </c>
      <c r="I17" s="44">
        <v>13</v>
      </c>
      <c r="J17" s="13">
        <v>0</v>
      </c>
      <c r="K17" s="44">
        <v>7</v>
      </c>
      <c r="L17" s="97">
        <f t="shared" si="0"/>
        <v>7</v>
      </c>
      <c r="M17" s="13">
        <v>0</v>
      </c>
      <c r="N17" s="71">
        <f t="shared" si="1"/>
        <v>0.10606060606060606</v>
      </c>
      <c r="O17" s="85">
        <v>66</v>
      </c>
      <c r="P17" s="90">
        <v>9</v>
      </c>
      <c r="Q17" s="15">
        <f t="shared" si="2"/>
        <v>0.13636363636363635</v>
      </c>
      <c r="R17" s="112">
        <v>66</v>
      </c>
      <c r="S17" s="90">
        <v>10</v>
      </c>
      <c r="T17" s="141">
        <f t="shared" si="3"/>
        <v>0.15151515151515152</v>
      </c>
      <c r="U17" s="85">
        <v>67</v>
      </c>
      <c r="V17" s="45">
        <v>10</v>
      </c>
      <c r="W17" s="16">
        <v>0.14925373134328357</v>
      </c>
      <c r="X17" s="16">
        <v>0.1044776119402985</v>
      </c>
      <c r="Y17" s="16">
        <v>0.124</v>
      </c>
      <c r="Z17" s="16">
        <v>0.14473684210526316</v>
      </c>
      <c r="AA17" s="17">
        <v>0.11</v>
      </c>
      <c r="AB17" s="17">
        <v>0.173</v>
      </c>
      <c r="AC17" s="72">
        <v>0.154</v>
      </c>
      <c r="AD17" s="18">
        <v>0.178</v>
      </c>
    </row>
    <row r="18" spans="1:30" s="1" customFormat="1" ht="15.75" customHeight="1">
      <c r="A18" s="181"/>
      <c r="B18" s="131">
        <v>13</v>
      </c>
      <c r="C18" s="120" t="s">
        <v>27</v>
      </c>
      <c r="D18" s="60" t="s">
        <v>71</v>
      </c>
      <c r="E18" s="53">
        <v>66</v>
      </c>
      <c r="F18" s="35">
        <v>39</v>
      </c>
      <c r="G18" s="36">
        <v>6</v>
      </c>
      <c r="H18" s="36">
        <v>3</v>
      </c>
      <c r="I18" s="37">
        <v>6</v>
      </c>
      <c r="J18" s="35">
        <v>0</v>
      </c>
      <c r="K18" s="37">
        <v>12</v>
      </c>
      <c r="L18" s="97">
        <f t="shared" si="0"/>
        <v>12</v>
      </c>
      <c r="M18" s="13">
        <v>0</v>
      </c>
      <c r="N18" s="71">
        <f t="shared" si="1"/>
        <v>0.18181818181818182</v>
      </c>
      <c r="O18" s="86">
        <v>63</v>
      </c>
      <c r="P18" s="91">
        <v>9</v>
      </c>
      <c r="Q18" s="38">
        <f t="shared" si="2"/>
        <v>0.14285714285714285</v>
      </c>
      <c r="R18" s="113">
        <v>67</v>
      </c>
      <c r="S18" s="91">
        <v>14</v>
      </c>
      <c r="T18" s="142">
        <f t="shared" si="3"/>
        <v>0.208955223880597</v>
      </c>
      <c r="U18" s="86">
        <v>67</v>
      </c>
      <c r="V18" s="39">
        <v>12</v>
      </c>
      <c r="W18" s="40">
        <v>0.1791044776119403</v>
      </c>
      <c r="X18" s="40">
        <v>0.18309859154929578</v>
      </c>
      <c r="Y18" s="40">
        <v>0.243</v>
      </c>
      <c r="Z18" s="40">
        <v>0.23529411764705882</v>
      </c>
      <c r="AA18" s="41">
        <v>0.211</v>
      </c>
      <c r="AB18" s="41">
        <v>0.2</v>
      </c>
      <c r="AC18" s="73">
        <v>0.153</v>
      </c>
      <c r="AD18" s="42">
        <v>0.145</v>
      </c>
    </row>
    <row r="19" spans="1:30" s="1" customFormat="1" ht="15.75" customHeight="1">
      <c r="A19" s="181"/>
      <c r="B19" s="131">
        <v>14</v>
      </c>
      <c r="C19" s="120" t="s">
        <v>28</v>
      </c>
      <c r="D19" s="61" t="s">
        <v>72</v>
      </c>
      <c r="E19" s="35">
        <v>57</v>
      </c>
      <c r="F19" s="35">
        <v>22</v>
      </c>
      <c r="G19" s="36">
        <v>16</v>
      </c>
      <c r="H19" s="36">
        <v>7</v>
      </c>
      <c r="I19" s="37">
        <v>8</v>
      </c>
      <c r="J19" s="35">
        <v>0</v>
      </c>
      <c r="K19" s="37">
        <v>4</v>
      </c>
      <c r="L19" s="97">
        <f t="shared" si="0"/>
        <v>4</v>
      </c>
      <c r="M19" s="13">
        <v>0</v>
      </c>
      <c r="N19" s="71">
        <f t="shared" si="1"/>
        <v>0.07017543859649122</v>
      </c>
      <c r="O19" s="86">
        <v>58</v>
      </c>
      <c r="P19" s="91">
        <v>6</v>
      </c>
      <c r="Q19" s="38">
        <f t="shared" si="2"/>
        <v>0.10344827586206896</v>
      </c>
      <c r="R19" s="113">
        <v>56</v>
      </c>
      <c r="S19" s="91">
        <v>3</v>
      </c>
      <c r="T19" s="142">
        <f t="shared" si="3"/>
        <v>0.05357142857142857</v>
      </c>
      <c r="U19" s="86">
        <v>56</v>
      </c>
      <c r="V19" s="39">
        <v>7</v>
      </c>
      <c r="W19" s="40">
        <v>0.125</v>
      </c>
      <c r="X19" s="40">
        <v>0.1694915254237288</v>
      </c>
      <c r="Y19" s="40">
        <v>0.128</v>
      </c>
      <c r="Z19" s="40">
        <v>0.11666666666666667</v>
      </c>
      <c r="AA19" s="41">
        <v>0.083</v>
      </c>
      <c r="AB19" s="41">
        <v>0.034</v>
      </c>
      <c r="AC19" s="73">
        <v>0.103</v>
      </c>
      <c r="AD19" s="42">
        <v>0.088</v>
      </c>
    </row>
    <row r="20" spans="1:30" s="1" customFormat="1" ht="15.75" customHeight="1" thickBot="1">
      <c r="A20" s="181"/>
      <c r="B20" s="132">
        <v>15</v>
      </c>
      <c r="C20" s="140" t="s">
        <v>29</v>
      </c>
      <c r="D20" s="62" t="s">
        <v>59</v>
      </c>
      <c r="E20" s="11">
        <v>134</v>
      </c>
      <c r="F20" s="11">
        <f>18+11+11</f>
        <v>40</v>
      </c>
      <c r="G20" s="31">
        <f>10+12+11</f>
        <v>33</v>
      </c>
      <c r="H20" s="31">
        <f>4+5+8</f>
        <v>17</v>
      </c>
      <c r="I20" s="32">
        <f>14+15+7</f>
        <v>36</v>
      </c>
      <c r="J20" s="11">
        <v>0</v>
      </c>
      <c r="K20" s="32">
        <f>3+4+1</f>
        <v>8</v>
      </c>
      <c r="L20" s="97">
        <f>SUM(J20:K20)</f>
        <v>8</v>
      </c>
      <c r="M20" s="13">
        <v>0</v>
      </c>
      <c r="N20" s="71">
        <f>L20/E20</f>
        <v>0.05970149253731343</v>
      </c>
      <c r="O20" s="87">
        <v>136</v>
      </c>
      <c r="P20" s="92">
        <v>8</v>
      </c>
      <c r="Q20" s="19">
        <f t="shared" si="2"/>
        <v>0.058823529411764705</v>
      </c>
      <c r="R20" s="114">
        <v>132</v>
      </c>
      <c r="S20" s="92">
        <v>7</v>
      </c>
      <c r="T20" s="143">
        <f t="shared" si="3"/>
        <v>0.05303030303030303</v>
      </c>
      <c r="U20" s="87">
        <v>132</v>
      </c>
      <c r="V20" s="33">
        <v>12</v>
      </c>
      <c r="W20" s="20">
        <v>0.09090909090909091</v>
      </c>
      <c r="X20" s="20">
        <v>0.06923076923076923</v>
      </c>
      <c r="Y20" s="20">
        <v>0.103</v>
      </c>
      <c r="Z20" s="20">
        <v>0.058394160583941604</v>
      </c>
      <c r="AA20" s="26">
        <v>0.058</v>
      </c>
      <c r="AB20" s="26">
        <v>0.087</v>
      </c>
      <c r="AC20" s="76">
        <v>0.072</v>
      </c>
      <c r="AD20" s="22">
        <v>0.101</v>
      </c>
    </row>
    <row r="21" spans="1:30" s="1" customFormat="1" ht="15.75" customHeight="1" thickTop="1">
      <c r="A21" s="182"/>
      <c r="B21" s="2"/>
      <c r="C21" s="3" t="s">
        <v>10</v>
      </c>
      <c r="D21" s="59"/>
      <c r="E21" s="7">
        <f aca="true" t="shared" si="5" ref="E21:K21">SUM(E17:E20)</f>
        <v>323</v>
      </c>
      <c r="F21" s="8">
        <f t="shared" si="5"/>
        <v>124</v>
      </c>
      <c r="G21" s="9">
        <f t="shared" si="5"/>
        <v>71</v>
      </c>
      <c r="H21" s="9">
        <f t="shared" si="5"/>
        <v>34</v>
      </c>
      <c r="I21" s="10">
        <f t="shared" si="5"/>
        <v>63</v>
      </c>
      <c r="J21" s="8">
        <f>SUM(J17:J20)</f>
        <v>0</v>
      </c>
      <c r="K21" s="10">
        <f t="shared" si="5"/>
        <v>31</v>
      </c>
      <c r="L21" s="80">
        <f t="shared" si="0"/>
        <v>31</v>
      </c>
      <c r="M21" s="111">
        <f>SUM(M17:M20)</f>
        <v>0</v>
      </c>
      <c r="N21" s="79">
        <f t="shared" si="1"/>
        <v>0.09597523219814241</v>
      </c>
      <c r="O21" s="88">
        <v>323</v>
      </c>
      <c r="P21" s="23">
        <v>32</v>
      </c>
      <c r="Q21" s="82">
        <f t="shared" si="2"/>
        <v>0.09907120743034056</v>
      </c>
      <c r="R21" s="115">
        <f>SUM(R17:R20)</f>
        <v>321</v>
      </c>
      <c r="S21" s="23">
        <f>SUM(S17:S20)</f>
        <v>34</v>
      </c>
      <c r="T21" s="24">
        <f t="shared" si="3"/>
        <v>0.1059190031152648</v>
      </c>
      <c r="U21" s="88">
        <v>322</v>
      </c>
      <c r="V21" s="23">
        <v>41</v>
      </c>
      <c r="W21" s="24">
        <v>0.12732919254658384</v>
      </c>
      <c r="X21" s="24">
        <v>0.11926605504587157</v>
      </c>
      <c r="Y21" s="24">
        <v>0.138</v>
      </c>
      <c r="Z21" s="24">
        <v>0.12316715542521994</v>
      </c>
      <c r="AA21" s="25">
        <v>0.105</v>
      </c>
      <c r="AB21" s="25">
        <v>0.12</v>
      </c>
      <c r="AC21" s="75">
        <v>0.112</v>
      </c>
      <c r="AD21" s="24">
        <v>0.128</v>
      </c>
    </row>
    <row r="22" spans="1:30" s="1" customFormat="1" ht="15.75" customHeight="1">
      <c r="A22" s="201" t="s">
        <v>2</v>
      </c>
      <c r="B22" s="129">
        <v>16</v>
      </c>
      <c r="C22" s="130" t="s">
        <v>30</v>
      </c>
      <c r="D22" s="63" t="s">
        <v>60</v>
      </c>
      <c r="E22" s="5">
        <v>72</v>
      </c>
      <c r="F22" s="13">
        <v>23</v>
      </c>
      <c r="G22" s="43">
        <v>17</v>
      </c>
      <c r="H22" s="43">
        <v>7</v>
      </c>
      <c r="I22" s="44">
        <v>20</v>
      </c>
      <c r="J22" s="13">
        <v>1</v>
      </c>
      <c r="K22" s="44">
        <v>4</v>
      </c>
      <c r="L22" s="97">
        <f t="shared" si="0"/>
        <v>5</v>
      </c>
      <c r="M22" s="13">
        <v>0</v>
      </c>
      <c r="N22" s="71">
        <f t="shared" si="1"/>
        <v>0.06944444444444445</v>
      </c>
      <c r="O22" s="85">
        <v>69</v>
      </c>
      <c r="P22" s="90">
        <v>6</v>
      </c>
      <c r="Q22" s="15">
        <f t="shared" si="2"/>
        <v>0.08695652173913043</v>
      </c>
      <c r="R22" s="112">
        <v>69</v>
      </c>
      <c r="S22" s="90">
        <v>7</v>
      </c>
      <c r="T22" s="141">
        <f t="shared" si="3"/>
        <v>0.10144927536231885</v>
      </c>
      <c r="U22" s="85">
        <v>66</v>
      </c>
      <c r="V22" s="45">
        <v>2</v>
      </c>
      <c r="W22" s="16">
        <v>0.030303030303030304</v>
      </c>
      <c r="X22" s="16">
        <v>0.05714285714285714</v>
      </c>
      <c r="Y22" s="16">
        <v>0.048</v>
      </c>
      <c r="Z22" s="16">
        <v>0.05714285714285714</v>
      </c>
      <c r="AA22" s="17">
        <v>0.029</v>
      </c>
      <c r="AB22" s="17">
        <v>0.056</v>
      </c>
      <c r="AC22" s="72">
        <v>0.031</v>
      </c>
      <c r="AD22" s="18">
        <v>0.028</v>
      </c>
    </row>
    <row r="23" spans="1:30" s="1" customFormat="1" ht="15.75" customHeight="1">
      <c r="A23" s="181"/>
      <c r="B23" s="131">
        <v>17</v>
      </c>
      <c r="C23" s="120" t="s">
        <v>31</v>
      </c>
      <c r="D23" s="60" t="s">
        <v>73</v>
      </c>
      <c r="E23" s="53">
        <v>35</v>
      </c>
      <c r="F23" s="35">
        <v>15</v>
      </c>
      <c r="G23" s="36">
        <v>9</v>
      </c>
      <c r="H23" s="36">
        <v>0</v>
      </c>
      <c r="I23" s="37">
        <v>8</v>
      </c>
      <c r="J23" s="35">
        <v>0</v>
      </c>
      <c r="K23" s="37">
        <v>3</v>
      </c>
      <c r="L23" s="97">
        <f t="shared" si="0"/>
        <v>3</v>
      </c>
      <c r="M23" s="13">
        <v>0</v>
      </c>
      <c r="N23" s="71">
        <f t="shared" si="1"/>
        <v>0.08571428571428572</v>
      </c>
      <c r="O23" s="86">
        <v>39</v>
      </c>
      <c r="P23" s="91">
        <v>3</v>
      </c>
      <c r="Q23" s="38">
        <f t="shared" si="2"/>
        <v>0.07692307692307693</v>
      </c>
      <c r="R23" s="113">
        <v>39</v>
      </c>
      <c r="S23" s="91">
        <v>1</v>
      </c>
      <c r="T23" s="142">
        <f t="shared" si="3"/>
        <v>0.02564102564102564</v>
      </c>
      <c r="U23" s="86">
        <v>40</v>
      </c>
      <c r="V23" s="39">
        <v>4</v>
      </c>
      <c r="W23" s="40">
        <v>0.1</v>
      </c>
      <c r="X23" s="40">
        <v>0.075</v>
      </c>
      <c r="Y23" s="40">
        <v>0.1</v>
      </c>
      <c r="Z23" s="40">
        <v>0.14634146341463414</v>
      </c>
      <c r="AA23" s="41">
        <v>0.095</v>
      </c>
      <c r="AB23" s="41">
        <v>0.051</v>
      </c>
      <c r="AC23" s="73">
        <v>0.071</v>
      </c>
      <c r="AD23" s="42">
        <v>0.057</v>
      </c>
    </row>
    <row r="24" spans="1:30" s="1" customFormat="1" ht="15.75" customHeight="1">
      <c r="A24" s="181"/>
      <c r="B24" s="131">
        <v>18</v>
      </c>
      <c r="C24" s="120" t="s">
        <v>32</v>
      </c>
      <c r="D24" s="60" t="s">
        <v>74</v>
      </c>
      <c r="E24" s="53">
        <v>38</v>
      </c>
      <c r="F24" s="35">
        <v>16</v>
      </c>
      <c r="G24" s="36">
        <v>13</v>
      </c>
      <c r="H24" s="36">
        <v>0</v>
      </c>
      <c r="I24" s="37">
        <v>7</v>
      </c>
      <c r="J24" s="35">
        <v>0</v>
      </c>
      <c r="K24" s="37">
        <v>2</v>
      </c>
      <c r="L24" s="97">
        <f t="shared" si="0"/>
        <v>2</v>
      </c>
      <c r="M24" s="13">
        <v>0</v>
      </c>
      <c r="N24" s="71">
        <f t="shared" si="1"/>
        <v>0.05263157894736842</v>
      </c>
      <c r="O24" s="86">
        <v>38</v>
      </c>
      <c r="P24" s="91">
        <v>3</v>
      </c>
      <c r="Q24" s="38">
        <f t="shared" si="2"/>
        <v>0.07894736842105263</v>
      </c>
      <c r="R24" s="113">
        <v>41</v>
      </c>
      <c r="S24" s="91">
        <v>8</v>
      </c>
      <c r="T24" s="142">
        <f t="shared" si="3"/>
        <v>0.1951219512195122</v>
      </c>
      <c r="U24" s="86">
        <v>37</v>
      </c>
      <c r="V24" s="39">
        <v>6</v>
      </c>
      <c r="W24" s="40">
        <v>0.16216216216216217</v>
      </c>
      <c r="X24" s="40">
        <v>0.13157894736842105</v>
      </c>
      <c r="Y24" s="40">
        <v>0.116</v>
      </c>
      <c r="Z24" s="40">
        <v>0.13953488372093023</v>
      </c>
      <c r="AA24" s="41">
        <v>0.116</v>
      </c>
      <c r="AB24" s="41">
        <v>0.14</v>
      </c>
      <c r="AC24" s="73">
        <v>0.146</v>
      </c>
      <c r="AD24" s="42">
        <v>0.176</v>
      </c>
    </row>
    <row r="25" spans="1:30" s="1" customFormat="1" ht="15.75" customHeight="1" thickBot="1">
      <c r="A25" s="181"/>
      <c r="B25" s="132">
        <v>19</v>
      </c>
      <c r="C25" s="140" t="s">
        <v>44</v>
      </c>
      <c r="D25" s="64" t="s">
        <v>75</v>
      </c>
      <c r="E25" s="12">
        <v>31</v>
      </c>
      <c r="F25" s="14">
        <v>20</v>
      </c>
      <c r="G25" s="46">
        <v>3</v>
      </c>
      <c r="H25" s="46">
        <v>2</v>
      </c>
      <c r="I25" s="47">
        <v>4</v>
      </c>
      <c r="J25" s="14">
        <v>1</v>
      </c>
      <c r="K25" s="47">
        <v>1</v>
      </c>
      <c r="L25" s="97">
        <f t="shared" si="0"/>
        <v>2</v>
      </c>
      <c r="M25" s="13">
        <v>0</v>
      </c>
      <c r="N25" s="71">
        <f t="shared" si="1"/>
        <v>0.06451612903225806</v>
      </c>
      <c r="O25" s="89">
        <v>34</v>
      </c>
      <c r="P25" s="93">
        <v>6</v>
      </c>
      <c r="Q25" s="19">
        <f t="shared" si="2"/>
        <v>0.17647058823529413</v>
      </c>
      <c r="R25" s="116">
        <v>35</v>
      </c>
      <c r="S25" s="93">
        <v>6</v>
      </c>
      <c r="T25" s="143">
        <f t="shared" si="3"/>
        <v>0.17142857142857143</v>
      </c>
      <c r="U25" s="89">
        <v>34</v>
      </c>
      <c r="V25" s="48">
        <v>5</v>
      </c>
      <c r="W25" s="20">
        <v>0.14705882352941177</v>
      </c>
      <c r="X25" s="20">
        <v>0.13157894736842105</v>
      </c>
      <c r="Y25" s="20">
        <v>0.103</v>
      </c>
      <c r="Z25" s="20">
        <v>0.1891891891891892</v>
      </c>
      <c r="AA25" s="26">
        <v>0.086</v>
      </c>
      <c r="AB25" s="26">
        <v>0.083</v>
      </c>
      <c r="AC25" s="76">
        <v>0.111</v>
      </c>
      <c r="AD25" s="49">
        <v>0.162</v>
      </c>
    </row>
    <row r="26" spans="1:30" s="1" customFormat="1" ht="15.75" customHeight="1" thickTop="1">
      <c r="A26" s="182"/>
      <c r="B26" s="2"/>
      <c r="C26" s="3" t="s">
        <v>10</v>
      </c>
      <c r="D26" s="59"/>
      <c r="E26" s="7">
        <f aca="true" t="shared" si="6" ref="E26:K26">SUM(E22:E25)</f>
        <v>176</v>
      </c>
      <c r="F26" s="8">
        <f t="shared" si="6"/>
        <v>74</v>
      </c>
      <c r="G26" s="9">
        <f t="shared" si="6"/>
        <v>42</v>
      </c>
      <c r="H26" s="9">
        <f t="shared" si="6"/>
        <v>9</v>
      </c>
      <c r="I26" s="10">
        <f t="shared" si="6"/>
        <v>39</v>
      </c>
      <c r="J26" s="8">
        <f t="shared" si="6"/>
        <v>2</v>
      </c>
      <c r="K26" s="10">
        <f t="shared" si="6"/>
        <v>10</v>
      </c>
      <c r="L26" s="80">
        <f t="shared" si="0"/>
        <v>12</v>
      </c>
      <c r="M26" s="111">
        <f>SUM(M22:M25)</f>
        <v>0</v>
      </c>
      <c r="N26" s="79">
        <f t="shared" si="1"/>
        <v>0.06818181818181818</v>
      </c>
      <c r="O26" s="88">
        <v>180</v>
      </c>
      <c r="P26" s="88">
        <v>18</v>
      </c>
      <c r="Q26" s="82">
        <f t="shared" si="2"/>
        <v>0.1</v>
      </c>
      <c r="R26" s="115">
        <f>SUM(R22:R25)</f>
        <v>184</v>
      </c>
      <c r="S26" s="88">
        <f>SUM(S22:S25)</f>
        <v>22</v>
      </c>
      <c r="T26" s="24">
        <f t="shared" si="3"/>
        <v>0.11956521739130435</v>
      </c>
      <c r="U26" s="88">
        <v>177</v>
      </c>
      <c r="V26" s="23">
        <v>17</v>
      </c>
      <c r="W26" s="24">
        <v>0.096045197740113</v>
      </c>
      <c r="X26" s="24">
        <v>0.0913978494623656</v>
      </c>
      <c r="Y26" s="24">
        <v>0.078</v>
      </c>
      <c r="Z26" s="24">
        <v>0.12041884816753927</v>
      </c>
      <c r="AA26" s="25">
        <v>0.074</v>
      </c>
      <c r="AB26" s="25">
        <v>0.079</v>
      </c>
      <c r="AC26" s="75">
        <v>0.084</v>
      </c>
      <c r="AD26" s="24">
        <v>0.105</v>
      </c>
    </row>
    <row r="27" spans="1:30" s="1" customFormat="1" ht="15.75" customHeight="1">
      <c r="A27" s="201" t="s">
        <v>3</v>
      </c>
      <c r="B27" s="129">
        <v>20</v>
      </c>
      <c r="C27" s="130" t="s">
        <v>62</v>
      </c>
      <c r="D27" s="56" t="s">
        <v>76</v>
      </c>
      <c r="E27" s="5">
        <v>65</v>
      </c>
      <c r="F27" s="13">
        <v>15</v>
      </c>
      <c r="G27" s="43">
        <v>18</v>
      </c>
      <c r="H27" s="43">
        <v>4</v>
      </c>
      <c r="I27" s="44">
        <v>18</v>
      </c>
      <c r="J27" s="13">
        <v>1</v>
      </c>
      <c r="K27" s="44">
        <v>6</v>
      </c>
      <c r="L27" s="97">
        <f t="shared" si="0"/>
        <v>7</v>
      </c>
      <c r="M27" s="13">
        <v>3</v>
      </c>
      <c r="N27" s="71">
        <f t="shared" si="1"/>
        <v>0.1076923076923077</v>
      </c>
      <c r="O27" s="85">
        <v>67</v>
      </c>
      <c r="P27" s="90">
        <v>8</v>
      </c>
      <c r="Q27" s="15">
        <f t="shared" si="2"/>
        <v>0.11940298507462686</v>
      </c>
      <c r="R27" s="112">
        <v>67</v>
      </c>
      <c r="S27" s="90">
        <v>8</v>
      </c>
      <c r="T27" s="141">
        <f t="shared" si="3"/>
        <v>0.11940298507462686</v>
      </c>
      <c r="U27" s="85">
        <v>64</v>
      </c>
      <c r="V27" s="45">
        <v>6</v>
      </c>
      <c r="W27" s="16">
        <v>0.09375</v>
      </c>
      <c r="X27" s="16">
        <v>0.18181818181818182</v>
      </c>
      <c r="Y27" s="16">
        <v>0.158</v>
      </c>
      <c r="Z27" s="16">
        <v>0.18461538461538463</v>
      </c>
      <c r="AA27" s="17">
        <v>0.13</v>
      </c>
      <c r="AB27" s="17">
        <v>0.159</v>
      </c>
      <c r="AC27" s="72">
        <v>0.203</v>
      </c>
      <c r="AD27" s="18">
        <v>0.158</v>
      </c>
    </row>
    <row r="28" spans="1:30" s="1" customFormat="1" ht="15.75" customHeight="1">
      <c r="A28" s="181"/>
      <c r="B28" s="131">
        <v>21</v>
      </c>
      <c r="C28" s="120" t="s">
        <v>86</v>
      </c>
      <c r="D28" s="60" t="s">
        <v>76</v>
      </c>
      <c r="E28" s="5">
        <f>F28+G28+H28+I28+J28+K28</f>
        <v>42</v>
      </c>
      <c r="F28" s="35">
        <v>10</v>
      </c>
      <c r="G28" s="36">
        <v>6</v>
      </c>
      <c r="H28" s="36">
        <v>4</v>
      </c>
      <c r="I28" s="37">
        <v>9</v>
      </c>
      <c r="J28" s="35">
        <v>1</v>
      </c>
      <c r="K28" s="37">
        <v>12</v>
      </c>
      <c r="L28" s="97">
        <f t="shared" si="0"/>
        <v>13</v>
      </c>
      <c r="M28" s="13">
        <v>0</v>
      </c>
      <c r="N28" s="71">
        <f t="shared" si="1"/>
        <v>0.30952380952380953</v>
      </c>
      <c r="O28" s="86">
        <v>51</v>
      </c>
      <c r="P28" s="91">
        <v>15</v>
      </c>
      <c r="Q28" s="38">
        <f t="shared" si="2"/>
        <v>0.29411764705882354</v>
      </c>
      <c r="R28" s="113">
        <v>51</v>
      </c>
      <c r="S28" s="91">
        <v>13</v>
      </c>
      <c r="T28" s="142">
        <f t="shared" si="3"/>
        <v>0.2549019607843137</v>
      </c>
      <c r="U28" s="86">
        <v>49</v>
      </c>
      <c r="V28" s="39">
        <v>12</v>
      </c>
      <c r="W28" s="40">
        <v>0.24489795918367346</v>
      </c>
      <c r="X28" s="40">
        <v>0.2</v>
      </c>
      <c r="Y28" s="40">
        <v>0.128</v>
      </c>
      <c r="Z28" s="40">
        <v>0.16417910447761194</v>
      </c>
      <c r="AA28" s="41">
        <v>0.138</v>
      </c>
      <c r="AB28" s="41">
        <v>0.164</v>
      </c>
      <c r="AC28" s="73">
        <v>0.209</v>
      </c>
      <c r="AD28" s="54"/>
    </row>
    <row r="29" spans="1:30" s="1" customFormat="1" ht="15.75" customHeight="1">
      <c r="A29" s="181"/>
      <c r="B29" s="131">
        <v>22</v>
      </c>
      <c r="C29" s="120" t="s">
        <v>63</v>
      </c>
      <c r="D29" s="60" t="s">
        <v>76</v>
      </c>
      <c r="E29" s="5">
        <v>23</v>
      </c>
      <c r="F29" s="35">
        <v>8</v>
      </c>
      <c r="G29" s="36">
        <v>7</v>
      </c>
      <c r="H29" s="36">
        <v>1</v>
      </c>
      <c r="I29" s="37">
        <v>7</v>
      </c>
      <c r="J29" s="35">
        <v>0</v>
      </c>
      <c r="K29" s="37">
        <v>0</v>
      </c>
      <c r="L29" s="97">
        <f t="shared" si="0"/>
        <v>0</v>
      </c>
      <c r="M29" s="13">
        <v>0</v>
      </c>
      <c r="N29" s="71">
        <f t="shared" si="1"/>
        <v>0</v>
      </c>
      <c r="O29" s="86">
        <v>24</v>
      </c>
      <c r="P29" s="91">
        <v>0</v>
      </c>
      <c r="Q29" s="38">
        <f t="shared" si="2"/>
        <v>0</v>
      </c>
      <c r="R29" s="113">
        <v>24</v>
      </c>
      <c r="S29" s="91">
        <v>1</v>
      </c>
      <c r="T29" s="142">
        <f t="shared" si="3"/>
        <v>0.041666666666666664</v>
      </c>
      <c r="U29" s="86">
        <v>23</v>
      </c>
      <c r="V29" s="39">
        <v>1</v>
      </c>
      <c r="W29" s="40">
        <v>0.043478260869565216</v>
      </c>
      <c r="X29" s="40">
        <v>0.07142857142857142</v>
      </c>
      <c r="Y29" s="40">
        <v>0.107</v>
      </c>
      <c r="Z29" s="40">
        <v>0.15384615384615385</v>
      </c>
      <c r="AA29" s="41">
        <v>0.034</v>
      </c>
      <c r="AB29" s="41">
        <v>0.037</v>
      </c>
      <c r="AC29" s="73">
        <v>0.111</v>
      </c>
      <c r="AD29" s="54"/>
    </row>
    <row r="30" spans="1:30" s="1" customFormat="1" ht="15.75" customHeight="1" thickBot="1">
      <c r="A30" s="181"/>
      <c r="B30" s="132">
        <v>23</v>
      </c>
      <c r="C30" s="140" t="s">
        <v>64</v>
      </c>
      <c r="D30" s="64" t="s">
        <v>76</v>
      </c>
      <c r="E30" s="5">
        <v>105</v>
      </c>
      <c r="F30" s="11">
        <v>50</v>
      </c>
      <c r="G30" s="31">
        <v>22</v>
      </c>
      <c r="H30" s="31">
        <v>9</v>
      </c>
      <c r="I30" s="32">
        <v>14</v>
      </c>
      <c r="J30" s="11">
        <v>0</v>
      </c>
      <c r="K30" s="32">
        <v>10</v>
      </c>
      <c r="L30" s="97">
        <f t="shared" si="0"/>
        <v>10</v>
      </c>
      <c r="M30" s="13">
        <v>0</v>
      </c>
      <c r="N30" s="71">
        <f t="shared" si="1"/>
        <v>0.09523809523809523</v>
      </c>
      <c r="O30" s="87">
        <v>108</v>
      </c>
      <c r="P30" s="92">
        <v>8</v>
      </c>
      <c r="Q30" s="19">
        <f t="shared" si="2"/>
        <v>0.07407407407407407</v>
      </c>
      <c r="R30" s="114">
        <v>105</v>
      </c>
      <c r="S30" s="92">
        <v>8</v>
      </c>
      <c r="T30" s="143">
        <f t="shared" si="3"/>
        <v>0.0761904761904762</v>
      </c>
      <c r="U30" s="87">
        <v>106</v>
      </c>
      <c r="V30" s="33">
        <v>8</v>
      </c>
      <c r="W30" s="20">
        <v>0.07547169811320754</v>
      </c>
      <c r="X30" s="20">
        <v>0.045871559633027525</v>
      </c>
      <c r="Y30" s="20">
        <v>0.053</v>
      </c>
      <c r="Z30" s="20">
        <v>0.05405405405405406</v>
      </c>
      <c r="AA30" s="26">
        <v>0.048</v>
      </c>
      <c r="AB30" s="26">
        <v>0</v>
      </c>
      <c r="AC30" s="76">
        <v>0.016</v>
      </c>
      <c r="AD30" s="22">
        <v>0.057</v>
      </c>
    </row>
    <row r="31" spans="1:30" s="1" customFormat="1" ht="15.75" customHeight="1" thickTop="1">
      <c r="A31" s="182"/>
      <c r="B31" s="2"/>
      <c r="C31" s="3" t="s">
        <v>10</v>
      </c>
      <c r="D31" s="59"/>
      <c r="E31" s="7">
        <f aca="true" t="shared" si="7" ref="E31:K31">SUM(E27:E30)</f>
        <v>235</v>
      </c>
      <c r="F31" s="8">
        <f t="shared" si="7"/>
        <v>83</v>
      </c>
      <c r="G31" s="9">
        <f t="shared" si="7"/>
        <v>53</v>
      </c>
      <c r="H31" s="9">
        <f t="shared" si="7"/>
        <v>18</v>
      </c>
      <c r="I31" s="10">
        <f t="shared" si="7"/>
        <v>48</v>
      </c>
      <c r="J31" s="8">
        <f t="shared" si="7"/>
        <v>2</v>
      </c>
      <c r="K31" s="10">
        <f t="shared" si="7"/>
        <v>28</v>
      </c>
      <c r="L31" s="80">
        <f t="shared" si="0"/>
        <v>30</v>
      </c>
      <c r="M31" s="111">
        <f>SUM(M27:M30)</f>
        <v>3</v>
      </c>
      <c r="N31" s="79">
        <f t="shared" si="1"/>
        <v>0.1276595744680851</v>
      </c>
      <c r="O31" s="88">
        <v>250</v>
      </c>
      <c r="P31" s="23">
        <v>31</v>
      </c>
      <c r="Q31" s="82">
        <f t="shared" si="2"/>
        <v>0.124</v>
      </c>
      <c r="R31" s="115">
        <f>SUM(R27:R30)</f>
        <v>247</v>
      </c>
      <c r="S31" s="23">
        <f>SUM(S27:S30)</f>
        <v>30</v>
      </c>
      <c r="T31" s="24">
        <f t="shared" si="3"/>
        <v>0.1214574898785425</v>
      </c>
      <c r="U31" s="88">
        <v>242</v>
      </c>
      <c r="V31" s="23">
        <v>27</v>
      </c>
      <c r="W31" s="24">
        <v>0.1115702479338843</v>
      </c>
      <c r="X31" s="24">
        <v>0.11940298507462686</v>
      </c>
      <c r="Y31" s="24">
        <v>0.109</v>
      </c>
      <c r="Z31" s="24">
        <v>0.12267657992565056</v>
      </c>
      <c r="AA31" s="25">
        <v>0.09</v>
      </c>
      <c r="AB31" s="25">
        <v>0.084</v>
      </c>
      <c r="AC31" s="75">
        <v>0.117</v>
      </c>
      <c r="AD31" s="24">
        <v>0.107</v>
      </c>
    </row>
    <row r="32" spans="1:30" s="1" customFormat="1" ht="15.75" customHeight="1">
      <c r="A32" s="201" t="s">
        <v>4</v>
      </c>
      <c r="B32" s="129">
        <v>24</v>
      </c>
      <c r="C32" s="130" t="s">
        <v>33</v>
      </c>
      <c r="D32" s="65" t="s">
        <v>72</v>
      </c>
      <c r="E32" s="13">
        <v>120</v>
      </c>
      <c r="F32" s="13">
        <v>22</v>
      </c>
      <c r="G32" s="43">
        <v>24</v>
      </c>
      <c r="H32" s="43">
        <v>22</v>
      </c>
      <c r="I32" s="44">
        <v>38</v>
      </c>
      <c r="J32" s="13">
        <v>1</v>
      </c>
      <c r="K32" s="44">
        <v>13</v>
      </c>
      <c r="L32" s="97">
        <f t="shared" si="0"/>
        <v>14</v>
      </c>
      <c r="M32" s="13">
        <v>0</v>
      </c>
      <c r="N32" s="71">
        <f t="shared" si="1"/>
        <v>0.11666666666666667</v>
      </c>
      <c r="O32" s="85">
        <v>122</v>
      </c>
      <c r="P32" s="90">
        <v>16</v>
      </c>
      <c r="Q32" s="15">
        <f t="shared" si="2"/>
        <v>0.13114754098360656</v>
      </c>
      <c r="R32" s="112">
        <v>115</v>
      </c>
      <c r="S32" s="90">
        <v>14</v>
      </c>
      <c r="T32" s="141">
        <f t="shared" si="3"/>
        <v>0.12173913043478261</v>
      </c>
      <c r="U32" s="85">
        <v>113</v>
      </c>
      <c r="V32" s="45">
        <v>19</v>
      </c>
      <c r="W32" s="16">
        <v>0.168141592920354</v>
      </c>
      <c r="X32" s="16">
        <v>0.17094017094017094</v>
      </c>
      <c r="Y32" s="16">
        <v>0.183</v>
      </c>
      <c r="Z32" s="16">
        <v>0.15702479338842976</v>
      </c>
      <c r="AA32" s="17">
        <v>0.125</v>
      </c>
      <c r="AB32" s="17">
        <v>0.075</v>
      </c>
      <c r="AC32" s="72">
        <v>0.113</v>
      </c>
      <c r="AD32" s="18">
        <v>0.12</v>
      </c>
    </row>
    <row r="33" spans="1:30" s="1" customFormat="1" ht="15.75" customHeight="1">
      <c r="A33" s="181"/>
      <c r="B33" s="131">
        <v>25</v>
      </c>
      <c r="C33" s="120" t="s">
        <v>34</v>
      </c>
      <c r="D33" s="60" t="s">
        <v>77</v>
      </c>
      <c r="E33" s="53">
        <v>40</v>
      </c>
      <c r="F33" s="35">
        <v>26</v>
      </c>
      <c r="G33" s="36">
        <v>2</v>
      </c>
      <c r="H33" s="36">
        <v>4</v>
      </c>
      <c r="I33" s="37">
        <v>2</v>
      </c>
      <c r="J33" s="35">
        <v>0</v>
      </c>
      <c r="K33" s="37">
        <v>8</v>
      </c>
      <c r="L33" s="97">
        <f t="shared" si="0"/>
        <v>8</v>
      </c>
      <c r="M33" s="13">
        <v>0</v>
      </c>
      <c r="N33" s="71">
        <f t="shared" si="1"/>
        <v>0.2</v>
      </c>
      <c r="O33" s="86">
        <v>40</v>
      </c>
      <c r="P33" s="91">
        <v>6</v>
      </c>
      <c r="Q33" s="38">
        <f t="shared" si="2"/>
        <v>0.15</v>
      </c>
      <c r="R33" s="113">
        <v>43</v>
      </c>
      <c r="S33" s="91">
        <v>6</v>
      </c>
      <c r="T33" s="142">
        <f t="shared" si="3"/>
        <v>0.13953488372093023</v>
      </c>
      <c r="U33" s="86">
        <v>47</v>
      </c>
      <c r="V33" s="39">
        <v>8</v>
      </c>
      <c r="W33" s="40">
        <v>0.1702127659574468</v>
      </c>
      <c r="X33" s="40">
        <v>0.11627906976744186</v>
      </c>
      <c r="Y33" s="40">
        <v>0.13</v>
      </c>
      <c r="Z33" s="40">
        <v>0.061224489795918366</v>
      </c>
      <c r="AA33" s="41">
        <v>0.106</v>
      </c>
      <c r="AB33" s="41">
        <v>0.091</v>
      </c>
      <c r="AC33" s="73">
        <v>0.137</v>
      </c>
      <c r="AD33" s="42">
        <v>0.067</v>
      </c>
    </row>
    <row r="34" spans="1:30" s="1" customFormat="1" ht="15.75" customHeight="1">
      <c r="A34" s="181"/>
      <c r="B34" s="131">
        <v>26</v>
      </c>
      <c r="C34" s="120" t="s">
        <v>35</v>
      </c>
      <c r="D34" s="61" t="s">
        <v>78</v>
      </c>
      <c r="E34" s="35">
        <v>55</v>
      </c>
      <c r="F34" s="35">
        <v>33</v>
      </c>
      <c r="G34" s="36">
        <v>4</v>
      </c>
      <c r="H34" s="36">
        <v>5</v>
      </c>
      <c r="I34" s="37">
        <v>3</v>
      </c>
      <c r="J34" s="35">
        <v>0</v>
      </c>
      <c r="K34" s="37">
        <v>7</v>
      </c>
      <c r="L34" s="97">
        <f t="shared" si="0"/>
        <v>7</v>
      </c>
      <c r="M34" s="13">
        <v>3</v>
      </c>
      <c r="N34" s="71">
        <v>0.134</v>
      </c>
      <c r="O34" s="86">
        <v>55</v>
      </c>
      <c r="P34" s="91">
        <v>7</v>
      </c>
      <c r="Q34" s="38">
        <f t="shared" si="2"/>
        <v>0.12727272727272726</v>
      </c>
      <c r="R34" s="113">
        <v>53</v>
      </c>
      <c r="S34" s="91">
        <v>9</v>
      </c>
      <c r="T34" s="142">
        <f t="shared" si="3"/>
        <v>0.16981132075471697</v>
      </c>
      <c r="U34" s="86">
        <v>55</v>
      </c>
      <c r="V34" s="39">
        <v>11</v>
      </c>
      <c r="W34" s="40">
        <v>0.2</v>
      </c>
      <c r="X34" s="40">
        <v>0.057692307692307696</v>
      </c>
      <c r="Y34" s="40">
        <v>0.237</v>
      </c>
      <c r="Z34" s="40">
        <v>0.1016949152542373</v>
      </c>
      <c r="AA34" s="41">
        <v>0.136</v>
      </c>
      <c r="AB34" s="41">
        <v>0.14</v>
      </c>
      <c r="AC34" s="73">
        <v>0.121</v>
      </c>
      <c r="AD34" s="42">
        <v>0.068</v>
      </c>
    </row>
    <row r="35" spans="1:30" s="1" customFormat="1" ht="15.75" customHeight="1" thickBot="1">
      <c r="A35" s="181"/>
      <c r="B35" s="133">
        <v>27</v>
      </c>
      <c r="C35" s="148" t="s">
        <v>36</v>
      </c>
      <c r="D35" s="66" t="s">
        <v>79</v>
      </c>
      <c r="E35" s="14">
        <v>128</v>
      </c>
      <c r="F35" s="14">
        <v>34</v>
      </c>
      <c r="G35" s="46">
        <v>38</v>
      </c>
      <c r="H35" s="46">
        <v>20</v>
      </c>
      <c r="I35" s="47">
        <v>28</v>
      </c>
      <c r="J35" s="14">
        <v>1</v>
      </c>
      <c r="K35" s="47">
        <v>7</v>
      </c>
      <c r="L35" s="97">
        <f t="shared" si="0"/>
        <v>8</v>
      </c>
      <c r="M35" s="13">
        <v>0</v>
      </c>
      <c r="N35" s="71">
        <f>L35/E35</f>
        <v>0.0625</v>
      </c>
      <c r="O35" s="89">
        <v>126</v>
      </c>
      <c r="P35" s="93">
        <v>7</v>
      </c>
      <c r="Q35" s="50">
        <f t="shared" si="2"/>
        <v>0.05555555555555555</v>
      </c>
      <c r="R35" s="116">
        <v>127</v>
      </c>
      <c r="S35" s="93">
        <v>15</v>
      </c>
      <c r="T35" s="144">
        <f t="shared" si="3"/>
        <v>0.11811023622047244</v>
      </c>
      <c r="U35" s="89">
        <v>120</v>
      </c>
      <c r="V35" s="48">
        <v>18</v>
      </c>
      <c r="W35" s="51">
        <v>0.15</v>
      </c>
      <c r="X35" s="51">
        <v>0.1590909090909091</v>
      </c>
      <c r="Y35" s="51">
        <v>0.059</v>
      </c>
      <c r="Z35" s="51">
        <v>0.11940298507462686</v>
      </c>
      <c r="AA35" s="52">
        <v>0.081</v>
      </c>
      <c r="AB35" s="52">
        <v>0.103</v>
      </c>
      <c r="AC35" s="77">
        <v>0.107</v>
      </c>
      <c r="AD35" s="49">
        <v>0.057</v>
      </c>
    </row>
    <row r="36" spans="1:30" s="1" customFormat="1" ht="15.75" customHeight="1" thickTop="1">
      <c r="A36" s="182"/>
      <c r="B36" s="2"/>
      <c r="C36" s="3" t="s">
        <v>10</v>
      </c>
      <c r="D36" s="59"/>
      <c r="E36" s="7">
        <f aca="true" t="shared" si="8" ref="E36:K36">SUM(E32:E35)</f>
        <v>343</v>
      </c>
      <c r="F36" s="8">
        <f t="shared" si="8"/>
        <v>115</v>
      </c>
      <c r="G36" s="9">
        <f t="shared" si="8"/>
        <v>68</v>
      </c>
      <c r="H36" s="9">
        <f t="shared" si="8"/>
        <v>51</v>
      </c>
      <c r="I36" s="10">
        <f t="shared" si="8"/>
        <v>71</v>
      </c>
      <c r="J36" s="8">
        <f t="shared" si="8"/>
        <v>2</v>
      </c>
      <c r="K36" s="10">
        <f t="shared" si="8"/>
        <v>35</v>
      </c>
      <c r="L36" s="80">
        <f t="shared" si="0"/>
        <v>37</v>
      </c>
      <c r="M36" s="111">
        <f>SUM(M32:M35)</f>
        <v>3</v>
      </c>
      <c r="N36" s="79">
        <f>L36/E36</f>
        <v>0.10787172011661808</v>
      </c>
      <c r="O36" s="88">
        <v>343</v>
      </c>
      <c r="P36" s="94">
        <v>36</v>
      </c>
      <c r="Q36" s="82">
        <f t="shared" si="2"/>
        <v>0.10495626822157435</v>
      </c>
      <c r="R36" s="115">
        <f>SUM(R32:R35)</f>
        <v>338</v>
      </c>
      <c r="S36" s="94">
        <f>SUM(S32:S35)</f>
        <v>44</v>
      </c>
      <c r="T36" s="24">
        <f t="shared" si="3"/>
        <v>0.1301775147928994</v>
      </c>
      <c r="U36" s="88">
        <v>335</v>
      </c>
      <c r="V36" s="94">
        <v>56</v>
      </c>
      <c r="W36" s="24">
        <v>0.16716417910447762</v>
      </c>
      <c r="X36" s="24">
        <v>0.14244186046511628</v>
      </c>
      <c r="Y36" s="24">
        <v>0.135</v>
      </c>
      <c r="Z36" s="24">
        <v>0.12121212121212122</v>
      </c>
      <c r="AA36" s="25">
        <v>0.108</v>
      </c>
      <c r="AB36" s="25">
        <v>0.098</v>
      </c>
      <c r="AC36" s="75">
        <v>0.115</v>
      </c>
      <c r="AD36" s="24">
        <v>0.078</v>
      </c>
    </row>
    <row r="37" spans="1:30" s="1" customFormat="1" ht="15.75" customHeight="1" thickBot="1">
      <c r="A37" s="126" t="s">
        <v>12</v>
      </c>
      <c r="B37" s="127"/>
      <c r="C37" s="128" t="s">
        <v>11</v>
      </c>
      <c r="D37" s="67"/>
      <c r="E37" s="122">
        <f aca="true" t="shared" si="9" ref="E37:K37">E16+E21+E26+E31+E36</f>
        <v>1451</v>
      </c>
      <c r="F37" s="68">
        <f t="shared" si="9"/>
        <v>605</v>
      </c>
      <c r="G37" s="69">
        <f t="shared" si="9"/>
        <v>286</v>
      </c>
      <c r="H37" s="69">
        <f t="shared" si="9"/>
        <v>176</v>
      </c>
      <c r="I37" s="70">
        <f t="shared" si="9"/>
        <v>241</v>
      </c>
      <c r="J37" s="68">
        <f t="shared" si="9"/>
        <v>15</v>
      </c>
      <c r="K37" s="70">
        <f t="shared" si="9"/>
        <v>124</v>
      </c>
      <c r="L37" s="98">
        <f t="shared" si="0"/>
        <v>139</v>
      </c>
      <c r="M37" s="68">
        <f>M16+M21+M26+M31+M36</f>
        <v>6</v>
      </c>
      <c r="N37" s="213">
        <f>L37/E37</f>
        <v>0.0957960027567195</v>
      </c>
      <c r="O37" s="55">
        <v>1471</v>
      </c>
      <c r="P37" s="83">
        <v>145</v>
      </c>
      <c r="Q37" s="84">
        <f t="shared" si="2"/>
        <v>0.09857239972807613</v>
      </c>
      <c r="R37" s="145">
        <f>R16+R21+R26+R31+R36</f>
        <v>1460</v>
      </c>
      <c r="S37" s="83">
        <f>S16+S21+S26+S31+S36</f>
        <v>160</v>
      </c>
      <c r="T37" s="146">
        <f t="shared" si="3"/>
        <v>0.1095890410958904</v>
      </c>
      <c r="U37" s="124">
        <v>1446</v>
      </c>
      <c r="V37" s="117">
        <v>183</v>
      </c>
      <c r="W37" s="27">
        <v>0.12655601659751037</v>
      </c>
      <c r="X37" s="27">
        <v>0.10711909514304724</v>
      </c>
      <c r="Y37" s="27">
        <v>0.102</v>
      </c>
      <c r="Z37" s="27">
        <v>0.1044776119402985</v>
      </c>
      <c r="AA37" s="28">
        <v>0.088</v>
      </c>
      <c r="AB37" s="28">
        <v>0.081</v>
      </c>
      <c r="AC37" s="78">
        <v>0.089</v>
      </c>
      <c r="AD37" s="27">
        <v>0.084</v>
      </c>
    </row>
    <row r="38" spans="1:30" s="1" customFormat="1" ht="7.5" customHeight="1" thickBot="1">
      <c r="A38" s="99"/>
      <c r="B38" s="99"/>
      <c r="C38" s="100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104"/>
      <c r="P38" s="105"/>
      <c r="Q38" s="103"/>
      <c r="R38" s="104"/>
      <c r="S38" s="105"/>
      <c r="T38" s="103"/>
      <c r="U38" s="104"/>
      <c r="V38" s="105"/>
      <c r="W38" s="103"/>
      <c r="X38" s="103"/>
      <c r="Y38" s="103"/>
      <c r="Z38" s="103"/>
      <c r="AA38" s="103"/>
      <c r="AB38" s="103"/>
      <c r="AC38" s="103"/>
      <c r="AD38" s="103"/>
    </row>
    <row r="39" spans="1:30" s="1" customFormat="1" ht="14.25" customHeight="1" thickBot="1" thickTop="1">
      <c r="A39" s="99" t="s">
        <v>52</v>
      </c>
      <c r="B39" s="134">
        <v>28</v>
      </c>
      <c r="C39" s="138" t="s">
        <v>51</v>
      </c>
      <c r="D39" s="106" t="s">
        <v>80</v>
      </c>
      <c r="E39" s="34">
        <f>34+24</f>
        <v>58</v>
      </c>
      <c r="F39" s="107">
        <f>6+6</f>
        <v>12</v>
      </c>
      <c r="G39" s="107">
        <f>5+4</f>
        <v>9</v>
      </c>
      <c r="H39" s="107">
        <f>4+3</f>
        <v>7</v>
      </c>
      <c r="I39" s="107">
        <f>12+7</f>
        <v>19</v>
      </c>
      <c r="J39" s="107">
        <v>1</v>
      </c>
      <c r="K39" s="107">
        <f>7+3</f>
        <v>10</v>
      </c>
      <c r="L39" s="108">
        <f>SUM(J39:K39)</f>
        <v>11</v>
      </c>
      <c r="M39" s="107">
        <v>0</v>
      </c>
      <c r="N39" s="214">
        <f>L39/E39</f>
        <v>0.1896551724137931</v>
      </c>
      <c r="O39" s="118">
        <v>62</v>
      </c>
      <c r="P39" s="119">
        <v>12</v>
      </c>
      <c r="Q39" s="125">
        <v>0.194</v>
      </c>
      <c r="R39" s="118">
        <v>61</v>
      </c>
      <c r="S39" s="119">
        <v>12</v>
      </c>
      <c r="T39" s="125">
        <v>0.197</v>
      </c>
      <c r="U39" s="135">
        <v>58</v>
      </c>
      <c r="V39" s="135">
        <v>11</v>
      </c>
      <c r="W39" s="40">
        <v>0.1896551724137931</v>
      </c>
      <c r="X39" s="4"/>
      <c r="Y39" s="4"/>
      <c r="Z39" s="4"/>
      <c r="AA39" s="121"/>
      <c r="AB39" s="121"/>
      <c r="AC39" s="121"/>
      <c r="AD39" s="121"/>
    </row>
    <row r="40" ht="14.25" customHeight="1" thickTop="1">
      <c r="A40" s="109" t="s">
        <v>38</v>
      </c>
    </row>
    <row r="41" spans="1:7" ht="15.75" customHeight="1">
      <c r="A41" s="136"/>
      <c r="E41" s="137"/>
      <c r="F41" s="149"/>
      <c r="G41" s="149"/>
    </row>
    <row r="42" ht="27" customHeight="1"/>
    <row r="43" ht="27" customHeight="1"/>
    <row r="44" ht="29.25" customHeight="1"/>
  </sheetData>
  <mergeCells count="38">
    <mergeCell ref="A27:A31"/>
    <mergeCell ref="N2:N4"/>
    <mergeCell ref="F3:F4"/>
    <mergeCell ref="A32:A36"/>
    <mergeCell ref="A5:A16"/>
    <mergeCell ref="A17:A21"/>
    <mergeCell ref="A22:A26"/>
    <mergeCell ref="I3:I4"/>
    <mergeCell ref="G3:G4"/>
    <mergeCell ref="H3:H4"/>
    <mergeCell ref="A1:AD1"/>
    <mergeCell ref="D2:D4"/>
    <mergeCell ref="C2:C4"/>
    <mergeCell ref="B2:B4"/>
    <mergeCell ref="A2:A4"/>
    <mergeCell ref="E2:E4"/>
    <mergeCell ref="Z3:Z4"/>
    <mergeCell ref="F2:M2"/>
    <mergeCell ref="M3:M4"/>
    <mergeCell ref="J3:L3"/>
    <mergeCell ref="U2:W2"/>
    <mergeCell ref="U3:U4"/>
    <mergeCell ref="V3:V4"/>
    <mergeCell ref="R2:T2"/>
    <mergeCell ref="T3:T4"/>
    <mergeCell ref="R3:R4"/>
    <mergeCell ref="S3:S4"/>
    <mergeCell ref="AD3:AD4"/>
    <mergeCell ref="X3:X4"/>
    <mergeCell ref="Y3:Y4"/>
    <mergeCell ref="W3:W4"/>
    <mergeCell ref="AC3:AC4"/>
    <mergeCell ref="AB3:AB4"/>
    <mergeCell ref="AA3:AA4"/>
    <mergeCell ref="O2:Q2"/>
    <mergeCell ref="O3:O4"/>
    <mergeCell ref="P3:P4"/>
    <mergeCell ref="Q3:Q4"/>
  </mergeCells>
  <printOptions/>
  <pageMargins left="0.1968503937007874" right="0.1968503937007874" top="0.7874015748031497" bottom="0.2362204724409449" header="0.4724409448818898" footer="0.196850393700787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2013-12-19T09:23:45Z</cp:lastPrinted>
  <dcterms:created xsi:type="dcterms:W3CDTF">2003-10-09T06:31:42Z</dcterms:created>
  <dcterms:modified xsi:type="dcterms:W3CDTF">2014-02-12T00:40:26Z</dcterms:modified>
  <cp:category/>
  <cp:version/>
  <cp:contentType/>
  <cp:contentStatus/>
</cp:coreProperties>
</file>