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20" windowWidth="8970" windowHeight="8145" tabRatio="673" activeTab="0"/>
  </bookViews>
  <sheets>
    <sheet name="①" sheetId="1" r:id="rId1"/>
    <sheet name="②" sheetId="2" r:id="rId2"/>
    <sheet name="前年同月" sheetId="3" r:id="rId3"/>
    <sheet name="10月 自・社動態" sheetId="4" r:id="rId4"/>
    <sheet name="9月 自・社動態" sheetId="5" r:id="rId5"/>
    <sheet name="③" sheetId="6" r:id="rId6"/>
  </sheets>
  <definedNames>
    <definedName name="_xlnm.Print_Area" localSheetId="1">'②'!$A$1:$O$37</definedName>
    <definedName name="_xlnm.Print_Area" localSheetId="5">'③'!$A$2:$O$43</definedName>
  </definedNames>
  <calcPr fullCalcOnLoad="1"/>
</workbook>
</file>

<file path=xl/sharedStrings.xml><?xml version="1.0" encoding="utf-8"?>
<sst xmlns="http://schemas.openxmlformats.org/spreadsheetml/2006/main" count="268" uniqueCount="148">
  <si>
    <t>１  推 計 人 口</t>
  </si>
  <si>
    <t>単位：人・世帯・％</t>
  </si>
  <si>
    <t>区   分</t>
  </si>
  <si>
    <t>人口・世帯数</t>
  </si>
  <si>
    <t>対前月増減数</t>
  </si>
  <si>
    <t>男</t>
  </si>
  <si>
    <t>女</t>
  </si>
  <si>
    <t>世 帯 数</t>
  </si>
  <si>
    <t xml:space="preserve"> ①人口・世帯数</t>
  </si>
  <si>
    <t>熊 本 市</t>
  </si>
  <si>
    <t>富 合 町</t>
  </si>
  <si>
    <t>嘉 島 町</t>
  </si>
  <si>
    <t>益 城 町</t>
  </si>
  <si>
    <t>植 木 町</t>
  </si>
  <si>
    <t>宇 土 市</t>
  </si>
  <si>
    <t>対前年同月増減</t>
  </si>
  <si>
    <t>増減数</t>
  </si>
  <si>
    <t>増減率</t>
  </si>
  <si>
    <t>単位：人</t>
  </si>
  <si>
    <t>自　然　動　態</t>
  </si>
  <si>
    <t>社　会　動　態</t>
  </si>
  <si>
    <t>自然増減</t>
  </si>
  <si>
    <t>出 生</t>
  </si>
  <si>
    <t>死 亡</t>
  </si>
  <si>
    <t>社会増減</t>
  </si>
  <si>
    <t>転 入</t>
  </si>
  <si>
    <t>転 出</t>
  </si>
  <si>
    <t>区　分</t>
  </si>
  <si>
    <t>熊　本　県</t>
  </si>
  <si>
    <t>熊　本　市</t>
  </si>
  <si>
    <t>人   口</t>
  </si>
  <si>
    <t>構成比</t>
  </si>
  <si>
    <t>出生</t>
  </si>
  <si>
    <t>死亡</t>
  </si>
  <si>
    <t>県内</t>
  </si>
  <si>
    <t>県外</t>
  </si>
  <si>
    <t>その他</t>
  </si>
  <si>
    <t>小計</t>
  </si>
  <si>
    <t>自 然 動 態</t>
  </si>
  <si>
    <t>宇土市</t>
  </si>
  <si>
    <t>城南町</t>
  </si>
  <si>
    <t>単位：人・％</t>
  </si>
  <si>
    <t>単位：世帯・％</t>
  </si>
  <si>
    <t>社  会  動  態</t>
  </si>
  <si>
    <t>社 会   増 減</t>
  </si>
  <si>
    <t>人　　口</t>
  </si>
  <si>
    <t>対前年同月増減数</t>
  </si>
  <si>
    <t>対前年同月増減率</t>
  </si>
  <si>
    <t>人　口</t>
  </si>
  <si>
    <t>純増加</t>
  </si>
  <si>
    <t>前１ヶ月間の人口動態</t>
  </si>
  <si>
    <t>資料　熊本県統計調査課</t>
  </si>
  <si>
    <t>前年同月</t>
  </si>
  <si>
    <r>
      <t>⑤人口動態</t>
    </r>
    <r>
      <rPr>
        <sz val="11"/>
        <rFont val="ＭＳ Ｐゴシック"/>
        <family val="3"/>
      </rPr>
      <t>（前１ヶ月間の人口動態）</t>
    </r>
  </si>
  <si>
    <t>　推計人口とは、直近の国勢調査の人口・世帯数を基準とし、住民基本台帳及び外国人登録人口に</t>
  </si>
  <si>
    <t>より出生数、死亡数、転入者及び転出者の数を把握し、加減することにより算出したものである。</t>
  </si>
  <si>
    <t>単位：人・％</t>
  </si>
  <si>
    <t>前月実数</t>
  </si>
  <si>
    <t>前年同月</t>
  </si>
  <si>
    <t>実数</t>
  </si>
  <si>
    <t>実数</t>
  </si>
  <si>
    <t>玉 東 町</t>
  </si>
  <si>
    <t>玉東町</t>
  </si>
  <si>
    <t>玉東町</t>
  </si>
  <si>
    <t>③増減数・増減率（世帯数）</t>
  </si>
  <si>
    <t>④増減数・増減率（人口）</t>
  </si>
  <si>
    <t>県　　計</t>
  </si>
  <si>
    <t>消費者物価指数（総合）の推移</t>
  </si>
  <si>
    <t>（熊本市）</t>
  </si>
  <si>
    <t>区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</si>
  <si>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</si>
  <si>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</si>
  <si>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</si>
  <si>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</si>
  <si>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</si>
  <si>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</si>
  <si>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</si>
  <si>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</si>
  <si>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</si>
  <si>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</si>
  <si>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</si>
  <si>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</si>
  <si>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年平均</t>
  </si>
  <si>
    <t>10</t>
  </si>
  <si>
    <t>11</t>
  </si>
  <si>
    <t>12</t>
  </si>
  <si>
    <t>表３　消費者物価地域差指数（持家の帰属家賃を除く総合）</t>
  </si>
  <si>
    <t>全国＝100</t>
  </si>
  <si>
    <t>年</t>
  </si>
  <si>
    <t>６年</t>
  </si>
  <si>
    <t>７年</t>
  </si>
  <si>
    <t>８年</t>
  </si>
  <si>
    <t>９年</t>
  </si>
  <si>
    <t>１０年</t>
  </si>
  <si>
    <t>１１年</t>
  </si>
  <si>
    <t>１2年</t>
  </si>
  <si>
    <t>１３年</t>
  </si>
  <si>
    <t>総　合</t>
  </si>
  <si>
    <t>順　位</t>
  </si>
  <si>
    <t>１4年</t>
  </si>
  <si>
    <t xml:space="preserve">                                             </t>
  </si>
  <si>
    <t>菊 陽 町</t>
  </si>
  <si>
    <t>菊陽町</t>
  </si>
  <si>
    <t>合計</t>
  </si>
  <si>
    <t>合計</t>
  </si>
  <si>
    <t>熊本市及び周辺市町村計</t>
  </si>
  <si>
    <t>菊陽町</t>
  </si>
  <si>
    <t>１5年</t>
  </si>
  <si>
    <t>企画広報部統計課</t>
  </si>
  <si>
    <t>指数</t>
  </si>
  <si>
    <t>玉名市</t>
  </si>
  <si>
    <t>玉名市</t>
  </si>
  <si>
    <t>１6年</t>
  </si>
  <si>
    <t>県外とは国内の県外移動で、他は国外移動及び職権入力（住所設定・消除）である。</t>
  </si>
  <si>
    <t>玉 名 市</t>
  </si>
  <si>
    <t>13</t>
  </si>
  <si>
    <t>14</t>
  </si>
  <si>
    <t>15</t>
  </si>
  <si>
    <t>16</t>
  </si>
  <si>
    <t>17</t>
  </si>
  <si>
    <r>
      <t>1</t>
    </r>
    <r>
      <rPr>
        <sz val="11"/>
        <rFont val="ＭＳ Ｐゴシック"/>
        <family val="3"/>
      </rPr>
      <t>8</t>
    </r>
  </si>
  <si>
    <t>http://www.pref.kumamoto.jp/construction/section/indx.asp?sec_code=19&amp;sec_seq=7</t>
  </si>
  <si>
    <t>合志市</t>
  </si>
  <si>
    <t>合 志 市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</si>
  <si>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年=100</t>
    </r>
  </si>
  <si>
    <t>前月比</t>
  </si>
  <si>
    <t>前年同月比</t>
  </si>
  <si>
    <t>※本表は、平成17年国勢調査の確定値（総務省統計局）による人口を基準とし、住民基本台帳及び外国人登録等により出生数、死亡数、転入者及び転出者等の数を把握し、加減することにより</t>
  </si>
  <si>
    <t>　算出している。</t>
  </si>
  <si>
    <t>19</t>
  </si>
  <si>
    <t>合 計</t>
  </si>
  <si>
    <t>合志市</t>
  </si>
  <si>
    <t>17年</t>
  </si>
  <si>
    <t>自 然  増 減</t>
  </si>
  <si>
    <t>転   入</t>
  </si>
  <si>
    <t>転   出</t>
  </si>
  <si>
    <t>城 南 町</t>
  </si>
  <si>
    <t>前月実数</t>
  </si>
  <si>
    <t>前年同月実数</t>
  </si>
  <si>
    <t>自然動態・社会動態（平成19年9月1日現在）</t>
  </si>
  <si>
    <r>
      <t>統計速報</t>
    </r>
    <r>
      <rPr>
        <b/>
        <sz val="12"/>
        <color indexed="18"/>
        <rFont val="ＭＳ Ｐゴシック"/>
        <family val="3"/>
      </rPr>
      <t>（平成19年10月1日現在の推計人口）</t>
    </r>
  </si>
  <si>
    <t>（第 385 号）</t>
  </si>
  <si>
    <r>
      <t>１）熊本市の人口と世帯数</t>
    </r>
    <r>
      <rPr>
        <b/>
        <sz val="11"/>
        <rFont val="ＭＳ Ｐゴシック"/>
        <family val="3"/>
      </rPr>
      <t>（平成19年10月1日現在）</t>
    </r>
  </si>
  <si>
    <r>
      <t>２）熊本県の人口と世帯数</t>
    </r>
    <r>
      <rPr>
        <b/>
        <sz val="11"/>
        <rFont val="ＭＳ Ｐゴシック"/>
        <family val="3"/>
      </rPr>
      <t>（平成19年10月1日現在）</t>
    </r>
  </si>
  <si>
    <r>
      <t>３）熊本市及び周辺市町村の人口・世帯数</t>
    </r>
    <r>
      <rPr>
        <b/>
        <sz val="11"/>
        <rFont val="ＭＳ Ｐゴシック"/>
        <family val="3"/>
      </rPr>
      <t>（平成19年10月1日現在）</t>
    </r>
  </si>
  <si>
    <r>
      <t xml:space="preserve"> ②熊本県人口に占める構成比</t>
    </r>
    <r>
      <rPr>
        <sz val="11"/>
        <rFont val="ＭＳ Ｐゴシック"/>
        <family val="3"/>
      </rPr>
      <t>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月1日現在）</t>
    </r>
  </si>
  <si>
    <t>自然動態・社会動態（平成19年10月1日現在）</t>
  </si>
  <si>
    <t>18年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</si>
</sst>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▲ &quot;#,##0"/>
    <numFmt numFmtId="179" formatCode="#,##0;&quot;△ &quot;#,##0"/>
    <numFmt numFmtId="180" formatCode="0;&quot;△ &quot;0"/>
    <numFmt numFmtId="181" formatCode="0;[Red]0"/>
    <numFmt numFmtId="182" formatCode="#,##0.0_);[Red]\(#,##0.0\)"/>
    <numFmt numFmtId="183" formatCode="#,##0_);[Red]\(#,##0\)"/>
    <numFmt numFmtId="184" formatCode="#,##0.0_ "/>
    <numFmt numFmtId="185" formatCode="0.0_);[Red]\(0.0\)"/>
    <numFmt numFmtId="186" formatCode="0.0;&quot;△ &quot;0.0"/>
    <numFmt numFmtId="187" formatCode="#,##0.0;&quot;△ &quot;#,##0.0"/>
    <numFmt numFmtId="188" formatCode="#,##0.0_);\(#,##0.0\)"/>
    <numFmt numFmtId="189" formatCode="0.0_ "/>
    <numFmt numFmtId="190" formatCode="#,##0.0;&quot;▲ &quot;#,##0.0"/>
    <numFmt numFmtId="191" formatCode="#,##0_ ;[Red]\-#,##0\ "/>
    <numFmt numFmtId="192" formatCode="#,##0.00;&quot;△ &quot;#,##0.00"/>
    <numFmt numFmtId="193" formatCode="0.00;&quot;△ &quot;0.00"/>
    <numFmt numFmtId="194" formatCode="#,##0_);\(#,##0\)"/>
    <numFmt numFmtId="195" formatCode="\(##,##0\)"/>
    <numFmt numFmtId="196" formatCode="0_);\(0\)"/>
    <numFmt numFmtId="197" formatCode="#,##0.00_);[Red]\(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b/>
      <sz val="10"/>
      <name val="ＭＳ 明朝"/>
      <family val="1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1"/>
      <color indexed="18"/>
      <name val="ＭＳ Ｐ明朝"/>
      <family val="1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0"/>
      <color indexed="18"/>
      <name val="ＭＳ 明朝"/>
      <family val="1"/>
    </font>
    <font>
      <sz val="11"/>
      <color indexed="18"/>
      <name val="ＭＳ 明朝"/>
      <family val="1"/>
    </font>
    <font>
      <b/>
      <sz val="11"/>
      <color indexed="18"/>
      <name val="ＭＳ Ｐゴシック"/>
      <family val="3"/>
    </font>
    <font>
      <b/>
      <sz val="16"/>
      <color indexed="18"/>
      <name val="ＭＳ Ｐゴシック"/>
      <family val="3"/>
    </font>
    <font>
      <sz val="10"/>
      <color indexed="18"/>
      <name val="ＭＳ Ｐゴシック"/>
      <family val="3"/>
    </font>
    <font>
      <sz val="11"/>
      <color indexed="10"/>
      <name val="ＭＳ Ｐ明朝"/>
      <family val="1"/>
    </font>
    <font>
      <i/>
      <sz val="11"/>
      <name val="ＭＳ Ｐゴシック"/>
      <family val="3"/>
    </font>
    <font>
      <sz val="16"/>
      <name val="ＭＳ Ｐゴシック"/>
      <family val="3"/>
    </font>
    <font>
      <sz val="11"/>
      <color indexed="48"/>
      <name val="ＭＳ Ｐ明朝"/>
      <family val="1"/>
    </font>
    <font>
      <sz val="11"/>
      <color indexed="42"/>
      <name val="ＭＳ Ｐゴシック"/>
      <family val="3"/>
    </font>
    <font>
      <sz val="6"/>
      <name val="ＭＳ Ｐゴシック"/>
      <family val="3"/>
    </font>
    <font>
      <sz val="8"/>
      <color indexed="18"/>
      <name val="ＭＳ 明朝"/>
      <family val="1"/>
    </font>
    <font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20"/>
      <name val="ＭＳ Ｐ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Ｐゴシック"/>
      <family val="3"/>
    </font>
    <font>
      <sz val="9"/>
      <color indexed="18"/>
      <name val="ＭＳ 明朝"/>
      <family val="1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8"/>
      <color indexed="18"/>
      <name val="ＭＳ 明朝"/>
      <family val="1"/>
    </font>
    <font>
      <b/>
      <sz val="10"/>
      <color indexed="18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明朝"/>
      <family val="1"/>
    </font>
    <font>
      <b/>
      <sz val="12"/>
      <color indexed="18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double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double">
        <color indexed="1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79" fontId="8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3" xfId="0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179" fontId="4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9" fontId="14" fillId="0" borderId="0" xfId="0" applyNumberFormat="1" applyFont="1" applyBorder="1" applyAlignment="1">
      <alignment vertical="center"/>
    </xf>
    <xf numFmtId="0" fontId="18" fillId="0" borderId="15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distributed" vertical="center"/>
    </xf>
    <xf numFmtId="177" fontId="14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/>
    </xf>
    <xf numFmtId="179" fontId="22" fillId="0" borderId="0" xfId="0" applyNumberFormat="1" applyFont="1" applyBorder="1" applyAlignment="1">
      <alignment vertical="center"/>
    </xf>
    <xf numFmtId="187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4" fillId="4" borderId="20" xfId="0" applyFont="1" applyFill="1" applyBorder="1" applyAlignment="1">
      <alignment/>
    </xf>
    <xf numFmtId="0" fontId="6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/>
    </xf>
    <xf numFmtId="0" fontId="23" fillId="0" borderId="0" xfId="0" applyFont="1" applyAlignment="1">
      <alignment/>
    </xf>
    <xf numFmtId="178" fontId="4" fillId="0" borderId="1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8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179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6" fillId="2" borderId="3" xfId="0" applyFont="1" applyFill="1" applyBorder="1" applyAlignment="1">
      <alignment/>
    </xf>
    <xf numFmtId="0" fontId="7" fillId="0" borderId="0" xfId="0" applyFont="1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0" fillId="0" borderId="32" xfId="0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9" fontId="7" fillId="0" borderId="31" xfId="0" applyNumberFormat="1" applyFont="1" applyBorder="1" applyAlignment="1">
      <alignment/>
    </xf>
    <xf numFmtId="0" fontId="7" fillId="0" borderId="31" xfId="0" applyFont="1" applyBorder="1" applyAlignment="1">
      <alignment/>
    </xf>
    <xf numFmtId="179" fontId="0" fillId="0" borderId="0" xfId="0" applyNumberFormat="1" applyAlignment="1">
      <alignment/>
    </xf>
    <xf numFmtId="179" fontId="31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 horizontal="right"/>
    </xf>
    <xf numFmtId="178" fontId="11" fillId="0" borderId="11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0" xfId="0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9" fontId="32" fillId="0" borderId="2" xfId="0" applyNumberFormat="1" applyFont="1" applyBorder="1" applyAlignment="1">
      <alignment vertical="center"/>
    </xf>
    <xf numFmtId="177" fontId="32" fillId="0" borderId="2" xfId="0" applyNumberFormat="1" applyFont="1" applyBorder="1" applyAlignment="1">
      <alignment vertical="center"/>
    </xf>
    <xf numFmtId="179" fontId="32" fillId="0" borderId="0" xfId="0" applyNumberFormat="1" applyFont="1" applyBorder="1" applyAlignment="1">
      <alignment vertical="center"/>
    </xf>
    <xf numFmtId="177" fontId="32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177" fontId="25" fillId="0" borderId="2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17" fillId="0" borderId="1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/>
    </xf>
    <xf numFmtId="177" fontId="11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8" fontId="11" fillId="0" borderId="40" xfId="0" applyNumberFormat="1" applyFont="1" applyFill="1" applyBorder="1" applyAlignment="1">
      <alignment/>
    </xf>
    <xf numFmtId="178" fontId="12" fillId="0" borderId="4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12" fillId="0" borderId="1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78" fontId="11" fillId="0" borderId="1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0" fillId="0" borderId="37" xfId="0" applyBorder="1" applyAlignment="1">
      <alignment/>
    </xf>
    <xf numFmtId="0" fontId="17" fillId="5" borderId="0" xfId="0" applyFont="1" applyFill="1" applyBorder="1" applyAlignment="1">
      <alignment horizontal="center" vertical="center"/>
    </xf>
    <xf numFmtId="177" fontId="22" fillId="5" borderId="2" xfId="0" applyNumberFormat="1" applyFont="1" applyFill="1" applyBorder="1" applyAlignment="1">
      <alignment vertical="center"/>
    </xf>
    <xf numFmtId="177" fontId="22" fillId="5" borderId="0" xfId="0" applyNumberFormat="1" applyFont="1" applyFill="1" applyBorder="1" applyAlignment="1">
      <alignment vertical="center"/>
    </xf>
    <xf numFmtId="177" fontId="32" fillId="0" borderId="2" xfId="0" applyNumberFormat="1" applyFont="1" applyFill="1" applyBorder="1" applyAlignment="1">
      <alignment vertical="center"/>
    </xf>
    <xf numFmtId="177" fontId="32" fillId="0" borderId="0" xfId="0" applyNumberFormat="1" applyFont="1" applyFill="1" applyBorder="1" applyAlignment="1">
      <alignment vertical="center"/>
    </xf>
    <xf numFmtId="0" fontId="17" fillId="0" borderId="37" xfId="0" applyFont="1" applyFill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7" fillId="6" borderId="24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/>
    </xf>
    <xf numFmtId="177" fontId="33" fillId="6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distributed" vertical="center"/>
    </xf>
    <xf numFmtId="0" fontId="37" fillId="5" borderId="0" xfId="0" applyFont="1" applyFill="1" applyBorder="1" applyAlignment="1">
      <alignment horizontal="distributed" vertical="center"/>
    </xf>
    <xf numFmtId="177" fontId="22" fillId="6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7" fontId="22" fillId="0" borderId="0" xfId="0" applyNumberFormat="1" applyFont="1" applyFill="1" applyBorder="1" applyAlignment="1">
      <alignment vertical="center"/>
    </xf>
    <xf numFmtId="179" fontId="22" fillId="0" borderId="2" xfId="0" applyNumberFormat="1" applyFont="1" applyFill="1" applyBorder="1" applyAlignment="1">
      <alignment vertical="center"/>
    </xf>
    <xf numFmtId="177" fontId="30" fillId="0" borderId="32" xfId="0" applyNumberFormat="1" applyFont="1" applyFill="1" applyBorder="1" applyAlignment="1">
      <alignment/>
    </xf>
    <xf numFmtId="179" fontId="22" fillId="0" borderId="34" xfId="0" applyNumberFormat="1" applyFont="1" applyFill="1" applyBorder="1" applyAlignment="1">
      <alignment vertical="center"/>
    </xf>
    <xf numFmtId="177" fontId="22" fillId="0" borderId="2" xfId="0" applyNumberFormat="1" applyFont="1" applyFill="1" applyBorder="1" applyAlignment="1">
      <alignment vertical="center"/>
    </xf>
    <xf numFmtId="177" fontId="22" fillId="0" borderId="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177" fontId="22" fillId="0" borderId="3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43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43" xfId="0" applyFont="1" applyBorder="1" applyAlignment="1">
      <alignment/>
    </xf>
    <xf numFmtId="0" fontId="0" fillId="0" borderId="43" xfId="0" applyFont="1" applyBorder="1" applyAlignment="1" applyProtection="1">
      <alignment horizontal="centerContinuous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49" fontId="0" fillId="0" borderId="4" xfId="0" applyNumberFormat="1" applyFont="1" applyBorder="1" applyAlignment="1" applyProtection="1">
      <alignment horizontal="center" vertical="center"/>
      <protection/>
    </xf>
    <xf numFmtId="189" fontId="0" fillId="0" borderId="2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47" xfId="0" applyNumberFormat="1" applyFont="1" applyBorder="1" applyAlignment="1" applyProtection="1">
      <alignment vertical="center"/>
      <protection/>
    </xf>
    <xf numFmtId="189" fontId="0" fillId="0" borderId="0" xfId="0" applyNumberFormat="1" applyFont="1" applyBorder="1" applyAlignment="1">
      <alignment vertical="center"/>
    </xf>
    <xf numFmtId="18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Alignment="1">
      <alignment vertical="top"/>
    </xf>
    <xf numFmtId="49" fontId="0" fillId="0" borderId="24" xfId="0" applyNumberFormat="1" applyBorder="1" applyAlignment="1">
      <alignment horizontal="center" vertical="center"/>
    </xf>
    <xf numFmtId="185" fontId="0" fillId="0" borderId="2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9" fontId="32" fillId="0" borderId="34" xfId="0" applyNumberFormat="1" applyFont="1" applyFill="1" applyBorder="1" applyAlignment="1">
      <alignment vertical="center"/>
    </xf>
    <xf numFmtId="178" fontId="38" fillId="6" borderId="1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179" fontId="31" fillId="0" borderId="32" xfId="0" applyNumberFormat="1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40" fillId="0" borderId="37" xfId="0" applyFont="1" applyFill="1" applyBorder="1" applyAlignment="1">
      <alignment horizontal="center" vertical="center"/>
    </xf>
    <xf numFmtId="177" fontId="32" fillId="0" borderId="15" xfId="0" applyNumberFormat="1" applyFont="1" applyFill="1" applyBorder="1" applyAlignment="1">
      <alignment vertical="center"/>
    </xf>
    <xf numFmtId="177" fontId="32" fillId="0" borderId="1" xfId="0" applyNumberFormat="1" applyFont="1" applyFill="1" applyBorder="1" applyAlignment="1">
      <alignment vertical="center"/>
    </xf>
    <xf numFmtId="189" fontId="0" fillId="0" borderId="52" xfId="0" applyNumberFormat="1" applyFont="1" applyBorder="1" applyAlignment="1">
      <alignment vertical="center"/>
    </xf>
    <xf numFmtId="189" fontId="0" fillId="0" borderId="37" xfId="0" applyNumberFormat="1" applyFont="1" applyBorder="1" applyAlignment="1">
      <alignment vertical="center"/>
    </xf>
    <xf numFmtId="0" fontId="16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17" fillId="0" borderId="16" xfId="0" applyFont="1" applyFill="1" applyBorder="1" applyAlignment="1">
      <alignment horizontal="center" vertical="center"/>
    </xf>
    <xf numFmtId="179" fontId="32" fillId="0" borderId="32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8" fontId="12" fillId="0" borderId="11" xfId="0" applyNumberFormat="1" applyFont="1" applyFill="1" applyBorder="1" applyAlignment="1">
      <alignment/>
    </xf>
    <xf numFmtId="177" fontId="38" fillId="6" borderId="0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/>
    </xf>
    <xf numFmtId="177" fontId="38" fillId="6" borderId="11" xfId="0" applyNumberFormat="1" applyFont="1" applyFill="1" applyBorder="1" applyAlignment="1">
      <alignment vertical="center"/>
    </xf>
    <xf numFmtId="178" fontId="38" fillId="6" borderId="40" xfId="0" applyNumberFormat="1" applyFont="1" applyFill="1" applyBorder="1" applyAlignment="1">
      <alignment/>
    </xf>
    <xf numFmtId="178" fontId="12" fillId="0" borderId="40" xfId="0" applyNumberFormat="1" applyFont="1" applyFill="1" applyBorder="1" applyAlignment="1">
      <alignment/>
    </xf>
    <xf numFmtId="0" fontId="46" fillId="5" borderId="11" xfId="0" applyFont="1" applyFill="1" applyBorder="1" applyAlignment="1">
      <alignment horizontal="center" vertical="center"/>
    </xf>
    <xf numFmtId="177" fontId="39" fillId="5" borderId="11" xfId="0" applyNumberFormat="1" applyFont="1" applyFill="1" applyBorder="1" applyAlignment="1">
      <alignment vertical="center"/>
    </xf>
    <xf numFmtId="178" fontId="38" fillId="5" borderId="40" xfId="0" applyNumberFormat="1" applyFont="1" applyFill="1" applyBorder="1" applyAlignment="1">
      <alignment/>
    </xf>
    <xf numFmtId="178" fontId="38" fillId="5" borderId="11" xfId="0" applyNumberFormat="1" applyFont="1" applyFill="1" applyBorder="1" applyAlignment="1">
      <alignment/>
    </xf>
    <xf numFmtId="189" fontId="0" fillId="0" borderId="5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 applyProtection="1">
      <alignment vertical="center"/>
      <protection/>
    </xf>
    <xf numFmtId="189" fontId="0" fillId="0" borderId="43" xfId="0" applyNumberFormat="1" applyFont="1" applyBorder="1" applyAlignment="1">
      <alignment vertical="center"/>
    </xf>
    <xf numFmtId="189" fontId="0" fillId="0" borderId="54" xfId="0" applyNumberFormat="1" applyFont="1" applyBorder="1" applyAlignment="1">
      <alignment vertical="center"/>
    </xf>
    <xf numFmtId="189" fontId="0" fillId="0" borderId="55" xfId="0" applyNumberFormat="1" applyFont="1" applyBorder="1" applyAlignment="1">
      <alignment vertical="center"/>
    </xf>
    <xf numFmtId="189" fontId="0" fillId="0" borderId="56" xfId="0" applyNumberFormat="1" applyFont="1" applyBorder="1" applyAlignment="1" applyProtection="1">
      <alignment vertical="center"/>
      <protection/>
    </xf>
    <xf numFmtId="189" fontId="0" fillId="0" borderId="57" xfId="0" applyNumberFormat="1" applyFont="1" applyBorder="1" applyAlignment="1" applyProtection="1">
      <alignment vertical="center"/>
      <protection/>
    </xf>
    <xf numFmtId="192" fontId="22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22" fillId="0" borderId="0" xfId="0" applyNumberFormat="1" applyFont="1" applyFill="1" applyBorder="1" applyAlignment="1">
      <alignment vertical="center"/>
    </xf>
    <xf numFmtId="58" fontId="35" fillId="0" borderId="0" xfId="0" applyNumberFormat="1" applyFont="1" applyAlignment="1">
      <alignment horizontal="right"/>
    </xf>
    <xf numFmtId="0" fontId="0" fillId="0" borderId="32" xfId="0" applyFill="1" applyBorder="1" applyAlignment="1">
      <alignment/>
    </xf>
    <xf numFmtId="179" fontId="22" fillId="0" borderId="32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17" fillId="0" borderId="38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3" fontId="22" fillId="0" borderId="34" xfId="0" applyNumberFormat="1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 horizontal="center"/>
    </xf>
    <xf numFmtId="197" fontId="22" fillId="0" borderId="34" xfId="0" applyNumberFormat="1" applyFont="1" applyFill="1" applyBorder="1" applyAlignment="1">
      <alignment horizontal="center"/>
    </xf>
    <xf numFmtId="197" fontId="22" fillId="0" borderId="0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0" fillId="0" borderId="18" xfId="0" applyBorder="1" applyAlignment="1">
      <alignment/>
    </xf>
    <xf numFmtId="179" fontId="22" fillId="0" borderId="0" xfId="0" applyNumberFormat="1" applyFont="1" applyFill="1" applyBorder="1" applyAlignment="1">
      <alignment horizontal="center" vertical="center"/>
    </xf>
    <xf numFmtId="179" fontId="22" fillId="0" borderId="2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9" fontId="22" fillId="0" borderId="34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distributed" textRotation="255"/>
    </xf>
    <xf numFmtId="0" fontId="0" fillId="0" borderId="71" xfId="0" applyBorder="1" applyAlignment="1">
      <alignment horizontal="center" vertical="distributed" textRotation="255"/>
    </xf>
    <xf numFmtId="0" fontId="0" fillId="0" borderId="72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E16" sqref="E16"/>
    </sheetView>
  </sheetViews>
  <sheetFormatPr defaultColWidth="9.00390625" defaultRowHeight="13.5"/>
  <cols>
    <col min="1" max="1" width="1.875" style="0" customWidth="1"/>
    <col min="2" max="2" width="0.875" style="0" customWidth="1"/>
    <col min="3" max="3" width="13.375" style="0" customWidth="1"/>
    <col min="4" max="6" width="11.625" style="0" customWidth="1"/>
    <col min="7" max="7" width="13.875" style="0" bestFit="1" customWidth="1"/>
    <col min="8" max="8" width="15.00390625" style="0" bestFit="1" customWidth="1"/>
    <col min="9" max="11" width="11.625" style="0" customWidth="1"/>
    <col min="12" max="12" width="13.875" style="0" bestFit="1" customWidth="1"/>
  </cols>
  <sheetData>
    <row r="1" spans="1:8" ht="18.75">
      <c r="A1" s="33"/>
      <c r="B1" s="33"/>
      <c r="C1" s="259" t="s">
        <v>140</v>
      </c>
      <c r="D1" s="260"/>
      <c r="E1" s="260"/>
      <c r="F1" s="260"/>
      <c r="G1" s="260"/>
      <c r="H1" s="260"/>
    </row>
    <row r="2" spans="1:8" ht="13.5">
      <c r="A2" s="33"/>
      <c r="B2" s="33"/>
      <c r="C2" s="33"/>
      <c r="D2" s="33"/>
      <c r="E2" s="33"/>
      <c r="F2" s="33"/>
      <c r="H2" s="248">
        <v>39386</v>
      </c>
    </row>
    <row r="3" spans="1:8" ht="13.5">
      <c r="A3" s="33"/>
      <c r="B3" s="33"/>
      <c r="C3" s="33"/>
      <c r="D3" s="33"/>
      <c r="F3" s="1" t="s">
        <v>141</v>
      </c>
      <c r="H3" s="57" t="s">
        <v>108</v>
      </c>
    </row>
    <row r="4" spans="2:7" ht="13.5">
      <c r="B4" s="53"/>
      <c r="C4" s="53" t="s">
        <v>0</v>
      </c>
      <c r="E4" s="33"/>
      <c r="F4" s="33"/>
      <c r="G4" s="33"/>
    </row>
    <row r="5" spans="1:8" ht="13.5">
      <c r="A5" s="33"/>
      <c r="B5" s="33"/>
      <c r="C5" s="58" t="s">
        <v>54</v>
      </c>
      <c r="E5" s="33"/>
      <c r="F5" s="33"/>
      <c r="G5" s="33"/>
      <c r="H5" s="95"/>
    </row>
    <row r="6" spans="1:7" ht="13.5">
      <c r="A6" s="33"/>
      <c r="B6" s="33"/>
      <c r="C6" s="58" t="s">
        <v>55</v>
      </c>
      <c r="E6" s="33"/>
      <c r="F6" s="33"/>
      <c r="G6" s="33"/>
    </row>
    <row r="7" ht="10.5" customHeight="1"/>
    <row r="8" spans="2:9" ht="13.5">
      <c r="B8" s="33"/>
      <c r="C8" s="53" t="s">
        <v>142</v>
      </c>
      <c r="E8" s="33"/>
      <c r="F8" s="33"/>
      <c r="G8" s="33"/>
      <c r="I8" s="95"/>
    </row>
    <row r="9" spans="2:7" ht="14.25" thickBot="1">
      <c r="B9" s="33"/>
      <c r="D9" s="34" t="s">
        <v>1</v>
      </c>
      <c r="E9" s="33"/>
      <c r="F9" s="33"/>
      <c r="G9" s="35"/>
    </row>
    <row r="10" spans="4:12" s="2" customFormat="1" ht="18" customHeight="1" thickBot="1">
      <c r="D10" s="87" t="s">
        <v>2</v>
      </c>
      <c r="E10" s="72" t="s">
        <v>3</v>
      </c>
      <c r="F10" s="72" t="s">
        <v>4</v>
      </c>
      <c r="G10" s="94" t="s">
        <v>46</v>
      </c>
      <c r="H10" s="94" t="s">
        <v>47</v>
      </c>
      <c r="K10" s="96" t="s">
        <v>137</v>
      </c>
      <c r="L10" s="96" t="s">
        <v>138</v>
      </c>
    </row>
    <row r="11" spans="2:12" s="3" customFormat="1" ht="9" customHeight="1" thickTop="1">
      <c r="B11" s="54"/>
      <c r="E11" s="70"/>
      <c r="K11" s="97"/>
      <c r="L11" s="97"/>
    </row>
    <row r="12" spans="2:12" s="3" customFormat="1" ht="12.75" customHeight="1">
      <c r="B12" s="54"/>
      <c r="D12" s="41" t="s">
        <v>7</v>
      </c>
      <c r="E12" s="169">
        <f>'10月 自・社動態'!B8</f>
        <v>275929</v>
      </c>
      <c r="F12" s="167">
        <f>E12-K12</f>
        <v>-44</v>
      </c>
      <c r="G12" s="167">
        <f>E12-L12</f>
        <v>2482</v>
      </c>
      <c r="H12" s="242">
        <f>G12/L12*100</f>
        <v>0.9076713220477826</v>
      </c>
      <c r="K12" s="170">
        <f>'9月 自・社動態'!B8</f>
        <v>275973</v>
      </c>
      <c r="L12" s="170">
        <f>'前年同月'!E6</f>
        <v>273447</v>
      </c>
    </row>
    <row r="13" spans="2:12" s="3" customFormat="1" ht="9" customHeight="1">
      <c r="B13" s="54"/>
      <c r="E13" s="109"/>
      <c r="K13" s="98"/>
      <c r="L13" s="98"/>
    </row>
    <row r="14" spans="2:12" s="3" customFormat="1" ht="11.25" customHeight="1">
      <c r="B14" s="54"/>
      <c r="D14" s="41" t="s">
        <v>45</v>
      </c>
      <c r="E14" s="169">
        <f>SUM(E15:E16)</f>
        <v>670179</v>
      </c>
      <c r="F14" s="167">
        <f>E14-K14</f>
        <v>-111</v>
      </c>
      <c r="G14" s="167">
        <f>E14-L14</f>
        <v>82</v>
      </c>
      <c r="H14" s="242">
        <f>G14/L14*100</f>
        <v>0.012237034339804536</v>
      </c>
      <c r="K14" s="170">
        <f>K15+K16</f>
        <v>670290</v>
      </c>
      <c r="L14" s="170">
        <f>SUM(L15:L16)</f>
        <v>670097</v>
      </c>
    </row>
    <row r="15" spans="2:12" s="3" customFormat="1" ht="11.25" customHeight="1">
      <c r="B15" s="54"/>
      <c r="D15" s="41" t="s">
        <v>5</v>
      </c>
      <c r="E15" s="169">
        <f>'10月 自・社動態'!D8</f>
        <v>315885</v>
      </c>
      <c r="F15" s="167">
        <f>E15-K15</f>
        <v>-119</v>
      </c>
      <c r="G15" s="167">
        <f>E15-L15</f>
        <v>-124</v>
      </c>
      <c r="H15" s="242">
        <f>G15/L15*100</f>
        <v>-0.03923938875158619</v>
      </c>
      <c r="K15" s="170">
        <f>'9月 自・社動態'!D8</f>
        <v>316004</v>
      </c>
      <c r="L15" s="170">
        <f>'前年同月'!G6</f>
        <v>316009</v>
      </c>
    </row>
    <row r="16" spans="2:12" s="3" customFormat="1" ht="12.75" customHeight="1">
      <c r="B16" s="54"/>
      <c r="D16" s="41" t="s">
        <v>6</v>
      </c>
      <c r="E16" s="169">
        <f>'10月 自・社動態'!E8</f>
        <v>354294</v>
      </c>
      <c r="F16" s="167">
        <f>E16-K16</f>
        <v>8</v>
      </c>
      <c r="G16" s="167">
        <f>E16-L16</f>
        <v>206</v>
      </c>
      <c r="H16" s="242">
        <f>G16/L16*100</f>
        <v>0.05817762816023135</v>
      </c>
      <c r="K16" s="170">
        <f>'9月 自・社動態'!E8</f>
        <v>354286</v>
      </c>
      <c r="L16" s="170">
        <f>'前年同月'!H6</f>
        <v>354088</v>
      </c>
    </row>
    <row r="17" spans="2:12" s="3" customFormat="1" ht="9" customHeight="1" thickBot="1">
      <c r="B17" s="45"/>
      <c r="D17" s="44"/>
      <c r="E17" s="43"/>
      <c r="F17" s="44"/>
      <c r="G17" s="44"/>
      <c r="H17" s="44"/>
      <c r="K17" s="99"/>
      <c r="L17" s="99"/>
    </row>
    <row r="18" ht="10.5" customHeight="1"/>
    <row r="19" ht="13.5">
      <c r="C19" s="32" t="s">
        <v>143</v>
      </c>
    </row>
    <row r="20" spans="2:7" ht="14.25" thickBot="1">
      <c r="B20" s="33"/>
      <c r="D20" s="34" t="s">
        <v>1</v>
      </c>
      <c r="E20" s="33"/>
      <c r="F20" s="33"/>
      <c r="G20" s="35"/>
    </row>
    <row r="21" spans="4:12" ht="18" customHeight="1" thickBot="1">
      <c r="D21" s="46" t="s">
        <v>2</v>
      </c>
      <c r="E21" s="46" t="s">
        <v>3</v>
      </c>
      <c r="F21" s="47" t="s">
        <v>4</v>
      </c>
      <c r="G21" s="94" t="s">
        <v>46</v>
      </c>
      <c r="H21" s="94" t="s">
        <v>47</v>
      </c>
      <c r="K21" s="96" t="s">
        <v>137</v>
      </c>
      <c r="L21" s="96" t="s">
        <v>138</v>
      </c>
    </row>
    <row r="22" spans="2:12" ht="9" customHeight="1" thickTop="1">
      <c r="B22" s="48"/>
      <c r="D22" s="38"/>
      <c r="E22" s="71"/>
      <c r="F22" s="45"/>
      <c r="G22" s="45"/>
      <c r="H22" s="45"/>
      <c r="K22" s="97"/>
      <c r="L22" s="97"/>
    </row>
    <row r="23" spans="2:12" ht="12.75" customHeight="1">
      <c r="B23" s="48"/>
      <c r="D23" s="41" t="s">
        <v>7</v>
      </c>
      <c r="E23" s="201">
        <v>681377</v>
      </c>
      <c r="F23" s="167">
        <f>E23-K23</f>
        <v>145</v>
      </c>
      <c r="G23" s="167">
        <f>E23-L23</f>
        <v>5822</v>
      </c>
      <c r="H23" s="242">
        <f>G23/L23*100</f>
        <v>0.8618099192515783</v>
      </c>
      <c r="K23" s="221">
        <v>681232</v>
      </c>
      <c r="L23" s="170">
        <f>'前年同月'!E22</f>
        <v>675555</v>
      </c>
    </row>
    <row r="24" spans="2:12" ht="9" customHeight="1">
      <c r="B24" s="48"/>
      <c r="E24" s="110"/>
      <c r="K24" s="249"/>
      <c r="L24" s="100"/>
    </row>
    <row r="25" spans="2:12" ht="11.25" customHeight="1">
      <c r="B25" s="48"/>
      <c r="D25" s="41" t="s">
        <v>45</v>
      </c>
      <c r="E25" s="171">
        <f>SUM(E26:E27)</f>
        <v>1828288</v>
      </c>
      <c r="F25" s="167">
        <f>E25-K25</f>
        <v>-552</v>
      </c>
      <c r="G25" s="167">
        <f>E25-L25</f>
        <v>-7621</v>
      </c>
      <c r="H25" s="242">
        <f>G25/L25*100</f>
        <v>-0.4151077204806992</v>
      </c>
      <c r="K25" s="250">
        <f>SUM(K26:K27)</f>
        <v>1828840</v>
      </c>
      <c r="L25" s="170">
        <f>SUM(L26:L27)</f>
        <v>1835909</v>
      </c>
    </row>
    <row r="26" spans="2:12" ht="11.25" customHeight="1">
      <c r="B26" s="48"/>
      <c r="D26" s="41" t="s">
        <v>5</v>
      </c>
      <c r="E26" s="201">
        <v>859568</v>
      </c>
      <c r="F26" s="167">
        <f>E26-K26</f>
        <v>-351</v>
      </c>
      <c r="G26" s="167">
        <f>E26-L26</f>
        <v>-4058</v>
      </c>
      <c r="H26" s="242">
        <f>G26/L26*100</f>
        <v>-0.46987932276239947</v>
      </c>
      <c r="K26" s="221">
        <v>859919</v>
      </c>
      <c r="L26" s="170">
        <f>'前年同月'!G22</f>
        <v>863626</v>
      </c>
    </row>
    <row r="27" spans="2:12" ht="12.75" customHeight="1">
      <c r="B27" s="48"/>
      <c r="D27" s="41" t="s">
        <v>6</v>
      </c>
      <c r="E27" s="201">
        <v>968720</v>
      </c>
      <c r="F27" s="167">
        <f>E27-K27</f>
        <v>-201</v>
      </c>
      <c r="G27" s="167">
        <f>E27-L27</f>
        <v>-3563</v>
      </c>
      <c r="H27" s="242">
        <f>G27/L27*100</f>
        <v>-0.3664570911966989</v>
      </c>
      <c r="K27" s="221">
        <v>968921</v>
      </c>
      <c r="L27" s="170">
        <f>'前年同月'!H22</f>
        <v>972283</v>
      </c>
    </row>
    <row r="28" spans="2:12" ht="9" customHeight="1" thickBot="1">
      <c r="B28" s="48"/>
      <c r="D28" s="50"/>
      <c r="E28" s="51"/>
      <c r="F28" s="52"/>
      <c r="G28" s="52"/>
      <c r="H28" s="52"/>
      <c r="K28" s="99"/>
      <c r="L28" s="99"/>
    </row>
    <row r="29" ht="10.5" customHeight="1"/>
    <row r="30" spans="2:7" ht="13.5">
      <c r="B30" s="33"/>
      <c r="C30" s="53" t="s">
        <v>144</v>
      </c>
      <c r="E30" s="33"/>
      <c r="F30" s="33"/>
      <c r="G30" s="33"/>
    </row>
    <row r="31" spans="2:7" ht="13.5">
      <c r="B31" s="33"/>
      <c r="D31" s="33" t="s">
        <v>8</v>
      </c>
      <c r="E31" s="33"/>
      <c r="F31" s="33"/>
      <c r="G31" s="33"/>
    </row>
    <row r="32" spans="2:7" ht="13.5">
      <c r="B32" s="33"/>
      <c r="D32" s="34" t="s">
        <v>1</v>
      </c>
      <c r="E32" s="33"/>
      <c r="F32" s="33"/>
      <c r="G32" s="35"/>
    </row>
    <row r="33" spans="4:9" ht="18" customHeight="1">
      <c r="D33" s="87" t="s">
        <v>2</v>
      </c>
      <c r="E33" s="37" t="s">
        <v>7</v>
      </c>
      <c r="F33" s="72" t="s">
        <v>45</v>
      </c>
      <c r="G33" s="36" t="s">
        <v>5</v>
      </c>
      <c r="H33" s="73" t="s">
        <v>6</v>
      </c>
      <c r="I33" s="7"/>
    </row>
    <row r="34" spans="2:8" ht="9" customHeight="1">
      <c r="B34" s="33"/>
      <c r="D34" s="45"/>
      <c r="E34" s="39"/>
      <c r="F34" s="40"/>
      <c r="G34" s="40"/>
      <c r="H34" s="40"/>
    </row>
    <row r="35" spans="2:8" ht="12.75" customHeight="1">
      <c r="B35" s="33"/>
      <c r="D35" s="55" t="s">
        <v>9</v>
      </c>
      <c r="E35" s="169">
        <f>'10月 自・社動態'!B8</f>
        <v>275929</v>
      </c>
      <c r="F35" s="113">
        <f>'10月 自・社動態'!C8</f>
        <v>670179</v>
      </c>
      <c r="G35" s="167">
        <f>'10月 自・社動態'!D8</f>
        <v>315885</v>
      </c>
      <c r="H35" s="167">
        <f>'10月 自・社動態'!E8</f>
        <v>354294</v>
      </c>
    </row>
    <row r="36" spans="2:8" ht="9" customHeight="1">
      <c r="B36" s="33"/>
      <c r="D36" s="55"/>
      <c r="E36" s="74"/>
      <c r="F36" s="62"/>
      <c r="G36" s="56"/>
      <c r="H36" s="56"/>
    </row>
    <row r="37" spans="2:8" ht="12.75" customHeight="1">
      <c r="B37" s="33"/>
      <c r="D37" s="160" t="s">
        <v>39</v>
      </c>
      <c r="E37" s="172">
        <f>'10月 自・社動態'!B18</f>
        <v>12684</v>
      </c>
      <c r="F37" s="113">
        <f>'10月 自・社動態'!C18</f>
        <v>37867</v>
      </c>
      <c r="G37" s="113">
        <f>'10月 自・社動態'!D18</f>
        <v>18027</v>
      </c>
      <c r="H37" s="113">
        <f>'10月 自・社動態'!E18</f>
        <v>19840</v>
      </c>
    </row>
    <row r="38" spans="2:8" ht="12.75" customHeight="1">
      <c r="B38" s="33"/>
      <c r="D38" s="160" t="s">
        <v>40</v>
      </c>
      <c r="E38" s="172">
        <f>'10月 自・社動態'!B17</f>
        <v>6246</v>
      </c>
      <c r="F38" s="113">
        <f>'10月 自・社動態'!C17</f>
        <v>19685</v>
      </c>
      <c r="G38" s="113">
        <f>'10月 自・社動態'!D17</f>
        <v>9303</v>
      </c>
      <c r="H38" s="113">
        <f>'10月 自・社動態'!E17</f>
        <v>10382</v>
      </c>
    </row>
    <row r="39" spans="2:8" ht="12.75" customHeight="1">
      <c r="B39" s="33"/>
      <c r="D39" s="160" t="s">
        <v>10</v>
      </c>
      <c r="E39" s="172">
        <f>'10月 自・社動態'!B19</f>
        <v>2350</v>
      </c>
      <c r="F39" s="113">
        <f>'10月 自・社動態'!C19</f>
        <v>7907</v>
      </c>
      <c r="G39" s="113">
        <f>'10月 自・社動態'!D19</f>
        <v>3728</v>
      </c>
      <c r="H39" s="113">
        <f>'10月 自・社動態'!E19</f>
        <v>4179</v>
      </c>
    </row>
    <row r="40" spans="2:8" ht="12.75" customHeight="1">
      <c r="B40" s="33"/>
      <c r="D40" s="55" t="s">
        <v>63</v>
      </c>
      <c r="E40" s="172">
        <f>'10月 自・社動態'!B10</f>
        <v>1806</v>
      </c>
      <c r="F40" s="113">
        <f>'10月 自・社動態'!C10</f>
        <v>5536</v>
      </c>
      <c r="G40" s="113">
        <f>'10月 自・社動態'!D10</f>
        <v>2578</v>
      </c>
      <c r="H40" s="113">
        <f>'10月 自・社動態'!E10</f>
        <v>2958</v>
      </c>
    </row>
    <row r="41" spans="2:8" ht="12.75" customHeight="1">
      <c r="B41" s="33"/>
      <c r="D41" s="55" t="s">
        <v>13</v>
      </c>
      <c r="E41" s="172">
        <f>'10月 自・社動態'!B11</f>
        <v>9967</v>
      </c>
      <c r="F41" s="113">
        <f>'10月 自・社動態'!C11</f>
        <v>30539</v>
      </c>
      <c r="G41" s="113">
        <f>'10月 自・社動態'!D11</f>
        <v>14519</v>
      </c>
      <c r="H41" s="113">
        <f>'10月 自・社動態'!E11</f>
        <v>16020</v>
      </c>
    </row>
    <row r="42" spans="2:8" ht="12.75" customHeight="1">
      <c r="B42" s="33"/>
      <c r="D42" s="159" t="s">
        <v>102</v>
      </c>
      <c r="E42" s="172">
        <f>'10月 自・社動態'!B14</f>
        <v>12477</v>
      </c>
      <c r="F42" s="113">
        <f>'10月 自・社動態'!C14</f>
        <v>34676</v>
      </c>
      <c r="G42" s="113">
        <f>'10月 自・社動態'!D14</f>
        <v>16851</v>
      </c>
      <c r="H42" s="113">
        <f>'10月 自・社動態'!E14</f>
        <v>17825</v>
      </c>
    </row>
    <row r="43" spans="2:8" ht="12.75" customHeight="1">
      <c r="B43" s="33"/>
      <c r="C43" s="217"/>
      <c r="D43" s="55" t="s">
        <v>122</v>
      </c>
      <c r="E43" s="172">
        <f>'10月 自・社動態'!B13</f>
        <v>18597</v>
      </c>
      <c r="F43" s="113">
        <f>'10月 自・社動態'!C13</f>
        <v>53296</v>
      </c>
      <c r="G43" s="113">
        <f>'10月 自・社動態'!D13</f>
        <v>25506</v>
      </c>
      <c r="H43" s="113">
        <f>'10月 自・社動態'!E13</f>
        <v>27790</v>
      </c>
    </row>
    <row r="44" spans="2:8" ht="12.75" customHeight="1">
      <c r="B44" s="33"/>
      <c r="C44" s="217"/>
      <c r="D44" s="55" t="s">
        <v>110</v>
      </c>
      <c r="E44" s="172">
        <f>'10月 自・社動態'!B12</f>
        <v>24440</v>
      </c>
      <c r="F44" s="113">
        <f>'10月 自・社動態'!C12</f>
        <v>70792</v>
      </c>
      <c r="G44" s="113">
        <f>'10月 自・社動態'!D12</f>
        <v>33073</v>
      </c>
      <c r="H44" s="113">
        <f>'10月 自・社動態'!E12</f>
        <v>37719</v>
      </c>
    </row>
    <row r="45" spans="2:8" ht="12.75" customHeight="1">
      <c r="B45" s="33"/>
      <c r="D45" s="160" t="s">
        <v>11</v>
      </c>
      <c r="E45" s="172">
        <f>'10月 自・社動態'!B16</f>
        <v>2922</v>
      </c>
      <c r="F45" s="113">
        <f>'10月 自・社動態'!C16</f>
        <v>8683</v>
      </c>
      <c r="G45" s="113">
        <f>'10月 自・社動態'!D16</f>
        <v>4127</v>
      </c>
      <c r="H45" s="113">
        <f>'10月 自・社動態'!E16</f>
        <v>4556</v>
      </c>
    </row>
    <row r="46" spans="2:8" ht="12.75" customHeight="1">
      <c r="B46" s="33"/>
      <c r="D46" s="160" t="s">
        <v>12</v>
      </c>
      <c r="E46" s="172">
        <f>'10月 自・社動態'!B15</f>
        <v>10895</v>
      </c>
      <c r="F46" s="113">
        <f>'10月 自・社動態'!C15</f>
        <v>32852</v>
      </c>
      <c r="G46" s="113">
        <f>'10月 自・社動態'!D15</f>
        <v>15611</v>
      </c>
      <c r="H46" s="113">
        <f>'10月 自・社動態'!E15</f>
        <v>17241</v>
      </c>
    </row>
    <row r="47" spans="2:8" ht="12.75" customHeight="1">
      <c r="B47" s="33"/>
      <c r="D47" s="212"/>
      <c r="E47" s="172"/>
      <c r="F47" s="113"/>
      <c r="G47" s="113"/>
      <c r="H47" s="113"/>
    </row>
    <row r="48" spans="2:8" ht="9" customHeight="1">
      <c r="B48" s="33"/>
      <c r="D48" s="111"/>
      <c r="E48" s="112"/>
      <c r="F48" s="113"/>
      <c r="G48" s="114"/>
      <c r="H48" s="114"/>
    </row>
    <row r="49" spans="2:8" ht="12.75" customHeight="1">
      <c r="B49" s="33"/>
      <c r="D49" s="174" t="s">
        <v>103</v>
      </c>
      <c r="E49" s="172">
        <f>SUM(E35:E46)</f>
        <v>378313</v>
      </c>
      <c r="F49" s="113">
        <f>SUM(F35:F46)</f>
        <v>972012</v>
      </c>
      <c r="G49" s="113">
        <f>SUM(G35:G46)</f>
        <v>459208</v>
      </c>
      <c r="H49" s="173">
        <f>SUM(H35:H46)</f>
        <v>512804</v>
      </c>
    </row>
    <row r="50" spans="1:7" ht="7.5" customHeight="1">
      <c r="A50" s="7"/>
      <c r="B50" s="7"/>
      <c r="C50" s="7"/>
      <c r="D50" s="82"/>
      <c r="E50" s="82"/>
      <c r="F50" s="82"/>
      <c r="G50" s="82"/>
    </row>
    <row r="51" spans="1:9" ht="7.5" customHeight="1">
      <c r="A51" s="7"/>
      <c r="B51" s="7"/>
      <c r="C51" s="261"/>
      <c r="D51" s="261"/>
      <c r="E51" s="261"/>
      <c r="F51" s="261"/>
      <c r="G51" s="261"/>
      <c r="H51" s="261"/>
      <c r="I51" s="261"/>
    </row>
    <row r="52" spans="1:9" ht="10.5" customHeight="1">
      <c r="A52" s="7"/>
      <c r="B52" s="7"/>
      <c r="C52" s="261"/>
      <c r="D52" s="261"/>
      <c r="E52" s="261"/>
      <c r="F52" s="261"/>
      <c r="G52" s="261"/>
      <c r="H52" s="261"/>
      <c r="I52" s="261"/>
    </row>
    <row r="53" spans="4:13" ht="13.5">
      <c r="D53" s="33" t="s">
        <v>145</v>
      </c>
      <c r="K53" s="9"/>
      <c r="L53" s="9"/>
      <c r="M53" s="9"/>
    </row>
    <row r="54" spans="4:13" ht="13.5">
      <c r="D54" s="34" t="s">
        <v>56</v>
      </c>
      <c r="K54" s="9"/>
      <c r="L54" s="9"/>
      <c r="M54" s="9"/>
    </row>
    <row r="55" spans="4:8" ht="13.5">
      <c r="D55" s="93" t="s">
        <v>27</v>
      </c>
      <c r="E55" s="262" t="s">
        <v>28</v>
      </c>
      <c r="F55" s="263"/>
      <c r="G55" s="262" t="s">
        <v>29</v>
      </c>
      <c r="H55" s="263"/>
    </row>
    <row r="56" spans="4:8" ht="4.5" customHeight="1">
      <c r="D56" s="33"/>
      <c r="E56" s="91"/>
      <c r="F56" s="92"/>
      <c r="G56" s="92"/>
      <c r="H56" s="92"/>
    </row>
    <row r="57" spans="4:8" ht="13.5">
      <c r="D57" s="55" t="s">
        <v>30</v>
      </c>
      <c r="E57" s="264">
        <f>E25</f>
        <v>1828288</v>
      </c>
      <c r="F57" s="265"/>
      <c r="G57" s="265">
        <f>F35</f>
        <v>670179</v>
      </c>
      <c r="H57" s="265"/>
    </row>
    <row r="58" spans="4:8" ht="13.5">
      <c r="D58" s="55" t="s">
        <v>31</v>
      </c>
      <c r="E58" s="266">
        <v>100</v>
      </c>
      <c r="F58" s="267"/>
      <c r="G58" s="267">
        <f>G57*E58/E57</f>
        <v>36.656095757342385</v>
      </c>
      <c r="H58" s="267"/>
    </row>
    <row r="59" spans="4:8" ht="9" customHeight="1">
      <c r="D59" s="49"/>
      <c r="E59" s="88"/>
      <c r="F59" s="89"/>
      <c r="G59" s="89"/>
      <c r="H59" s="89"/>
    </row>
  </sheetData>
  <mergeCells count="8">
    <mergeCell ref="E58:F58"/>
    <mergeCell ref="G57:H57"/>
    <mergeCell ref="G58:H58"/>
    <mergeCell ref="G55:H55"/>
    <mergeCell ref="C1:H1"/>
    <mergeCell ref="C51:I52"/>
    <mergeCell ref="E55:F55"/>
    <mergeCell ref="E57:F57"/>
  </mergeCells>
  <printOptions/>
  <pageMargins left="0.7874015748031497" right="0.3937007874015748" top="0.7874015748031497" bottom="0.551181102362204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3"/>
  <sheetViews>
    <sheetView zoomScaleSheetLayoutView="100" workbookViewId="0" topLeftCell="A10">
      <selection activeCell="D53" sqref="D53"/>
    </sheetView>
  </sheetViews>
  <sheetFormatPr defaultColWidth="9.00390625" defaultRowHeight="13.5"/>
  <cols>
    <col min="1" max="1" width="2.625" style="0" customWidth="1"/>
    <col min="2" max="2" width="0.875" style="0" customWidth="1"/>
    <col min="3" max="3" width="12.625" style="33" customWidth="1"/>
    <col min="4" max="4" width="0.875" style="0" customWidth="1"/>
    <col min="5" max="5" width="5.75390625" style="0" customWidth="1"/>
    <col min="6" max="6" width="4.875" style="0" customWidth="1"/>
    <col min="7" max="7" width="8.50390625" style="0" customWidth="1"/>
    <col min="8" max="8" width="6.125" style="0" customWidth="1"/>
    <col min="9" max="9" width="5.75390625" style="0" customWidth="1"/>
    <col min="10" max="10" width="4.875" style="0" customWidth="1"/>
    <col min="11" max="11" width="8.50390625" style="0" customWidth="1"/>
    <col min="12" max="12" width="1.875" style="0" customWidth="1"/>
    <col min="13" max="13" width="9.125" style="0" customWidth="1"/>
    <col min="14" max="14" width="9.625" style="0" customWidth="1"/>
    <col min="15" max="15" width="9.875" style="0" customWidth="1"/>
    <col min="16" max="16" width="8.50390625" style="0" customWidth="1"/>
  </cols>
  <sheetData>
    <row r="3" spans="2:16" ht="13.5">
      <c r="B3" s="33" t="s">
        <v>64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6" ht="14.25" thickBot="1">
      <c r="B4" s="34" t="s">
        <v>42</v>
      </c>
      <c r="D4" s="33"/>
      <c r="E4" s="33"/>
      <c r="F4" s="33"/>
      <c r="G4" s="33"/>
      <c r="H4" s="33"/>
      <c r="I4" s="33"/>
      <c r="J4" s="33"/>
      <c r="K4" s="33"/>
      <c r="L4" s="33"/>
      <c r="M4" s="48"/>
      <c r="N4" s="33"/>
      <c r="O4" s="33"/>
      <c r="P4" s="33"/>
    </row>
    <row r="5" spans="2:16" ht="12" customHeight="1">
      <c r="B5" s="275" t="s">
        <v>2</v>
      </c>
      <c r="C5" s="275"/>
      <c r="D5" s="276"/>
      <c r="E5" s="279" t="s">
        <v>4</v>
      </c>
      <c r="F5" s="275"/>
      <c r="G5" s="275"/>
      <c r="H5" s="276"/>
      <c r="I5" s="281" t="s">
        <v>15</v>
      </c>
      <c r="J5" s="282"/>
      <c r="K5" s="282"/>
      <c r="L5" s="207"/>
      <c r="M5" s="101" t="s">
        <v>60</v>
      </c>
      <c r="N5" s="101" t="s">
        <v>57</v>
      </c>
      <c r="O5" s="101" t="s">
        <v>58</v>
      </c>
      <c r="P5" s="41"/>
    </row>
    <row r="6" spans="2:16" ht="15" customHeight="1" thickBot="1">
      <c r="B6" s="277"/>
      <c r="C6" s="277"/>
      <c r="D6" s="278"/>
      <c r="E6" s="280"/>
      <c r="F6" s="277"/>
      <c r="G6" s="277"/>
      <c r="H6" s="278"/>
      <c r="I6" s="281" t="s">
        <v>16</v>
      </c>
      <c r="J6" s="283"/>
      <c r="K6" s="130" t="s">
        <v>17</v>
      </c>
      <c r="L6" s="208"/>
      <c r="M6" s="121"/>
      <c r="N6" s="121"/>
      <c r="O6" s="102" t="s">
        <v>59</v>
      </c>
      <c r="P6" s="41"/>
    </row>
    <row r="7" spans="2:16" s="3" customFormat="1" ht="15" customHeight="1" thickTop="1">
      <c r="B7" s="132"/>
      <c r="C7" s="120"/>
      <c r="D7" s="120"/>
      <c r="E7" s="269"/>
      <c r="F7" s="270"/>
      <c r="G7" s="270"/>
      <c r="H7" s="270"/>
      <c r="I7" s="270"/>
      <c r="J7" s="270"/>
      <c r="K7" s="270"/>
      <c r="L7" s="205"/>
      <c r="M7" s="103"/>
      <c r="N7" s="103"/>
      <c r="O7" s="104"/>
      <c r="P7" s="90"/>
    </row>
    <row r="8" spans="2:16" s="2" customFormat="1" ht="15" customHeight="1">
      <c r="B8" s="132"/>
      <c r="C8" s="111" t="s">
        <v>9</v>
      </c>
      <c r="D8" s="133"/>
      <c r="E8" s="288">
        <f>M8-N8</f>
        <v>-44</v>
      </c>
      <c r="F8" s="273"/>
      <c r="G8" s="273"/>
      <c r="H8" s="42"/>
      <c r="I8" s="273">
        <f>M8-O8</f>
        <v>2482</v>
      </c>
      <c r="J8" s="273"/>
      <c r="K8" s="242">
        <f>I8/O8*100</f>
        <v>0.9076713220477826</v>
      </c>
      <c r="L8" s="168"/>
      <c r="M8" s="210">
        <f>'10月 自・社動態'!B8</f>
        <v>275929</v>
      </c>
      <c r="N8" s="210">
        <f>'9月 自・社動態'!B8</f>
        <v>275973</v>
      </c>
      <c r="O8" s="210">
        <f>'前年同月'!E6</f>
        <v>273447</v>
      </c>
      <c r="P8" s="61"/>
    </row>
    <row r="9" spans="2:16" s="3" customFormat="1" ht="28.5" customHeight="1">
      <c r="B9" s="115"/>
      <c r="C9" s="111" t="s">
        <v>105</v>
      </c>
      <c r="D9" s="134"/>
      <c r="E9" s="288">
        <f>M9-N9</f>
        <v>59</v>
      </c>
      <c r="F9" s="273"/>
      <c r="G9" s="273"/>
      <c r="H9" s="5"/>
      <c r="I9" s="273">
        <f>M9-O9</f>
        <v>4378</v>
      </c>
      <c r="J9" s="273"/>
      <c r="K9" s="242">
        <f>I9/O9*100</f>
        <v>1.1707917151376577</v>
      </c>
      <c r="L9" s="168"/>
      <c r="M9" s="210">
        <f>'10月 自・社動態'!B21</f>
        <v>378313</v>
      </c>
      <c r="N9" s="210">
        <f>'9月 自・社動態'!B21</f>
        <v>378254</v>
      </c>
      <c r="O9" s="210">
        <f>'前年同月'!E20</f>
        <v>373935</v>
      </c>
      <c r="P9" s="61"/>
    </row>
    <row r="10" spans="2:16" s="3" customFormat="1" ht="12.75" customHeight="1" thickBot="1">
      <c r="B10" s="131"/>
      <c r="C10" s="135"/>
      <c r="D10" s="136"/>
      <c r="E10" s="284"/>
      <c r="F10" s="285"/>
      <c r="G10" s="285"/>
      <c r="H10" s="285"/>
      <c r="I10" s="285"/>
      <c r="J10" s="285"/>
      <c r="K10" s="285"/>
      <c r="L10" s="209"/>
      <c r="M10" s="106"/>
      <c r="N10" s="106"/>
      <c r="O10" s="107"/>
      <c r="P10" s="86"/>
    </row>
    <row r="11" spans="2:16" s="3" customFormat="1" ht="15" customHeight="1">
      <c r="B11"/>
      <c r="C11" s="33"/>
      <c r="D11"/>
      <c r="E11"/>
      <c r="F11"/>
      <c r="G11"/>
      <c r="H11"/>
      <c r="I11"/>
      <c r="J11"/>
      <c r="K11"/>
      <c r="L11"/>
      <c r="M11"/>
      <c r="N11"/>
      <c r="O11"/>
      <c r="P11"/>
    </row>
    <row r="12" s="3" customFormat="1" ht="12" customHeight="1">
      <c r="N12" s="3" t="s">
        <v>100</v>
      </c>
    </row>
    <row r="15" ht="13.5">
      <c r="C15" s="33" t="s">
        <v>65</v>
      </c>
    </row>
    <row r="16" ht="14.25" thickBot="1">
      <c r="C16" s="34" t="s">
        <v>41</v>
      </c>
    </row>
    <row r="17" spans="2:16" ht="13.5" customHeight="1">
      <c r="B17" s="253" t="s">
        <v>2</v>
      </c>
      <c r="C17" s="253"/>
      <c r="D17" s="254"/>
      <c r="E17" s="257" t="s">
        <v>4</v>
      </c>
      <c r="F17" s="253"/>
      <c r="G17" s="253"/>
      <c r="H17" s="254"/>
      <c r="I17" s="251" t="s">
        <v>15</v>
      </c>
      <c r="J17" s="252"/>
      <c r="K17" s="252"/>
      <c r="L17" s="204"/>
      <c r="M17" s="101" t="s">
        <v>60</v>
      </c>
      <c r="N17" s="101" t="s">
        <v>57</v>
      </c>
      <c r="O17" s="101" t="s">
        <v>58</v>
      </c>
      <c r="P17" s="4"/>
    </row>
    <row r="18" spans="2:16" ht="19.5" customHeight="1" thickBot="1">
      <c r="B18" s="255"/>
      <c r="C18" s="255"/>
      <c r="D18" s="256"/>
      <c r="E18" s="258"/>
      <c r="F18" s="255"/>
      <c r="G18" s="255"/>
      <c r="H18" s="256"/>
      <c r="I18" s="251" t="s">
        <v>16</v>
      </c>
      <c r="J18" s="268"/>
      <c r="K18" s="124" t="s">
        <v>17</v>
      </c>
      <c r="L18" s="204"/>
      <c r="M18" s="121"/>
      <c r="N18" s="121"/>
      <c r="O18" s="102" t="s">
        <v>59</v>
      </c>
      <c r="P18" s="4"/>
    </row>
    <row r="19" spans="2:16" ht="19.5" customHeight="1" thickTop="1">
      <c r="B19" s="125"/>
      <c r="C19" s="120"/>
      <c r="D19" s="126"/>
      <c r="E19" s="286"/>
      <c r="F19" s="287"/>
      <c r="G19" s="287"/>
      <c r="H19" s="287"/>
      <c r="I19" s="287"/>
      <c r="J19" s="287"/>
      <c r="K19" s="287"/>
      <c r="L19" s="206"/>
      <c r="M19" s="103"/>
      <c r="N19" s="103"/>
      <c r="O19" s="104"/>
      <c r="P19" s="86"/>
    </row>
    <row r="20" spans="2:16" ht="15" customHeight="1">
      <c r="B20" s="125"/>
      <c r="C20" s="111" t="s">
        <v>9</v>
      </c>
      <c r="D20" s="127"/>
      <c r="E20" s="274">
        <f>M20-N20</f>
        <v>-111</v>
      </c>
      <c r="F20" s="273"/>
      <c r="G20" s="273"/>
      <c r="H20" s="60"/>
      <c r="I20" s="273">
        <f>M20-O20</f>
        <v>82</v>
      </c>
      <c r="J20" s="273"/>
      <c r="K20" s="242">
        <f>I20/O20*100</f>
        <v>0.012237034339804536</v>
      </c>
      <c r="L20" s="168"/>
      <c r="M20" s="210">
        <f>'10月 自・社動態'!C8</f>
        <v>670179</v>
      </c>
      <c r="N20" s="210">
        <f>'9月 自・社動態'!C8</f>
        <v>670290</v>
      </c>
      <c r="O20" s="211">
        <f>'前年同月'!F6</f>
        <v>670097</v>
      </c>
      <c r="P20" s="3"/>
    </row>
    <row r="21" spans="2:16" ht="29.25" customHeight="1">
      <c r="B21" s="125"/>
      <c r="C21" s="111" t="s">
        <v>105</v>
      </c>
      <c r="D21" s="127"/>
      <c r="E21" s="274">
        <f>M21-N21</f>
        <v>-8</v>
      </c>
      <c r="F21" s="273"/>
      <c r="G21" s="273"/>
      <c r="H21" s="60"/>
      <c r="I21" s="273">
        <f>M21-O21</f>
        <v>1144</v>
      </c>
      <c r="J21" s="273"/>
      <c r="K21" s="242">
        <f>I21/O21*100</f>
        <v>0.1178327022829056</v>
      </c>
      <c r="L21" s="168"/>
      <c r="M21" s="210">
        <f>'10月 自・社動態'!C21</f>
        <v>972012</v>
      </c>
      <c r="N21" s="210">
        <f>'9月 自・社動態'!C21</f>
        <v>972020</v>
      </c>
      <c r="O21" s="175">
        <f>'前年同月'!F20</f>
        <v>970868</v>
      </c>
      <c r="P21" s="3"/>
    </row>
    <row r="22" spans="2:16" ht="15" customHeight="1" thickBot="1">
      <c r="B22" s="296"/>
      <c r="C22" s="296"/>
      <c r="D22" s="128"/>
      <c r="E22" s="297"/>
      <c r="F22" s="298"/>
      <c r="G22" s="298"/>
      <c r="H22" s="298"/>
      <c r="I22" s="298"/>
      <c r="J22" s="298"/>
      <c r="K22" s="298"/>
      <c r="L22" s="203"/>
      <c r="M22" s="106"/>
      <c r="N22" s="106"/>
      <c r="O22" s="107"/>
      <c r="P22" s="86"/>
    </row>
    <row r="23" ht="12" customHeight="1"/>
    <row r="24" ht="12.75" customHeight="1"/>
    <row r="25" ht="12.75" customHeight="1"/>
    <row r="26" spans="18:33" ht="12.75" customHeight="1">
      <c r="R26" s="33"/>
      <c r="AA26" s="7"/>
      <c r="AB26" s="7"/>
      <c r="AC26" s="7"/>
      <c r="AD26" s="7"/>
      <c r="AG26" s="105"/>
    </row>
    <row r="27" spans="2:33" ht="13.5">
      <c r="B27" s="33" t="s">
        <v>53</v>
      </c>
      <c r="D27" s="33"/>
      <c r="R27" s="33"/>
      <c r="AG27" s="105"/>
    </row>
    <row r="28" spans="2:33" ht="13.5" customHeight="1">
      <c r="B28" s="34" t="s">
        <v>18</v>
      </c>
      <c r="D28" s="33"/>
      <c r="R28" s="33"/>
      <c r="AG28" s="105"/>
    </row>
    <row r="29" spans="2:16" ht="19.5" customHeight="1">
      <c r="B29" s="283" t="s">
        <v>2</v>
      </c>
      <c r="C29" s="292"/>
      <c r="D29" s="281"/>
      <c r="E29" s="279" t="s">
        <v>16</v>
      </c>
      <c r="F29" s="289"/>
      <c r="G29" s="281" t="s">
        <v>19</v>
      </c>
      <c r="H29" s="282"/>
      <c r="I29" s="282"/>
      <c r="J29" s="299"/>
      <c r="K29" s="281" t="s">
        <v>20</v>
      </c>
      <c r="L29" s="282"/>
      <c r="M29" s="282"/>
      <c r="N29" s="282"/>
      <c r="O29" s="282"/>
      <c r="P29" s="41"/>
    </row>
    <row r="30" spans="2:16" ht="19.5" customHeight="1">
      <c r="B30" s="283"/>
      <c r="C30" s="292"/>
      <c r="D30" s="281"/>
      <c r="E30" s="290"/>
      <c r="F30" s="291"/>
      <c r="G30" s="129" t="s">
        <v>22</v>
      </c>
      <c r="H30" s="129" t="s">
        <v>23</v>
      </c>
      <c r="I30" s="281" t="s">
        <v>21</v>
      </c>
      <c r="J30" s="299"/>
      <c r="K30" s="130" t="s">
        <v>25</v>
      </c>
      <c r="L30" s="220"/>
      <c r="M30" s="129" t="s">
        <v>26</v>
      </c>
      <c r="N30" s="282" t="s">
        <v>24</v>
      </c>
      <c r="O30" s="282"/>
      <c r="P30" s="41"/>
    </row>
    <row r="31" spans="2:16" ht="12" customHeight="1">
      <c r="B31" s="115"/>
      <c r="C31" s="120"/>
      <c r="D31" s="137"/>
      <c r="E31" s="293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5"/>
    </row>
    <row r="32" spans="2:16" ht="15" customHeight="1">
      <c r="B32" s="115"/>
      <c r="C32" s="111" t="s">
        <v>9</v>
      </c>
      <c r="D32" s="134"/>
      <c r="E32" s="274">
        <f>SUM(I32+N32)</f>
        <v>-111</v>
      </c>
      <c r="F32" s="273"/>
      <c r="G32" s="247">
        <f>'10月 自・社動態'!G8</f>
        <v>552</v>
      </c>
      <c r="H32" s="247">
        <f>'10月 自・社動態'!H8</f>
        <v>362</v>
      </c>
      <c r="I32" s="273">
        <f>SUM(G32-H32)</f>
        <v>190</v>
      </c>
      <c r="J32" s="273"/>
      <c r="K32" s="167">
        <f>'10月 自・社動態'!J8</f>
        <v>1653</v>
      </c>
      <c r="L32" s="167"/>
      <c r="M32" s="167">
        <f>'10月 自・社動態'!N8</f>
        <v>1954</v>
      </c>
      <c r="N32" s="273">
        <f>SUM(K32-M32)</f>
        <v>-301</v>
      </c>
      <c r="O32" s="273"/>
      <c r="P32" s="60"/>
    </row>
    <row r="33" spans="2:16" ht="32.25" customHeight="1">
      <c r="B33" s="115"/>
      <c r="C33" s="111" t="s">
        <v>105</v>
      </c>
      <c r="D33" s="134"/>
      <c r="E33" s="274">
        <f>SUM(I33+N33)</f>
        <v>-8</v>
      </c>
      <c r="F33" s="273"/>
      <c r="G33" s="167">
        <f>'10月 自・社動態'!G21</f>
        <v>799</v>
      </c>
      <c r="H33" s="167">
        <f>'10月 自・社動態'!H21</f>
        <v>557</v>
      </c>
      <c r="I33" s="273">
        <f>SUM(G33-H33)</f>
        <v>242</v>
      </c>
      <c r="J33" s="273"/>
      <c r="K33" s="167">
        <f>'10月 自・社動態'!J21</f>
        <v>2432</v>
      </c>
      <c r="L33" s="167"/>
      <c r="M33" s="167">
        <f>'10月 自・社動態'!N21</f>
        <v>2682</v>
      </c>
      <c r="N33" s="273">
        <f>SUM(K33-M33)</f>
        <v>-250</v>
      </c>
      <c r="O33" s="273"/>
      <c r="P33" s="60"/>
    </row>
    <row r="34" spans="2:16" ht="12" customHeight="1">
      <c r="B34" s="131"/>
      <c r="C34" s="138"/>
      <c r="D34" s="139"/>
      <c r="E34" s="271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86"/>
    </row>
    <row r="35" ht="12.75" customHeight="1"/>
    <row r="36" ht="12.75" customHeight="1"/>
    <row r="37" ht="12.75" customHeight="1">
      <c r="C37" s="33" t="s">
        <v>51</v>
      </c>
    </row>
    <row r="38" spans="2:4" ht="13.5">
      <c r="B38" s="54"/>
      <c r="D38" s="54"/>
    </row>
    <row r="53" ht="13.5">
      <c r="D53" s="33"/>
    </row>
  </sheetData>
  <mergeCells count="35">
    <mergeCell ref="E31:P31"/>
    <mergeCell ref="B22:C22"/>
    <mergeCell ref="E21:G21"/>
    <mergeCell ref="E22:K22"/>
    <mergeCell ref="I21:J21"/>
    <mergeCell ref="G29:J29"/>
    <mergeCell ref="I30:J30"/>
    <mergeCell ref="K29:O29"/>
    <mergeCell ref="N30:O30"/>
    <mergeCell ref="E20:G20"/>
    <mergeCell ref="I20:J20"/>
    <mergeCell ref="E29:F30"/>
    <mergeCell ref="B29:D30"/>
    <mergeCell ref="E10:K10"/>
    <mergeCell ref="E19:K19"/>
    <mergeCell ref="E8:G8"/>
    <mergeCell ref="E9:G9"/>
    <mergeCell ref="B5:D6"/>
    <mergeCell ref="E5:H6"/>
    <mergeCell ref="I5:K5"/>
    <mergeCell ref="I6:J6"/>
    <mergeCell ref="E7:K7"/>
    <mergeCell ref="E34:O34"/>
    <mergeCell ref="I32:J32"/>
    <mergeCell ref="I33:J33"/>
    <mergeCell ref="E32:F32"/>
    <mergeCell ref="E33:F33"/>
    <mergeCell ref="N32:O32"/>
    <mergeCell ref="N33:O33"/>
    <mergeCell ref="I8:J8"/>
    <mergeCell ref="I9:J9"/>
    <mergeCell ref="B17:D18"/>
    <mergeCell ref="E17:H18"/>
    <mergeCell ref="I17:K17"/>
    <mergeCell ref="I18:J18"/>
  </mergeCells>
  <printOptions/>
  <pageMargins left="0.7874015748031497" right="0.5905511811023623" top="0.6299212598425197" bottom="0.9448818897637796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C1">
      <selection activeCell="H11" sqref="H11"/>
    </sheetView>
  </sheetViews>
  <sheetFormatPr defaultColWidth="9.00390625" defaultRowHeight="13.5"/>
  <cols>
    <col min="2" max="2" width="6.75390625" style="75" customWidth="1"/>
    <col min="4" max="4" width="11.25390625" style="0" customWidth="1"/>
    <col min="5" max="5" width="9.125" style="0" bestFit="1" customWidth="1"/>
    <col min="6" max="6" width="10.375" style="0" bestFit="1" customWidth="1"/>
    <col min="7" max="7" width="9.125" style="0" bestFit="1" customWidth="1"/>
    <col min="8" max="8" width="9.75390625" style="0" bestFit="1" customWidth="1"/>
  </cols>
  <sheetData>
    <row r="1" spans="2:8" ht="13.5">
      <c r="B1" s="33"/>
      <c r="C1" s="53" t="s">
        <v>52</v>
      </c>
      <c r="D1" s="53"/>
      <c r="E1" s="33"/>
      <c r="F1" s="33"/>
      <c r="G1" s="33"/>
      <c r="H1" s="33"/>
    </row>
    <row r="2" spans="2:8" ht="13.5">
      <c r="B2" s="33"/>
      <c r="C2" s="33"/>
      <c r="D2" s="33"/>
      <c r="E2" s="33"/>
      <c r="F2" s="33"/>
      <c r="G2" s="33"/>
      <c r="H2" s="33"/>
    </row>
    <row r="3" spans="2:8" ht="13.5">
      <c r="B3" s="33"/>
      <c r="C3" s="34" t="s">
        <v>1</v>
      </c>
      <c r="D3" s="34"/>
      <c r="E3" s="33"/>
      <c r="F3" s="33"/>
      <c r="G3" s="33"/>
      <c r="H3" s="35"/>
    </row>
    <row r="4" spans="2:8" ht="13.5">
      <c r="B4" s="300" t="s">
        <v>2</v>
      </c>
      <c r="C4" s="300"/>
      <c r="D4" s="300"/>
      <c r="E4" s="37" t="s">
        <v>7</v>
      </c>
      <c r="F4" s="161" t="s">
        <v>45</v>
      </c>
      <c r="G4" s="36" t="s">
        <v>5</v>
      </c>
      <c r="H4" s="73" t="s">
        <v>6</v>
      </c>
    </row>
    <row r="5" spans="2:8" ht="13.5">
      <c r="B5" s="33"/>
      <c r="C5" s="45"/>
      <c r="D5" s="45"/>
      <c r="E5" s="39"/>
      <c r="F5" s="162"/>
      <c r="G5" s="40"/>
      <c r="H5" s="40"/>
    </row>
    <row r="6" spans="2:8" ht="13.5">
      <c r="B6" s="33"/>
      <c r="C6" s="55" t="s">
        <v>9</v>
      </c>
      <c r="D6" s="41"/>
      <c r="E6" s="116">
        <v>273447</v>
      </c>
      <c r="F6" s="166">
        <f>SUM(G6:H6)</f>
        <v>670097</v>
      </c>
      <c r="G6" s="118">
        <v>316009</v>
      </c>
      <c r="H6" s="118">
        <v>354088</v>
      </c>
    </row>
    <row r="7" spans="2:8" ht="13.5">
      <c r="B7" s="33"/>
      <c r="C7" s="55"/>
      <c r="D7" s="41"/>
      <c r="E7" s="116"/>
      <c r="F7" s="163"/>
      <c r="G7" s="118"/>
      <c r="H7" s="118"/>
    </row>
    <row r="8" spans="2:8" ht="13.5">
      <c r="B8" s="33"/>
      <c r="C8" s="55" t="s">
        <v>62</v>
      </c>
      <c r="D8" s="41"/>
      <c r="E8" s="74">
        <v>1793</v>
      </c>
      <c r="F8" s="166">
        <f aca="true" t="shared" si="0" ref="F8:F17">SUM(G8:H8)</f>
        <v>5559</v>
      </c>
      <c r="G8" s="56">
        <v>2593</v>
      </c>
      <c r="H8" s="56">
        <v>2966</v>
      </c>
    </row>
    <row r="9" spans="2:8" ht="13.5">
      <c r="B9" s="33"/>
      <c r="C9" s="55" t="s">
        <v>13</v>
      </c>
      <c r="D9" s="41"/>
      <c r="E9" s="117">
        <v>9874</v>
      </c>
      <c r="F9" s="166">
        <f t="shared" si="0"/>
        <v>30722</v>
      </c>
      <c r="G9" s="119">
        <v>14614</v>
      </c>
      <c r="H9" s="119">
        <v>16108</v>
      </c>
    </row>
    <row r="10" spans="2:8" ht="13.5">
      <c r="B10" s="33"/>
      <c r="C10" s="55" t="s">
        <v>111</v>
      </c>
      <c r="D10" s="223"/>
      <c r="E10" s="117">
        <v>24252</v>
      </c>
      <c r="F10" s="166">
        <f t="shared" si="0"/>
        <v>71423</v>
      </c>
      <c r="G10" s="119">
        <v>33348</v>
      </c>
      <c r="H10" s="119">
        <v>38075</v>
      </c>
    </row>
    <row r="11" spans="2:8" ht="13.5">
      <c r="B11" s="33"/>
      <c r="C11" s="55" t="s">
        <v>131</v>
      </c>
      <c r="D11" s="223"/>
      <c r="E11" s="117">
        <v>18127</v>
      </c>
      <c r="F11" s="166">
        <f t="shared" si="0"/>
        <v>52634</v>
      </c>
      <c r="G11" s="119">
        <v>25192</v>
      </c>
      <c r="H11" s="119">
        <v>27442</v>
      </c>
    </row>
    <row r="12" spans="2:8" ht="13.5" customHeight="1">
      <c r="B12" s="33"/>
      <c r="C12" s="111" t="s">
        <v>106</v>
      </c>
      <c r="D12" s="153"/>
      <c r="E12" s="157">
        <v>11920</v>
      </c>
      <c r="F12" s="166">
        <f t="shared" si="0"/>
        <v>33573</v>
      </c>
      <c r="G12" s="158">
        <v>16291</v>
      </c>
      <c r="H12" s="158">
        <v>17282</v>
      </c>
    </row>
    <row r="13" spans="2:8" ht="13.5">
      <c r="B13" s="33"/>
      <c r="C13" s="55" t="s">
        <v>12</v>
      </c>
      <c r="D13" s="41"/>
      <c r="E13" s="117">
        <v>10715</v>
      </c>
      <c r="F13" s="166">
        <f t="shared" si="0"/>
        <v>32823</v>
      </c>
      <c r="G13" s="119">
        <v>15605</v>
      </c>
      <c r="H13" s="119">
        <v>17218</v>
      </c>
    </row>
    <row r="14" spans="2:8" ht="13.5">
      <c r="B14" s="33"/>
      <c r="C14" s="55" t="s">
        <v>11</v>
      </c>
      <c r="D14" s="41"/>
      <c r="E14" s="117">
        <v>2836</v>
      </c>
      <c r="F14" s="166">
        <f t="shared" si="0"/>
        <v>8540</v>
      </c>
      <c r="G14" s="119">
        <v>4067</v>
      </c>
      <c r="H14" s="119">
        <v>4473</v>
      </c>
    </row>
    <row r="15" spans="2:8" ht="13.5">
      <c r="B15" s="33"/>
      <c r="C15" s="55" t="s">
        <v>40</v>
      </c>
      <c r="D15" s="41"/>
      <c r="E15" s="117">
        <v>6125</v>
      </c>
      <c r="F15" s="166">
        <f t="shared" si="0"/>
        <v>19665</v>
      </c>
      <c r="G15" s="119">
        <v>9304</v>
      </c>
      <c r="H15" s="119">
        <v>10361</v>
      </c>
    </row>
    <row r="16" spans="2:8" ht="13.5">
      <c r="B16" s="33"/>
      <c r="C16" s="55" t="s">
        <v>39</v>
      </c>
      <c r="D16" s="41"/>
      <c r="E16" s="117">
        <v>12522</v>
      </c>
      <c r="F16" s="166">
        <f t="shared" si="0"/>
        <v>37917</v>
      </c>
      <c r="G16" s="119">
        <v>18040</v>
      </c>
      <c r="H16" s="119">
        <v>19877</v>
      </c>
    </row>
    <row r="17" spans="2:8" ht="13.5">
      <c r="B17" s="33"/>
      <c r="C17" s="55" t="s">
        <v>10</v>
      </c>
      <c r="D17" s="41"/>
      <c r="E17" s="117">
        <v>2324</v>
      </c>
      <c r="F17" s="166">
        <f t="shared" si="0"/>
        <v>7915</v>
      </c>
      <c r="G17" s="119">
        <v>3724</v>
      </c>
      <c r="H17" s="119">
        <v>4191</v>
      </c>
    </row>
    <row r="18" spans="2:8" ht="13.5">
      <c r="B18" s="33"/>
      <c r="C18" s="111"/>
      <c r="D18" s="140"/>
      <c r="E18" s="122"/>
      <c r="F18" s="123"/>
      <c r="G18" s="123"/>
      <c r="H18" s="123"/>
    </row>
    <row r="19" spans="2:8" ht="13.5">
      <c r="B19" s="33"/>
      <c r="C19" s="222"/>
      <c r="D19" s="140"/>
      <c r="E19" s="172"/>
      <c r="F19" s="113"/>
      <c r="G19" s="113"/>
      <c r="H19" s="113"/>
    </row>
    <row r="20" spans="2:8" ht="13.5">
      <c r="B20" s="33"/>
      <c r="C20" s="165" t="s">
        <v>104</v>
      </c>
      <c r="D20" s="154"/>
      <c r="E20" s="155">
        <f>SUM(E6:E17)</f>
        <v>373935</v>
      </c>
      <c r="F20" s="156">
        <f>SUM(F6:F17)</f>
        <v>970868</v>
      </c>
      <c r="G20" s="156">
        <f>SUM(G6:G17)</f>
        <v>458787</v>
      </c>
      <c r="H20" s="156">
        <f>SUM(H6:H17)</f>
        <v>512081</v>
      </c>
    </row>
    <row r="21" spans="2:8" ht="13.5">
      <c r="B21" s="33"/>
      <c r="C21" s="164"/>
      <c r="D21" s="140"/>
      <c r="E21" s="172"/>
      <c r="F21" s="113"/>
      <c r="G21" s="113"/>
      <c r="H21" s="113"/>
    </row>
    <row r="22" spans="1:8" ht="13.5">
      <c r="A22" s="7"/>
      <c r="B22" s="48"/>
      <c r="C22" s="45" t="s">
        <v>66</v>
      </c>
      <c r="D22" s="45"/>
      <c r="E22" s="213">
        <v>675555</v>
      </c>
      <c r="F22" s="214">
        <v>1835909</v>
      </c>
      <c r="G22" s="214">
        <v>863626</v>
      </c>
      <c r="H22" s="214">
        <v>972283</v>
      </c>
    </row>
    <row r="23" spans="1:8" ht="13.5">
      <c r="A23" s="7"/>
      <c r="B23" s="82"/>
      <c r="C23" s="82"/>
      <c r="D23" s="82"/>
      <c r="E23" s="82"/>
      <c r="F23" s="82"/>
      <c r="G23" s="82"/>
      <c r="H23" s="82"/>
    </row>
    <row r="53" ht="13.5">
      <c r="D53" s="33"/>
    </row>
  </sheetData>
  <mergeCells count="1"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3"/>
  <sheetViews>
    <sheetView zoomScale="80" zoomScaleNormal="80" workbookViewId="0" topLeftCell="A1">
      <selection activeCell="R15" sqref="R15"/>
    </sheetView>
  </sheetViews>
  <sheetFormatPr defaultColWidth="9.00390625" defaultRowHeight="13.5"/>
  <cols>
    <col min="1" max="1" width="10.625" style="0" customWidth="1"/>
    <col min="2" max="2" width="10.625" style="75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2" spans="1:6" ht="18.75">
      <c r="A2" s="10" t="s">
        <v>146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4" t="s">
        <v>2</v>
      </c>
      <c r="B4" s="244"/>
      <c r="C4" s="80"/>
      <c r="D4" s="81"/>
      <c r="E4" s="68"/>
      <c r="F4" s="63"/>
      <c r="G4" s="301" t="s">
        <v>38</v>
      </c>
      <c r="H4" s="302"/>
      <c r="I4" s="303"/>
      <c r="J4" s="301" t="s">
        <v>43</v>
      </c>
      <c r="K4" s="302"/>
      <c r="L4" s="302"/>
      <c r="M4" s="302"/>
      <c r="N4" s="302"/>
      <c r="O4" s="302"/>
      <c r="P4" s="302"/>
      <c r="Q4" s="302"/>
      <c r="R4" s="303"/>
      <c r="S4" s="7"/>
    </row>
    <row r="5" spans="1:19" ht="13.5" customHeight="1">
      <c r="A5" s="304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2" t="s">
        <v>32</v>
      </c>
      <c r="H5" s="306" t="s">
        <v>33</v>
      </c>
      <c r="I5" s="308" t="s">
        <v>133</v>
      </c>
      <c r="J5" s="314" t="s">
        <v>134</v>
      </c>
      <c r="K5" s="302"/>
      <c r="L5" s="302"/>
      <c r="M5" s="303"/>
      <c r="N5" s="306" t="s">
        <v>135</v>
      </c>
      <c r="O5" s="302"/>
      <c r="P5" s="302"/>
      <c r="Q5" s="302"/>
      <c r="R5" s="310" t="s">
        <v>44</v>
      </c>
      <c r="S5" s="7"/>
    </row>
    <row r="6" spans="1:19" ht="14.25" thickBot="1">
      <c r="A6" s="305"/>
      <c r="B6" s="245"/>
      <c r="C6" s="18"/>
      <c r="D6" s="19"/>
      <c r="E6" s="20"/>
      <c r="F6" s="65"/>
      <c r="G6" s="313"/>
      <c r="H6" s="307"/>
      <c r="I6" s="309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1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275929</v>
      </c>
      <c r="C8" s="226">
        <f>SUM(D8:E8)</f>
        <v>670179</v>
      </c>
      <c r="D8" s="23">
        <v>315885</v>
      </c>
      <c r="E8" s="23">
        <v>354294</v>
      </c>
      <c r="F8" s="229">
        <f>SUM(I8+R8)</f>
        <v>-111</v>
      </c>
      <c r="G8" s="67">
        <v>552</v>
      </c>
      <c r="H8" s="67">
        <v>362</v>
      </c>
      <c r="I8" s="202">
        <f>G8-H8</f>
        <v>190</v>
      </c>
      <c r="J8" s="202">
        <f>SUM(K8+L8+M8)</f>
        <v>1653</v>
      </c>
      <c r="K8" s="67">
        <v>561</v>
      </c>
      <c r="L8" s="67">
        <v>967</v>
      </c>
      <c r="M8" s="67">
        <v>125</v>
      </c>
      <c r="N8" s="202">
        <f>SUM(O8:Q8)</f>
        <v>1954</v>
      </c>
      <c r="O8" s="67">
        <v>541</v>
      </c>
      <c r="P8" s="67">
        <v>1277</v>
      </c>
      <c r="Q8" s="67">
        <v>136</v>
      </c>
      <c r="R8" s="202">
        <f>SUM(J8-N8)</f>
        <v>-301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1806</v>
      </c>
      <c r="C10" s="228">
        <f>SUM(D10:E10)</f>
        <v>5536</v>
      </c>
      <c r="D10" s="26">
        <v>2578</v>
      </c>
      <c r="E10" s="26">
        <v>2958</v>
      </c>
      <c r="F10" s="229">
        <f>SUM(I10+R10)</f>
        <v>-4</v>
      </c>
      <c r="G10" s="25">
        <v>5</v>
      </c>
      <c r="H10" s="25">
        <v>5</v>
      </c>
      <c r="I10" s="202">
        <f aca="true" t="shared" si="0" ref="I10:I19">G10-H10</f>
        <v>0</v>
      </c>
      <c r="J10" s="202">
        <f>SUM(K10+L10+M10)</f>
        <v>5</v>
      </c>
      <c r="K10" s="25">
        <v>4</v>
      </c>
      <c r="L10" s="25">
        <v>1</v>
      </c>
      <c r="M10" s="25">
        <v>0</v>
      </c>
      <c r="N10" s="202">
        <f>SUM(O10:Q10)</f>
        <v>9</v>
      </c>
      <c r="O10" s="25">
        <v>7</v>
      </c>
      <c r="P10" s="25">
        <v>2</v>
      </c>
      <c r="Q10" s="25">
        <v>0</v>
      </c>
      <c r="R10" s="202">
        <f>SUM(J10-N10)</f>
        <v>-4</v>
      </c>
      <c r="S10" s="22"/>
    </row>
    <row r="11" spans="1:21" ht="13.5">
      <c r="A11" s="24" t="s">
        <v>13</v>
      </c>
      <c r="B11" s="78">
        <v>9967</v>
      </c>
      <c r="C11" s="228">
        <f>SUM(D11:E11)</f>
        <v>30539</v>
      </c>
      <c r="D11" s="26">
        <v>14519</v>
      </c>
      <c r="E11" s="26">
        <v>16020</v>
      </c>
      <c r="F11" s="229">
        <f>SUM(I11+R11)</f>
        <v>31</v>
      </c>
      <c r="G11" s="25">
        <v>21</v>
      </c>
      <c r="H11" s="25">
        <v>15</v>
      </c>
      <c r="I11" s="202">
        <f t="shared" si="0"/>
        <v>6</v>
      </c>
      <c r="J11" s="202">
        <f>SUM(K11+L11+M11)</f>
        <v>74</v>
      </c>
      <c r="K11" s="25">
        <v>48</v>
      </c>
      <c r="L11" s="25">
        <v>25</v>
      </c>
      <c r="M11" s="25">
        <v>1</v>
      </c>
      <c r="N11" s="202">
        <f aca="true" t="shared" si="1" ref="N11:N19">SUM(O11:Q11)</f>
        <v>49</v>
      </c>
      <c r="O11" s="25">
        <v>32</v>
      </c>
      <c r="P11" s="25">
        <v>12</v>
      </c>
      <c r="Q11" s="25">
        <v>5</v>
      </c>
      <c r="R11" s="202">
        <f aca="true" t="shared" si="2" ref="R11:R19">SUM(J11-N11)</f>
        <v>25</v>
      </c>
      <c r="S11" s="22"/>
      <c r="U11" s="115"/>
    </row>
    <row r="12" spans="1:21" ht="13.5">
      <c r="A12" s="24" t="s">
        <v>114</v>
      </c>
      <c r="B12" s="78">
        <v>24440</v>
      </c>
      <c r="C12" s="228">
        <f aca="true" t="shared" si="3" ref="C12:C18">SUM(D12:E12)</f>
        <v>70792</v>
      </c>
      <c r="D12" s="26">
        <v>33073</v>
      </c>
      <c r="E12" s="26">
        <v>37719</v>
      </c>
      <c r="F12" s="229">
        <f>SUM(I12+R12)</f>
        <v>-42</v>
      </c>
      <c r="G12" s="25">
        <v>49</v>
      </c>
      <c r="H12" s="25">
        <v>59</v>
      </c>
      <c r="I12" s="202">
        <f t="shared" si="0"/>
        <v>-10</v>
      </c>
      <c r="J12" s="202">
        <f>SUM(K12+L12+M12)</f>
        <v>123</v>
      </c>
      <c r="K12" s="25">
        <v>50</v>
      </c>
      <c r="L12" s="25">
        <v>48</v>
      </c>
      <c r="M12" s="25">
        <v>25</v>
      </c>
      <c r="N12" s="202">
        <f t="shared" si="1"/>
        <v>155</v>
      </c>
      <c r="O12" s="25">
        <v>69</v>
      </c>
      <c r="P12" s="25">
        <v>74</v>
      </c>
      <c r="Q12" s="25">
        <v>12</v>
      </c>
      <c r="R12" s="202">
        <f t="shared" si="2"/>
        <v>-32</v>
      </c>
      <c r="S12" s="22"/>
      <c r="U12" s="115"/>
    </row>
    <row r="13" spans="1:19" ht="13.5">
      <c r="A13" s="24" t="s">
        <v>123</v>
      </c>
      <c r="B13" s="78">
        <v>18597</v>
      </c>
      <c r="C13" s="228">
        <f t="shared" si="3"/>
        <v>53296</v>
      </c>
      <c r="D13" s="26">
        <v>25506</v>
      </c>
      <c r="E13" s="26">
        <v>27790</v>
      </c>
      <c r="F13" s="229">
        <f>SUM(I13+R13)</f>
        <v>18</v>
      </c>
      <c r="G13" s="25">
        <v>45</v>
      </c>
      <c r="H13" s="25">
        <v>30</v>
      </c>
      <c r="I13" s="202">
        <f t="shared" si="0"/>
        <v>15</v>
      </c>
      <c r="J13" s="202">
        <f aca="true" t="shared" si="4" ref="J13:J19">SUM(K13+L13+M13)</f>
        <v>145</v>
      </c>
      <c r="K13" s="25">
        <v>101</v>
      </c>
      <c r="L13" s="25">
        <v>37</v>
      </c>
      <c r="M13" s="25">
        <v>7</v>
      </c>
      <c r="N13" s="202">
        <f t="shared" si="1"/>
        <v>142</v>
      </c>
      <c r="O13" s="25">
        <v>79</v>
      </c>
      <c r="P13" s="25">
        <v>53</v>
      </c>
      <c r="Q13" s="25">
        <v>10</v>
      </c>
      <c r="R13" s="202">
        <f t="shared" si="2"/>
        <v>3</v>
      </c>
      <c r="S13" s="22"/>
    </row>
    <row r="14" spans="1:18" ht="13.5">
      <c r="A14" s="141" t="s">
        <v>101</v>
      </c>
      <c r="B14" s="142">
        <v>12477</v>
      </c>
      <c r="C14" s="228">
        <f t="shared" si="3"/>
        <v>34676</v>
      </c>
      <c r="D14" s="142">
        <v>16851</v>
      </c>
      <c r="E14" s="142">
        <v>17825</v>
      </c>
      <c r="F14" s="229">
        <f aca="true" t="shared" si="5" ref="F14:F19">SUM(I14+R14)</f>
        <v>90</v>
      </c>
      <c r="G14" s="143">
        <v>46</v>
      </c>
      <c r="H14" s="143">
        <v>12</v>
      </c>
      <c r="I14" s="202">
        <f t="shared" si="0"/>
        <v>34</v>
      </c>
      <c r="J14" s="202">
        <f t="shared" si="4"/>
        <v>158</v>
      </c>
      <c r="K14" s="143">
        <v>95</v>
      </c>
      <c r="L14" s="143">
        <v>61</v>
      </c>
      <c r="M14" s="143">
        <v>2</v>
      </c>
      <c r="N14" s="202">
        <f>SUM(O14:Q14)</f>
        <v>102</v>
      </c>
      <c r="O14" s="143">
        <v>53</v>
      </c>
      <c r="P14" s="143">
        <v>43</v>
      </c>
      <c r="Q14" s="143">
        <v>6</v>
      </c>
      <c r="R14" s="202">
        <f t="shared" si="2"/>
        <v>56</v>
      </c>
    </row>
    <row r="15" spans="1:19" ht="13.5">
      <c r="A15" s="224" t="s">
        <v>12</v>
      </c>
      <c r="B15" s="78">
        <v>10895</v>
      </c>
      <c r="C15" s="228">
        <f t="shared" si="3"/>
        <v>32852</v>
      </c>
      <c r="D15" s="26">
        <v>15611</v>
      </c>
      <c r="E15" s="26">
        <v>17241</v>
      </c>
      <c r="F15" s="229">
        <f t="shared" si="5"/>
        <v>-13</v>
      </c>
      <c r="G15" s="25">
        <v>27</v>
      </c>
      <c r="H15" s="25">
        <v>26</v>
      </c>
      <c r="I15" s="202">
        <f t="shared" si="0"/>
        <v>1</v>
      </c>
      <c r="J15" s="202">
        <f t="shared" si="4"/>
        <v>66</v>
      </c>
      <c r="K15" s="25">
        <v>45</v>
      </c>
      <c r="L15" s="25">
        <v>19</v>
      </c>
      <c r="M15" s="25">
        <v>2</v>
      </c>
      <c r="N15" s="202">
        <f t="shared" si="1"/>
        <v>80</v>
      </c>
      <c r="O15" s="25">
        <v>47</v>
      </c>
      <c r="P15" s="25">
        <v>25</v>
      </c>
      <c r="Q15" s="25">
        <v>8</v>
      </c>
      <c r="R15" s="202">
        <f t="shared" si="2"/>
        <v>-14</v>
      </c>
      <c r="S15" s="22"/>
    </row>
    <row r="16" spans="1:19" ht="13.5">
      <c r="A16" s="224" t="s">
        <v>11</v>
      </c>
      <c r="B16" s="78">
        <v>2922</v>
      </c>
      <c r="C16" s="228">
        <f t="shared" si="3"/>
        <v>8683</v>
      </c>
      <c r="D16" s="26">
        <v>4127</v>
      </c>
      <c r="E16" s="26">
        <v>4556</v>
      </c>
      <c r="F16" s="229">
        <f t="shared" si="5"/>
        <v>15</v>
      </c>
      <c r="G16" s="25">
        <v>9</v>
      </c>
      <c r="H16" s="25">
        <v>5</v>
      </c>
      <c r="I16" s="202">
        <f t="shared" si="0"/>
        <v>4</v>
      </c>
      <c r="J16" s="202">
        <f t="shared" si="4"/>
        <v>28</v>
      </c>
      <c r="K16" s="25">
        <v>19</v>
      </c>
      <c r="L16" s="25">
        <v>9</v>
      </c>
      <c r="M16" s="25">
        <v>0</v>
      </c>
      <c r="N16" s="202">
        <f t="shared" si="1"/>
        <v>17</v>
      </c>
      <c r="O16" s="25">
        <v>12</v>
      </c>
      <c r="P16" s="25">
        <v>4</v>
      </c>
      <c r="Q16" s="25">
        <v>1</v>
      </c>
      <c r="R16" s="202">
        <f t="shared" si="2"/>
        <v>11</v>
      </c>
      <c r="S16" s="22"/>
    </row>
    <row r="17" spans="1:19" ht="13.5">
      <c r="A17" s="24" t="s">
        <v>136</v>
      </c>
      <c r="B17" s="78">
        <v>6246</v>
      </c>
      <c r="C17" s="228">
        <f>SUM(D17:E17)</f>
        <v>19685</v>
      </c>
      <c r="D17" s="26">
        <v>9303</v>
      </c>
      <c r="E17" s="26">
        <v>10382</v>
      </c>
      <c r="F17" s="229">
        <f t="shared" si="5"/>
        <v>7</v>
      </c>
      <c r="G17" s="25">
        <v>15</v>
      </c>
      <c r="H17" s="25">
        <v>10</v>
      </c>
      <c r="I17" s="202">
        <f t="shared" si="0"/>
        <v>5</v>
      </c>
      <c r="J17" s="202">
        <f t="shared" si="4"/>
        <v>55</v>
      </c>
      <c r="K17" s="25">
        <v>47</v>
      </c>
      <c r="L17" s="25">
        <v>6</v>
      </c>
      <c r="M17" s="25">
        <v>2</v>
      </c>
      <c r="N17" s="202">
        <f t="shared" si="1"/>
        <v>53</v>
      </c>
      <c r="O17" s="25">
        <v>32</v>
      </c>
      <c r="P17" s="25">
        <v>19</v>
      </c>
      <c r="Q17" s="25">
        <v>2</v>
      </c>
      <c r="R17" s="202">
        <f t="shared" si="2"/>
        <v>2</v>
      </c>
      <c r="S17" s="22"/>
    </row>
    <row r="18" spans="1:19" ht="13.5">
      <c r="A18" s="24" t="s">
        <v>14</v>
      </c>
      <c r="B18" s="78">
        <v>12684</v>
      </c>
      <c r="C18" s="228">
        <f t="shared" si="3"/>
        <v>37867</v>
      </c>
      <c r="D18" s="26">
        <v>18027</v>
      </c>
      <c r="E18" s="26">
        <v>19840</v>
      </c>
      <c r="F18" s="229">
        <f t="shared" si="5"/>
        <v>3</v>
      </c>
      <c r="G18" s="25">
        <v>28</v>
      </c>
      <c r="H18" s="25">
        <v>30</v>
      </c>
      <c r="I18" s="202">
        <f t="shared" si="0"/>
        <v>-2</v>
      </c>
      <c r="J18" s="202">
        <f t="shared" si="4"/>
        <v>102</v>
      </c>
      <c r="K18" s="25">
        <v>85</v>
      </c>
      <c r="L18" s="25">
        <v>16</v>
      </c>
      <c r="M18" s="25">
        <v>1</v>
      </c>
      <c r="N18" s="202">
        <f t="shared" si="1"/>
        <v>97</v>
      </c>
      <c r="O18" s="25">
        <v>57</v>
      </c>
      <c r="P18" s="25">
        <v>35</v>
      </c>
      <c r="Q18" s="25">
        <v>5</v>
      </c>
      <c r="R18" s="202">
        <f t="shared" si="2"/>
        <v>5</v>
      </c>
      <c r="S18" s="22"/>
    </row>
    <row r="19" spans="1:19" ht="13.5" customHeight="1">
      <c r="A19" s="24" t="s">
        <v>10</v>
      </c>
      <c r="B19" s="78">
        <v>2350</v>
      </c>
      <c r="C19" s="228">
        <f>SUM(D19:E19)</f>
        <v>7907</v>
      </c>
      <c r="D19" s="26">
        <v>3728</v>
      </c>
      <c r="E19" s="26">
        <v>4179</v>
      </c>
      <c r="F19" s="229">
        <f t="shared" si="5"/>
        <v>-2</v>
      </c>
      <c r="G19" s="25">
        <v>2</v>
      </c>
      <c r="H19" s="25">
        <v>3</v>
      </c>
      <c r="I19" s="202">
        <f t="shared" si="0"/>
        <v>-1</v>
      </c>
      <c r="J19" s="202">
        <f t="shared" si="4"/>
        <v>23</v>
      </c>
      <c r="K19" s="25">
        <v>19</v>
      </c>
      <c r="L19" s="25">
        <v>3</v>
      </c>
      <c r="M19" s="25">
        <v>1</v>
      </c>
      <c r="N19" s="202">
        <f t="shared" si="1"/>
        <v>24</v>
      </c>
      <c r="O19" s="25">
        <v>11</v>
      </c>
      <c r="P19" s="25">
        <v>9</v>
      </c>
      <c r="Q19" s="25">
        <v>4</v>
      </c>
      <c r="R19" s="202">
        <f t="shared" si="2"/>
        <v>-1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130</v>
      </c>
      <c r="B21" s="232">
        <f aca="true" t="shared" si="6" ref="B21:R21">SUM(B8:B19)</f>
        <v>378313</v>
      </c>
      <c r="C21" s="232">
        <f t="shared" si="6"/>
        <v>972012</v>
      </c>
      <c r="D21" s="232">
        <f t="shared" si="6"/>
        <v>459208</v>
      </c>
      <c r="E21" s="232">
        <f t="shared" si="6"/>
        <v>512804</v>
      </c>
      <c r="F21" s="233">
        <f t="shared" si="6"/>
        <v>-8</v>
      </c>
      <c r="G21" s="234">
        <f t="shared" si="6"/>
        <v>799</v>
      </c>
      <c r="H21" s="234">
        <f t="shared" si="6"/>
        <v>557</v>
      </c>
      <c r="I21" s="234">
        <f t="shared" si="6"/>
        <v>242</v>
      </c>
      <c r="J21" s="234">
        <f t="shared" si="6"/>
        <v>2432</v>
      </c>
      <c r="K21" s="234">
        <f t="shared" si="6"/>
        <v>1074</v>
      </c>
      <c r="L21" s="234">
        <f t="shared" si="6"/>
        <v>1192</v>
      </c>
      <c r="M21" s="234">
        <f t="shared" si="6"/>
        <v>166</v>
      </c>
      <c r="N21" s="234">
        <f t="shared" si="6"/>
        <v>2682</v>
      </c>
      <c r="O21" s="234">
        <f t="shared" si="6"/>
        <v>940</v>
      </c>
      <c r="P21" s="234">
        <f t="shared" si="6"/>
        <v>1553</v>
      </c>
      <c r="Q21" s="234">
        <f t="shared" si="6"/>
        <v>189</v>
      </c>
      <c r="R21" s="234">
        <f t="shared" si="6"/>
        <v>-250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ht="13.5">
      <c r="R23" s="66"/>
    </row>
    <row r="24" spans="1:18" ht="13.5">
      <c r="A24" s="218" t="s">
        <v>127</v>
      </c>
      <c r="R24" s="66"/>
    </row>
    <row r="25" spans="1:18" ht="13.5">
      <c r="A25" s="218" t="s">
        <v>128</v>
      </c>
      <c r="R25" s="66"/>
    </row>
    <row r="26" spans="1:18" ht="13.5">
      <c r="A26" s="219" t="s">
        <v>113</v>
      </c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C31" sqref="C31"/>
    </sheetView>
  </sheetViews>
  <sheetFormatPr defaultColWidth="9.00390625" defaultRowHeight="13.5"/>
  <cols>
    <col min="1" max="1" width="10.625" style="0" customWidth="1"/>
    <col min="2" max="2" width="10.625" style="22" customWidth="1"/>
    <col min="3" max="5" width="10.625" style="0" customWidth="1"/>
    <col min="6" max="6" width="8.875" style="0" bestFit="1" customWidth="1"/>
    <col min="7" max="7" width="6.25390625" style="0" customWidth="1"/>
    <col min="8" max="8" width="5.625" style="0" customWidth="1"/>
    <col min="9" max="9" width="6.625" style="0" customWidth="1"/>
    <col min="10" max="10" width="7.125" style="0" customWidth="1"/>
    <col min="11" max="12" width="6.125" style="0" customWidth="1"/>
    <col min="13" max="13" width="5.50390625" style="0" customWidth="1"/>
    <col min="14" max="15" width="6.50390625" style="0" customWidth="1"/>
    <col min="16" max="16" width="6.75390625" style="0" customWidth="1"/>
    <col min="17" max="17" width="5.00390625" style="0" customWidth="1"/>
    <col min="18" max="18" width="8.125" style="0" customWidth="1"/>
    <col min="19" max="19" width="2.625" style="0" customWidth="1"/>
    <col min="20" max="20" width="9.125" style="0" customWidth="1"/>
  </cols>
  <sheetData>
    <row r="1" ht="13.5">
      <c r="B1" s="75"/>
    </row>
    <row r="2" spans="1:6" ht="18.75">
      <c r="A2" s="10" t="s">
        <v>139</v>
      </c>
      <c r="B2" s="76"/>
      <c r="C2" s="10"/>
      <c r="D2" s="10"/>
      <c r="E2" s="10"/>
      <c r="F2" s="10"/>
    </row>
    <row r="3" spans="1:19" ht="13.5">
      <c r="A3" s="82"/>
      <c r="B3" s="243"/>
      <c r="C3" s="85"/>
      <c r="D3" s="11"/>
      <c r="E3" s="83"/>
      <c r="F3" s="84"/>
      <c r="G3" s="84"/>
      <c r="H3" s="84"/>
      <c r="I3" s="84"/>
      <c r="J3" s="82" t="s">
        <v>50</v>
      </c>
      <c r="K3" s="84"/>
      <c r="L3" s="84"/>
      <c r="M3" s="84"/>
      <c r="N3" s="84"/>
      <c r="O3" s="84"/>
      <c r="P3" s="84"/>
      <c r="Q3" s="84"/>
      <c r="R3" s="84"/>
      <c r="S3" s="7"/>
    </row>
    <row r="4" spans="1:19" ht="13.5">
      <c r="A4" s="304" t="s">
        <v>2</v>
      </c>
      <c r="B4" s="244"/>
      <c r="C4" s="80"/>
      <c r="D4" s="81"/>
      <c r="E4" s="68"/>
      <c r="F4" s="63"/>
      <c r="G4" s="301" t="s">
        <v>38</v>
      </c>
      <c r="H4" s="302"/>
      <c r="I4" s="303"/>
      <c r="J4" s="301" t="s">
        <v>43</v>
      </c>
      <c r="K4" s="302"/>
      <c r="L4" s="302"/>
      <c r="M4" s="302"/>
      <c r="N4" s="302"/>
      <c r="O4" s="302"/>
      <c r="P4" s="302"/>
      <c r="Q4" s="302"/>
      <c r="R4" s="303"/>
      <c r="S4" s="7"/>
    </row>
    <row r="5" spans="1:19" ht="13.5" customHeight="1">
      <c r="A5" s="304"/>
      <c r="B5" s="12" t="s">
        <v>7</v>
      </c>
      <c r="C5" s="13" t="s">
        <v>48</v>
      </c>
      <c r="D5" s="14" t="s">
        <v>5</v>
      </c>
      <c r="E5" s="8" t="s">
        <v>6</v>
      </c>
      <c r="F5" s="64" t="s">
        <v>49</v>
      </c>
      <c r="G5" s="312" t="s">
        <v>32</v>
      </c>
      <c r="H5" s="306" t="s">
        <v>33</v>
      </c>
      <c r="I5" s="308" t="s">
        <v>133</v>
      </c>
      <c r="J5" s="314" t="s">
        <v>134</v>
      </c>
      <c r="K5" s="302"/>
      <c r="L5" s="302"/>
      <c r="M5" s="303"/>
      <c r="N5" s="306" t="s">
        <v>135</v>
      </c>
      <c r="O5" s="302"/>
      <c r="P5" s="302"/>
      <c r="Q5" s="302"/>
      <c r="R5" s="310" t="s">
        <v>44</v>
      </c>
      <c r="S5" s="7"/>
    </row>
    <row r="6" spans="1:19" ht="14.25" thickBot="1">
      <c r="A6" s="305"/>
      <c r="B6" s="245"/>
      <c r="C6" s="18"/>
      <c r="D6" s="19"/>
      <c r="E6" s="20"/>
      <c r="F6" s="65"/>
      <c r="G6" s="313"/>
      <c r="H6" s="307"/>
      <c r="I6" s="309"/>
      <c r="J6" s="15" t="s">
        <v>37</v>
      </c>
      <c r="K6" s="16" t="s">
        <v>34</v>
      </c>
      <c r="L6" s="16" t="s">
        <v>35</v>
      </c>
      <c r="M6" s="16" t="s">
        <v>36</v>
      </c>
      <c r="N6" s="15" t="s">
        <v>37</v>
      </c>
      <c r="O6" s="16" t="s">
        <v>34</v>
      </c>
      <c r="P6" s="16" t="s">
        <v>35</v>
      </c>
      <c r="Q6" s="17" t="s">
        <v>36</v>
      </c>
      <c r="R6" s="311"/>
      <c r="S6" s="7"/>
    </row>
    <row r="7" spans="1:19" ht="14.25" thickTop="1">
      <c r="A7" s="4"/>
      <c r="B7" s="59"/>
      <c r="C7" s="59"/>
      <c r="D7" s="21"/>
      <c r="E7" s="21"/>
      <c r="F7" s="152"/>
      <c r="G7" s="4"/>
      <c r="H7" s="4"/>
      <c r="I7" s="141"/>
      <c r="J7" s="141"/>
      <c r="K7" s="4"/>
      <c r="L7" s="4"/>
      <c r="M7" s="4"/>
      <c r="N7" s="141"/>
      <c r="O7" s="4"/>
      <c r="P7" s="4"/>
      <c r="Q7" s="4"/>
      <c r="R7" s="141"/>
      <c r="S7" s="7"/>
    </row>
    <row r="8" spans="1:19" ht="13.5">
      <c r="A8" s="69" t="s">
        <v>9</v>
      </c>
      <c r="B8" s="77">
        <v>275973</v>
      </c>
      <c r="C8" s="226">
        <f>SUM(D8:E8)</f>
        <v>670290</v>
      </c>
      <c r="D8" s="23">
        <v>316004</v>
      </c>
      <c r="E8" s="23">
        <v>354286</v>
      </c>
      <c r="F8" s="229">
        <f>SUM(I8+R8)</f>
        <v>177</v>
      </c>
      <c r="G8" s="67">
        <v>604</v>
      </c>
      <c r="H8" s="67">
        <v>390</v>
      </c>
      <c r="I8" s="202">
        <f>G8-H8</f>
        <v>214</v>
      </c>
      <c r="J8" s="202">
        <f>SUM(K8+L8+M8)</f>
        <v>2261</v>
      </c>
      <c r="K8" s="67">
        <v>830</v>
      </c>
      <c r="L8" s="67">
        <v>1320</v>
      </c>
      <c r="M8" s="67">
        <v>111</v>
      </c>
      <c r="N8" s="202">
        <f>SUM(O8:Q8)</f>
        <v>2298</v>
      </c>
      <c r="O8" s="67">
        <v>737</v>
      </c>
      <c r="P8" s="67">
        <v>1260</v>
      </c>
      <c r="Q8" s="67">
        <v>301</v>
      </c>
      <c r="R8" s="202">
        <f>SUM(J8-N8)</f>
        <v>-37</v>
      </c>
      <c r="S8" s="31"/>
    </row>
    <row r="9" spans="1:19" ht="13.5">
      <c r="A9" s="24"/>
      <c r="B9" s="79"/>
      <c r="C9" s="227"/>
      <c r="D9" s="27"/>
      <c r="E9" s="27"/>
      <c r="F9" s="230"/>
      <c r="G9" s="25"/>
      <c r="H9" s="25"/>
      <c r="I9" s="225"/>
      <c r="J9" s="225"/>
      <c r="K9" s="25"/>
      <c r="L9" s="25"/>
      <c r="M9" s="25"/>
      <c r="N9" s="225"/>
      <c r="O9" s="25"/>
      <c r="P9" s="25"/>
      <c r="Q9" s="25"/>
      <c r="R9" s="225"/>
      <c r="S9" s="22"/>
    </row>
    <row r="10" spans="1:19" ht="13.5">
      <c r="A10" s="24" t="s">
        <v>61</v>
      </c>
      <c r="B10" s="78">
        <v>1804</v>
      </c>
      <c r="C10" s="228">
        <f>SUM(D10:E10)</f>
        <v>5540</v>
      </c>
      <c r="D10" s="26">
        <v>2581</v>
      </c>
      <c r="E10" s="26">
        <v>2959</v>
      </c>
      <c r="F10" s="229">
        <f>SUM(I10+R10)</f>
        <v>-12</v>
      </c>
      <c r="G10" s="25">
        <v>3</v>
      </c>
      <c r="H10" s="25">
        <v>13</v>
      </c>
      <c r="I10" s="202">
        <f aca="true" t="shared" si="0" ref="I10:I19">G10-H10</f>
        <v>-10</v>
      </c>
      <c r="J10" s="202">
        <f>SUM(K10+L10+M10)</f>
        <v>11</v>
      </c>
      <c r="K10" s="25">
        <v>9</v>
      </c>
      <c r="L10" s="25">
        <v>0</v>
      </c>
      <c r="M10" s="25">
        <v>2</v>
      </c>
      <c r="N10" s="202">
        <f>SUM(O10:Q10)</f>
        <v>13</v>
      </c>
      <c r="O10" s="25">
        <v>9</v>
      </c>
      <c r="P10" s="25">
        <v>3</v>
      </c>
      <c r="Q10" s="25">
        <v>1</v>
      </c>
      <c r="R10" s="202">
        <f>SUM(J10-N10)</f>
        <v>-2</v>
      </c>
      <c r="S10" s="22"/>
    </row>
    <row r="11" spans="1:21" ht="13.5">
      <c r="A11" s="24" t="s">
        <v>13</v>
      </c>
      <c r="B11" s="78">
        <v>9960</v>
      </c>
      <c r="C11" s="228">
        <f>SUM(D11:E11)</f>
        <v>30508</v>
      </c>
      <c r="D11" s="26">
        <v>14505</v>
      </c>
      <c r="E11" s="26">
        <v>16003</v>
      </c>
      <c r="F11" s="229">
        <f>SUM(I11+R11)</f>
        <v>27</v>
      </c>
      <c r="G11" s="25">
        <v>18</v>
      </c>
      <c r="H11" s="25">
        <v>20</v>
      </c>
      <c r="I11" s="202">
        <f t="shared" si="0"/>
        <v>-2</v>
      </c>
      <c r="J11" s="202">
        <f>SUM(K11+L11+M11)</f>
        <v>102</v>
      </c>
      <c r="K11" s="25">
        <v>56</v>
      </c>
      <c r="L11" s="25">
        <v>32</v>
      </c>
      <c r="M11" s="25">
        <v>14</v>
      </c>
      <c r="N11" s="202">
        <f aca="true" t="shared" si="1" ref="N11:N19">SUM(O11:Q11)</f>
        <v>73</v>
      </c>
      <c r="O11" s="25">
        <v>45</v>
      </c>
      <c r="P11" s="25">
        <v>23</v>
      </c>
      <c r="Q11" s="25">
        <v>5</v>
      </c>
      <c r="R11" s="202">
        <f aca="true" t="shared" si="2" ref="R11:R19">SUM(J11-N11)</f>
        <v>29</v>
      </c>
      <c r="S11" s="22"/>
      <c r="U11" s="115"/>
    </row>
    <row r="12" spans="1:21" ht="13.5">
      <c r="A12" s="24" t="s">
        <v>114</v>
      </c>
      <c r="B12" s="78">
        <v>24433</v>
      </c>
      <c r="C12" s="228">
        <f aca="true" t="shared" si="3" ref="C12:C18">SUM(D12:E12)</f>
        <v>70834</v>
      </c>
      <c r="D12" s="26">
        <v>33085</v>
      </c>
      <c r="E12" s="26">
        <v>37749</v>
      </c>
      <c r="F12" s="229">
        <f>SUM(I12+R12)</f>
        <v>-31</v>
      </c>
      <c r="G12" s="25">
        <v>48</v>
      </c>
      <c r="H12" s="25">
        <v>54</v>
      </c>
      <c r="I12" s="202">
        <f t="shared" si="0"/>
        <v>-6</v>
      </c>
      <c r="J12" s="202">
        <f>SUM(K12+L12+M12)</f>
        <v>155</v>
      </c>
      <c r="K12" s="25">
        <v>56</v>
      </c>
      <c r="L12" s="25">
        <v>91</v>
      </c>
      <c r="M12" s="25">
        <v>8</v>
      </c>
      <c r="N12" s="202">
        <f t="shared" si="1"/>
        <v>180</v>
      </c>
      <c r="O12" s="25">
        <v>102</v>
      </c>
      <c r="P12" s="25">
        <v>69</v>
      </c>
      <c r="Q12" s="25">
        <v>9</v>
      </c>
      <c r="R12" s="202">
        <f t="shared" si="2"/>
        <v>-25</v>
      </c>
      <c r="S12" s="22"/>
      <c r="U12" s="115"/>
    </row>
    <row r="13" spans="1:19" ht="13.5">
      <c r="A13" s="24" t="s">
        <v>123</v>
      </c>
      <c r="B13" s="78">
        <v>18579</v>
      </c>
      <c r="C13" s="228">
        <f t="shared" si="3"/>
        <v>53278</v>
      </c>
      <c r="D13" s="26">
        <v>25497</v>
      </c>
      <c r="E13" s="26">
        <v>27781</v>
      </c>
      <c r="F13" s="229">
        <f>SUM(I13+R13)</f>
        <v>113</v>
      </c>
      <c r="G13" s="25">
        <v>55</v>
      </c>
      <c r="H13" s="25">
        <v>33</v>
      </c>
      <c r="I13" s="202">
        <f t="shared" si="0"/>
        <v>22</v>
      </c>
      <c r="J13" s="202">
        <f aca="true" t="shared" si="4" ref="J13:J19">SUM(K13+L13+M13)</f>
        <v>232</v>
      </c>
      <c r="K13" s="25">
        <v>167</v>
      </c>
      <c r="L13" s="25">
        <v>57</v>
      </c>
      <c r="M13" s="25">
        <v>8</v>
      </c>
      <c r="N13" s="202">
        <f t="shared" si="1"/>
        <v>141</v>
      </c>
      <c r="O13" s="25">
        <v>92</v>
      </c>
      <c r="P13" s="25">
        <v>38</v>
      </c>
      <c r="Q13" s="25">
        <v>11</v>
      </c>
      <c r="R13" s="202">
        <f t="shared" si="2"/>
        <v>91</v>
      </c>
      <c r="S13" s="22"/>
    </row>
    <row r="14" spans="1:18" ht="13.5">
      <c r="A14" s="141" t="s">
        <v>101</v>
      </c>
      <c r="B14" s="142">
        <v>12438</v>
      </c>
      <c r="C14" s="228">
        <f t="shared" si="3"/>
        <v>34586</v>
      </c>
      <c r="D14" s="142">
        <v>16791</v>
      </c>
      <c r="E14" s="142">
        <v>17795</v>
      </c>
      <c r="F14" s="229">
        <f aca="true" t="shared" si="5" ref="F14:F19">SUM(I14+R14)</f>
        <v>39</v>
      </c>
      <c r="G14" s="143">
        <v>51</v>
      </c>
      <c r="H14" s="143">
        <v>22</v>
      </c>
      <c r="I14" s="202">
        <f t="shared" si="0"/>
        <v>29</v>
      </c>
      <c r="J14" s="202">
        <f t="shared" si="4"/>
        <v>194</v>
      </c>
      <c r="K14" s="143">
        <v>124</v>
      </c>
      <c r="L14" s="143">
        <v>67</v>
      </c>
      <c r="M14" s="143">
        <v>3</v>
      </c>
      <c r="N14" s="202">
        <f>SUM(O14:Q14)</f>
        <v>184</v>
      </c>
      <c r="O14" s="143">
        <v>114</v>
      </c>
      <c r="P14" s="143">
        <v>62</v>
      </c>
      <c r="Q14" s="143">
        <v>8</v>
      </c>
      <c r="R14" s="202">
        <f t="shared" si="2"/>
        <v>10</v>
      </c>
    </row>
    <row r="15" spans="1:19" ht="13.5">
      <c r="A15" s="224" t="s">
        <v>12</v>
      </c>
      <c r="B15" s="78">
        <v>10887</v>
      </c>
      <c r="C15" s="228">
        <f t="shared" si="3"/>
        <v>32865</v>
      </c>
      <c r="D15" s="26">
        <v>15617</v>
      </c>
      <c r="E15" s="26">
        <v>17248</v>
      </c>
      <c r="F15" s="229">
        <f t="shared" si="5"/>
        <v>-33</v>
      </c>
      <c r="G15" s="25">
        <v>27</v>
      </c>
      <c r="H15" s="25">
        <v>22</v>
      </c>
      <c r="I15" s="202">
        <f t="shared" si="0"/>
        <v>5</v>
      </c>
      <c r="J15" s="202">
        <f t="shared" si="4"/>
        <v>110</v>
      </c>
      <c r="K15" s="25">
        <v>70</v>
      </c>
      <c r="L15" s="25">
        <v>37</v>
      </c>
      <c r="M15" s="25">
        <v>3</v>
      </c>
      <c r="N15" s="202">
        <f t="shared" si="1"/>
        <v>148</v>
      </c>
      <c r="O15" s="25">
        <v>80</v>
      </c>
      <c r="P15" s="25">
        <v>65</v>
      </c>
      <c r="Q15" s="25">
        <v>3</v>
      </c>
      <c r="R15" s="202">
        <f t="shared" si="2"/>
        <v>-38</v>
      </c>
      <c r="S15" s="22"/>
    </row>
    <row r="16" spans="1:19" ht="13.5">
      <c r="A16" s="224" t="s">
        <v>11</v>
      </c>
      <c r="B16" s="78">
        <v>2912</v>
      </c>
      <c r="C16" s="228">
        <f t="shared" si="3"/>
        <v>8668</v>
      </c>
      <c r="D16" s="26">
        <v>4125</v>
      </c>
      <c r="E16" s="26">
        <v>4543</v>
      </c>
      <c r="F16" s="229">
        <f t="shared" si="5"/>
        <v>8</v>
      </c>
      <c r="G16" s="25">
        <v>12</v>
      </c>
      <c r="H16" s="25">
        <v>8</v>
      </c>
      <c r="I16" s="202">
        <f t="shared" si="0"/>
        <v>4</v>
      </c>
      <c r="J16" s="202">
        <f t="shared" si="4"/>
        <v>37</v>
      </c>
      <c r="K16" s="25">
        <v>27</v>
      </c>
      <c r="L16" s="25">
        <v>10</v>
      </c>
      <c r="M16" s="25">
        <v>0</v>
      </c>
      <c r="N16" s="202">
        <f t="shared" si="1"/>
        <v>33</v>
      </c>
      <c r="O16" s="25">
        <v>23</v>
      </c>
      <c r="P16" s="25">
        <v>10</v>
      </c>
      <c r="Q16" s="25">
        <v>0</v>
      </c>
      <c r="R16" s="202">
        <f t="shared" si="2"/>
        <v>4</v>
      </c>
      <c r="S16" s="22"/>
    </row>
    <row r="17" spans="1:19" ht="13.5">
      <c r="A17" s="24" t="s">
        <v>136</v>
      </c>
      <c r="B17" s="78">
        <v>6239</v>
      </c>
      <c r="C17" s="228">
        <f>SUM(D17:E17)</f>
        <v>19678</v>
      </c>
      <c r="D17" s="26">
        <v>9300</v>
      </c>
      <c r="E17" s="26">
        <v>10378</v>
      </c>
      <c r="F17" s="229">
        <f t="shared" si="5"/>
        <v>-10</v>
      </c>
      <c r="G17" s="25">
        <v>14</v>
      </c>
      <c r="H17" s="25">
        <v>17</v>
      </c>
      <c r="I17" s="202">
        <f t="shared" si="0"/>
        <v>-3</v>
      </c>
      <c r="J17" s="202">
        <f t="shared" si="4"/>
        <v>49</v>
      </c>
      <c r="K17" s="25">
        <v>42</v>
      </c>
      <c r="L17" s="25">
        <v>7</v>
      </c>
      <c r="M17" s="25">
        <v>0</v>
      </c>
      <c r="N17" s="202">
        <f t="shared" si="1"/>
        <v>56</v>
      </c>
      <c r="O17" s="25">
        <v>34</v>
      </c>
      <c r="P17" s="25">
        <v>19</v>
      </c>
      <c r="Q17" s="25">
        <v>3</v>
      </c>
      <c r="R17" s="202">
        <f t="shared" si="2"/>
        <v>-7</v>
      </c>
      <c r="S17" s="22"/>
    </row>
    <row r="18" spans="1:19" ht="13.5">
      <c r="A18" s="24" t="s">
        <v>14</v>
      </c>
      <c r="B18" s="78">
        <v>12680</v>
      </c>
      <c r="C18" s="228">
        <f t="shared" si="3"/>
        <v>37864</v>
      </c>
      <c r="D18" s="26">
        <v>18031</v>
      </c>
      <c r="E18" s="26">
        <v>19833</v>
      </c>
      <c r="F18" s="229">
        <f t="shared" si="5"/>
        <v>-14</v>
      </c>
      <c r="G18" s="25">
        <v>26</v>
      </c>
      <c r="H18" s="25">
        <v>23</v>
      </c>
      <c r="I18" s="202">
        <f t="shared" si="0"/>
        <v>3</v>
      </c>
      <c r="J18" s="202">
        <f t="shared" si="4"/>
        <v>116</v>
      </c>
      <c r="K18" s="25">
        <v>69</v>
      </c>
      <c r="L18" s="25">
        <v>40</v>
      </c>
      <c r="M18" s="25">
        <v>7</v>
      </c>
      <c r="N18" s="202">
        <f t="shared" si="1"/>
        <v>133</v>
      </c>
      <c r="O18" s="25">
        <v>83</v>
      </c>
      <c r="P18" s="25">
        <v>40</v>
      </c>
      <c r="Q18" s="25">
        <v>10</v>
      </c>
      <c r="R18" s="202">
        <f t="shared" si="2"/>
        <v>-17</v>
      </c>
      <c r="S18" s="22"/>
    </row>
    <row r="19" spans="1:19" ht="13.5" customHeight="1">
      <c r="A19" s="24" t="s">
        <v>10</v>
      </c>
      <c r="B19" s="78">
        <v>2349</v>
      </c>
      <c r="C19" s="228">
        <f>SUM(D19:E19)</f>
        <v>7909</v>
      </c>
      <c r="D19" s="26">
        <v>3730</v>
      </c>
      <c r="E19" s="26">
        <v>4179</v>
      </c>
      <c r="F19" s="229">
        <f t="shared" si="5"/>
        <v>14</v>
      </c>
      <c r="G19" s="25">
        <v>8</v>
      </c>
      <c r="H19" s="25">
        <v>10</v>
      </c>
      <c r="I19" s="202">
        <f t="shared" si="0"/>
        <v>-2</v>
      </c>
      <c r="J19" s="202">
        <f t="shared" si="4"/>
        <v>27</v>
      </c>
      <c r="K19" s="25">
        <v>23</v>
      </c>
      <c r="L19" s="25">
        <v>2</v>
      </c>
      <c r="M19" s="25">
        <v>2</v>
      </c>
      <c r="N19" s="202">
        <f t="shared" si="1"/>
        <v>11</v>
      </c>
      <c r="O19" s="25">
        <v>8</v>
      </c>
      <c r="P19" s="25">
        <v>1</v>
      </c>
      <c r="Q19" s="25">
        <v>2</v>
      </c>
      <c r="R19" s="202">
        <f t="shared" si="2"/>
        <v>16</v>
      </c>
      <c r="S19" s="22"/>
    </row>
    <row r="20" spans="1:19" ht="13.5">
      <c r="A20" s="24"/>
      <c r="B20" s="78"/>
      <c r="C20" s="144"/>
      <c r="D20" s="26"/>
      <c r="E20" s="26"/>
      <c r="F20" s="146"/>
      <c r="G20" s="25"/>
      <c r="H20" s="25"/>
      <c r="I20" s="108"/>
      <c r="J20" s="67"/>
      <c r="K20" s="25"/>
      <c r="L20" s="25"/>
      <c r="M20" s="25"/>
      <c r="N20" s="67"/>
      <c r="O20" s="25"/>
      <c r="P20" s="25"/>
      <c r="Q20" s="25"/>
      <c r="R20" s="108"/>
      <c r="S20" s="22"/>
    </row>
    <row r="21" spans="1:19" ht="13.5">
      <c r="A21" s="231" t="s">
        <v>130</v>
      </c>
      <c r="B21" s="232">
        <f aca="true" t="shared" si="6" ref="B21:R21">SUM(B8:B19)</f>
        <v>378254</v>
      </c>
      <c r="C21" s="232">
        <f t="shared" si="6"/>
        <v>972020</v>
      </c>
      <c r="D21" s="232">
        <f t="shared" si="6"/>
        <v>459266</v>
      </c>
      <c r="E21" s="232">
        <f t="shared" si="6"/>
        <v>512754</v>
      </c>
      <c r="F21" s="233">
        <f t="shared" si="6"/>
        <v>278</v>
      </c>
      <c r="G21" s="234">
        <f t="shared" si="6"/>
        <v>866</v>
      </c>
      <c r="H21" s="234">
        <f t="shared" si="6"/>
        <v>612</v>
      </c>
      <c r="I21" s="234">
        <f t="shared" si="6"/>
        <v>254</v>
      </c>
      <c r="J21" s="234">
        <f t="shared" si="6"/>
        <v>3294</v>
      </c>
      <c r="K21" s="234">
        <f t="shared" si="6"/>
        <v>1473</v>
      </c>
      <c r="L21" s="234">
        <f t="shared" si="6"/>
        <v>1663</v>
      </c>
      <c r="M21" s="234">
        <f t="shared" si="6"/>
        <v>158</v>
      </c>
      <c r="N21" s="234">
        <f t="shared" si="6"/>
        <v>3270</v>
      </c>
      <c r="O21" s="234">
        <f t="shared" si="6"/>
        <v>1327</v>
      </c>
      <c r="P21" s="234">
        <f t="shared" si="6"/>
        <v>1590</v>
      </c>
      <c r="Q21" s="234">
        <f t="shared" si="6"/>
        <v>353</v>
      </c>
      <c r="R21" s="234">
        <f t="shared" si="6"/>
        <v>24</v>
      </c>
      <c r="S21" s="22"/>
    </row>
    <row r="22" spans="1:19" ht="13.5">
      <c r="A22" s="6"/>
      <c r="B22" s="246"/>
      <c r="C22" s="145"/>
      <c r="D22" s="30"/>
      <c r="E22" s="30"/>
      <c r="F22" s="147"/>
      <c r="G22" s="28"/>
      <c r="H22" s="28"/>
      <c r="I22" s="149"/>
      <c r="J22" s="148"/>
      <c r="K22" s="29"/>
      <c r="L22" s="29"/>
      <c r="M22" s="29"/>
      <c r="N22" s="150"/>
      <c r="O22" s="29"/>
      <c r="P22" s="29"/>
      <c r="Q22" s="29"/>
      <c r="R22" s="151"/>
      <c r="S22" s="22"/>
    </row>
    <row r="23" spans="2:18" ht="13.5">
      <c r="B23" s="75"/>
      <c r="R23" s="66"/>
    </row>
    <row r="24" spans="1:18" ht="13.5">
      <c r="A24" s="218" t="s">
        <v>127</v>
      </c>
      <c r="B24" s="75"/>
      <c r="R24" s="66"/>
    </row>
    <row r="25" spans="1:18" ht="13.5">
      <c r="A25" s="218" t="s">
        <v>128</v>
      </c>
      <c r="B25" s="75"/>
      <c r="R25" s="66"/>
    </row>
    <row r="26" spans="1:18" ht="13.5">
      <c r="A26" s="219" t="s">
        <v>113</v>
      </c>
      <c r="B26" s="75"/>
      <c r="R26" s="66"/>
    </row>
    <row r="27" ht="13.5">
      <c r="R27" s="66"/>
    </row>
    <row r="28" ht="13.5">
      <c r="R28" s="66"/>
    </row>
    <row r="29" ht="13.5">
      <c r="R29" s="66"/>
    </row>
    <row r="30" ht="13.5">
      <c r="R30" s="66"/>
    </row>
    <row r="31" ht="13.5">
      <c r="R31" s="66"/>
    </row>
    <row r="32" ht="13.5">
      <c r="R32" s="66"/>
    </row>
    <row r="33" ht="13.5">
      <c r="R33" s="66"/>
    </row>
    <row r="34" ht="13.5">
      <c r="R34" s="66"/>
    </row>
    <row r="35" ht="13.5">
      <c r="R35" s="66"/>
    </row>
    <row r="36" ht="13.5">
      <c r="R36" s="66"/>
    </row>
    <row r="53" ht="13.5">
      <c r="D53" s="33"/>
    </row>
  </sheetData>
  <mergeCells count="9">
    <mergeCell ref="J4:R4"/>
    <mergeCell ref="A4:A6"/>
    <mergeCell ref="H5:H6"/>
    <mergeCell ref="I5:I6"/>
    <mergeCell ref="R5:R6"/>
    <mergeCell ref="G5:G6"/>
    <mergeCell ref="G4:I4"/>
    <mergeCell ref="J5:M5"/>
    <mergeCell ref="N5:Q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1">
      <selection activeCell="D53" sqref="D53"/>
    </sheetView>
  </sheetViews>
  <sheetFormatPr defaultColWidth="9.00390625" defaultRowHeight="13.5"/>
  <cols>
    <col min="1" max="2" width="4.625" style="0" customWidth="1"/>
    <col min="3" max="15" width="6.125" style="0" customWidth="1"/>
    <col min="16" max="16" width="6.625" style="0" customWidth="1"/>
  </cols>
  <sheetData>
    <row r="1" spans="2:15" ht="21" customHeight="1">
      <c r="B1" s="176"/>
      <c r="C1" s="177"/>
      <c r="D1" s="176"/>
      <c r="E1" s="176"/>
      <c r="F1" s="178"/>
      <c r="G1" s="176"/>
      <c r="H1" s="176"/>
      <c r="I1" s="176"/>
      <c r="J1" s="176"/>
      <c r="K1" s="176"/>
      <c r="L1" s="176"/>
      <c r="M1" s="176"/>
      <c r="N1" s="176"/>
      <c r="O1" s="176"/>
    </row>
    <row r="2" spans="2:15" ht="21" customHeight="1">
      <c r="B2" s="179"/>
      <c r="C2" s="179"/>
      <c r="D2" s="179"/>
      <c r="E2" s="179"/>
      <c r="F2" s="178" t="s">
        <v>67</v>
      </c>
      <c r="G2" s="176"/>
      <c r="H2" s="176"/>
      <c r="I2" s="176"/>
      <c r="J2" s="176"/>
      <c r="K2" s="179"/>
      <c r="L2" s="179"/>
      <c r="M2" s="179"/>
      <c r="N2" s="179"/>
      <c r="O2" s="179"/>
    </row>
    <row r="3" spans="2:15" ht="21" customHeight="1">
      <c r="B3" s="179"/>
      <c r="C3" s="179"/>
      <c r="D3" s="179"/>
      <c r="E3" s="179"/>
      <c r="F3" s="179"/>
      <c r="G3" s="179"/>
      <c r="H3" s="180" t="s">
        <v>68</v>
      </c>
      <c r="I3" s="179"/>
      <c r="J3" s="179"/>
      <c r="K3" s="179"/>
      <c r="L3" s="179"/>
      <c r="M3" s="179"/>
      <c r="N3" s="179"/>
      <c r="O3" s="179"/>
    </row>
    <row r="4" spans="2:15" ht="21" customHeight="1" thickBot="1">
      <c r="B4" s="181"/>
      <c r="C4" s="182"/>
      <c r="D4" s="182"/>
      <c r="E4" s="183"/>
      <c r="F4" s="184"/>
      <c r="G4" s="184"/>
      <c r="H4" s="184"/>
      <c r="I4" s="184"/>
      <c r="J4" s="184"/>
      <c r="K4" s="184"/>
      <c r="L4" s="184"/>
      <c r="M4" s="184" t="s">
        <v>124</v>
      </c>
      <c r="N4" s="185"/>
      <c r="O4" s="182"/>
    </row>
    <row r="5" spans="1:15" ht="18" customHeight="1" thickBot="1">
      <c r="A5" s="315" t="s">
        <v>69</v>
      </c>
      <c r="B5" s="316"/>
      <c r="C5" s="186" t="s">
        <v>70</v>
      </c>
      <c r="D5" s="187" t="s">
        <v>71</v>
      </c>
      <c r="E5" s="187" t="s">
        <v>72</v>
      </c>
      <c r="F5" s="187" t="s">
        <v>73</v>
      </c>
      <c r="G5" s="187" t="s">
        <v>74</v>
      </c>
      <c r="H5" s="187" t="s">
        <v>75</v>
      </c>
      <c r="I5" s="187" t="s">
        <v>76</v>
      </c>
      <c r="J5" s="187" t="s">
        <v>77</v>
      </c>
      <c r="K5" s="187" t="s">
        <v>78</v>
      </c>
      <c r="L5" s="187" t="s">
        <v>79</v>
      </c>
      <c r="M5" s="187" t="s">
        <v>80</v>
      </c>
      <c r="N5" s="187" t="s">
        <v>81</v>
      </c>
      <c r="O5" s="188" t="s">
        <v>82</v>
      </c>
    </row>
    <row r="6" spans="1:15" ht="18" customHeight="1">
      <c r="A6" s="320" t="s">
        <v>109</v>
      </c>
      <c r="B6" s="189" t="s">
        <v>83</v>
      </c>
      <c r="C6" s="190">
        <v>103.1</v>
      </c>
      <c r="D6" s="191">
        <v>102.7</v>
      </c>
      <c r="E6" s="191">
        <v>103.3</v>
      </c>
      <c r="F6" s="191">
        <v>103.5</v>
      </c>
      <c r="G6" s="191">
        <v>104.2</v>
      </c>
      <c r="H6" s="191">
        <v>103.1</v>
      </c>
      <c r="I6" s="191">
        <v>102.7</v>
      </c>
      <c r="J6" s="191">
        <v>102.9</v>
      </c>
      <c r="K6" s="191">
        <v>104</v>
      </c>
      <c r="L6" s="191">
        <v>104.6</v>
      </c>
      <c r="M6" s="191">
        <v>104.1</v>
      </c>
      <c r="N6" s="191">
        <v>103.6</v>
      </c>
      <c r="O6" s="192">
        <v>103.5</v>
      </c>
    </row>
    <row r="7" spans="1:15" ht="18" customHeight="1">
      <c r="A7" s="320"/>
      <c r="B7" s="189" t="s">
        <v>84</v>
      </c>
      <c r="C7" s="190">
        <v>103.2</v>
      </c>
      <c r="D7" s="191">
        <v>103</v>
      </c>
      <c r="E7" s="191">
        <v>103</v>
      </c>
      <c r="F7" s="191">
        <v>103.5</v>
      </c>
      <c r="G7" s="191">
        <v>103.8</v>
      </c>
      <c r="H7" s="191">
        <v>103.4</v>
      </c>
      <c r="I7" s="191">
        <v>103.5</v>
      </c>
      <c r="J7" s="191">
        <v>103.5</v>
      </c>
      <c r="K7" s="191">
        <v>104.1</v>
      </c>
      <c r="L7" s="191">
        <v>104.6</v>
      </c>
      <c r="M7" s="191">
        <v>103.6</v>
      </c>
      <c r="N7" s="191">
        <v>103</v>
      </c>
      <c r="O7" s="192">
        <v>103.5</v>
      </c>
    </row>
    <row r="8" spans="1:15" ht="15.75" customHeight="1">
      <c r="A8" s="320"/>
      <c r="B8" s="189" t="s">
        <v>85</v>
      </c>
      <c r="C8" s="190">
        <v>102.8</v>
      </c>
      <c r="D8" s="191">
        <v>102.6</v>
      </c>
      <c r="E8" s="191">
        <v>103</v>
      </c>
      <c r="F8" s="191">
        <v>103.1</v>
      </c>
      <c r="G8" s="191">
        <v>103</v>
      </c>
      <c r="H8" s="191">
        <v>103.1</v>
      </c>
      <c r="I8" s="191">
        <v>102.6</v>
      </c>
      <c r="J8" s="191">
        <v>102.9</v>
      </c>
      <c r="K8" s="191">
        <v>103.1</v>
      </c>
      <c r="L8" s="191">
        <v>102.6</v>
      </c>
      <c r="M8" s="191">
        <v>102.5</v>
      </c>
      <c r="N8" s="191">
        <v>102.4</v>
      </c>
      <c r="O8" s="192">
        <v>102.8</v>
      </c>
    </row>
    <row r="9" spans="1:15" ht="18" customHeight="1">
      <c r="A9" s="320"/>
      <c r="B9" s="189" t="s">
        <v>115</v>
      </c>
      <c r="C9" s="190">
        <v>102.3</v>
      </c>
      <c r="D9" s="191">
        <v>102.1</v>
      </c>
      <c r="E9" s="191">
        <v>101.8</v>
      </c>
      <c r="F9" s="191">
        <v>101.7</v>
      </c>
      <c r="G9" s="191">
        <v>102.3</v>
      </c>
      <c r="H9" s="193">
        <v>101.7</v>
      </c>
      <c r="I9" s="193">
        <v>101.5</v>
      </c>
      <c r="J9" s="193">
        <v>101.8</v>
      </c>
      <c r="K9" s="193">
        <v>101.5</v>
      </c>
      <c r="L9" s="193">
        <v>101.6</v>
      </c>
      <c r="M9" s="193">
        <v>101.2</v>
      </c>
      <c r="N9" s="193">
        <v>101.5</v>
      </c>
      <c r="O9" s="194">
        <v>101.7</v>
      </c>
    </row>
    <row r="10" spans="1:15" s="7" customFormat="1" ht="18" customHeight="1">
      <c r="A10" s="320"/>
      <c r="B10" s="189" t="s">
        <v>116</v>
      </c>
      <c r="C10" s="190">
        <v>101.3</v>
      </c>
      <c r="D10" s="191">
        <v>100.9</v>
      </c>
      <c r="E10" s="191">
        <v>100.9</v>
      </c>
      <c r="F10" s="191">
        <v>101.4</v>
      </c>
      <c r="G10" s="191">
        <v>102.1</v>
      </c>
      <c r="H10" s="193">
        <v>101.6</v>
      </c>
      <c r="I10" s="193">
        <v>101</v>
      </c>
      <c r="J10" s="193">
        <v>101.3</v>
      </c>
      <c r="K10" s="193">
        <v>101.5</v>
      </c>
      <c r="L10" s="193">
        <v>101.4</v>
      </c>
      <c r="M10" s="193">
        <v>100.9</v>
      </c>
      <c r="N10" s="193">
        <v>100.6</v>
      </c>
      <c r="O10" s="194">
        <v>101.2</v>
      </c>
    </row>
    <row r="11" spans="1:15" ht="18" customHeight="1">
      <c r="A11" s="320"/>
      <c r="B11" s="189" t="s">
        <v>117</v>
      </c>
      <c r="C11" s="190">
        <v>99.8</v>
      </c>
      <c r="D11" s="191">
        <v>99.6</v>
      </c>
      <c r="E11" s="191">
        <v>100.2</v>
      </c>
      <c r="F11" s="191">
        <v>101.1</v>
      </c>
      <c r="G11" s="191">
        <v>101</v>
      </c>
      <c r="H11" s="193">
        <v>100.7</v>
      </c>
      <c r="I11" s="193">
        <v>100.7</v>
      </c>
      <c r="J11" s="193">
        <v>101.1</v>
      </c>
      <c r="K11" s="193">
        <v>101</v>
      </c>
      <c r="L11" s="193">
        <v>100.5</v>
      </c>
      <c r="M11" s="193">
        <v>100.6</v>
      </c>
      <c r="N11" s="193">
        <v>100.6</v>
      </c>
      <c r="O11" s="194">
        <v>100.6</v>
      </c>
    </row>
    <row r="12" spans="1:15" ht="18" customHeight="1">
      <c r="A12" s="320"/>
      <c r="B12" s="189" t="s">
        <v>118</v>
      </c>
      <c r="C12" s="190">
        <v>100.1</v>
      </c>
      <c r="D12" s="191">
        <v>100.1</v>
      </c>
      <c r="E12" s="191">
        <v>100.1</v>
      </c>
      <c r="F12" s="191">
        <v>100.3</v>
      </c>
      <c r="G12" s="191">
        <v>100.3</v>
      </c>
      <c r="H12" s="193">
        <v>100.5</v>
      </c>
      <c r="I12" s="193">
        <v>100.6</v>
      </c>
      <c r="J12" s="193">
        <v>100.4</v>
      </c>
      <c r="K12" s="193">
        <v>101</v>
      </c>
      <c r="L12" s="193">
        <v>101.6</v>
      </c>
      <c r="M12" s="193">
        <v>101.1</v>
      </c>
      <c r="N12" s="193">
        <v>100.5</v>
      </c>
      <c r="O12" s="194">
        <v>100.6</v>
      </c>
    </row>
    <row r="13" spans="1:15" ht="18" customHeight="1">
      <c r="A13" s="320"/>
      <c r="B13" s="189" t="s">
        <v>119</v>
      </c>
      <c r="C13" s="190">
        <v>100.3</v>
      </c>
      <c r="D13" s="191">
        <v>100.1</v>
      </c>
      <c r="E13" s="191">
        <v>100.6</v>
      </c>
      <c r="F13" s="191">
        <v>100.5</v>
      </c>
      <c r="G13" s="191">
        <v>100.5</v>
      </c>
      <c r="H13" s="193">
        <v>99.9</v>
      </c>
      <c r="I13" s="193">
        <v>99.7</v>
      </c>
      <c r="J13" s="193">
        <v>99.6</v>
      </c>
      <c r="K13" s="193">
        <v>100</v>
      </c>
      <c r="L13" s="193">
        <v>99.8</v>
      </c>
      <c r="M13" s="193">
        <v>99.3</v>
      </c>
      <c r="N13" s="193">
        <v>99.7</v>
      </c>
      <c r="O13" s="194">
        <v>100</v>
      </c>
    </row>
    <row r="14" spans="1:15" ht="18" customHeight="1">
      <c r="A14" s="320"/>
      <c r="B14" s="189" t="s">
        <v>120</v>
      </c>
      <c r="C14" s="190">
        <v>99.6</v>
      </c>
      <c r="D14" s="191">
        <v>99.2</v>
      </c>
      <c r="E14" s="191">
        <v>99.3</v>
      </c>
      <c r="F14" s="191">
        <v>99.6</v>
      </c>
      <c r="G14" s="191">
        <v>99.9</v>
      </c>
      <c r="H14" s="193">
        <v>100.1</v>
      </c>
      <c r="I14" s="193">
        <v>99.8</v>
      </c>
      <c r="J14" s="193">
        <v>100.5</v>
      </c>
      <c r="K14" s="193">
        <v>100.8</v>
      </c>
      <c r="L14" s="193">
        <v>100.7</v>
      </c>
      <c r="M14" s="193">
        <v>100.1</v>
      </c>
      <c r="N14" s="193">
        <v>100.1</v>
      </c>
      <c r="O14" s="194">
        <v>100</v>
      </c>
    </row>
    <row r="15" spans="1:15" ht="18" customHeight="1" thickBot="1">
      <c r="A15" s="321"/>
      <c r="B15" s="195" t="s">
        <v>129</v>
      </c>
      <c r="C15" s="190">
        <v>99.8</v>
      </c>
      <c r="D15" s="191">
        <v>99.1</v>
      </c>
      <c r="E15" s="191">
        <v>99.7</v>
      </c>
      <c r="F15" s="191">
        <v>99.8</v>
      </c>
      <c r="G15" s="191">
        <v>99.9</v>
      </c>
      <c r="H15" s="193">
        <v>99.7</v>
      </c>
      <c r="I15" s="193">
        <v>99.5</v>
      </c>
      <c r="J15" s="193">
        <v>100.2</v>
      </c>
      <c r="K15" s="193">
        <v>100.4</v>
      </c>
      <c r="L15" s="193"/>
      <c r="M15" s="193"/>
      <c r="N15" s="193"/>
      <c r="O15" s="194"/>
    </row>
    <row r="16" spans="1:15" ht="18" customHeight="1">
      <c r="A16" s="322" t="s">
        <v>125</v>
      </c>
      <c r="B16" s="189" t="s">
        <v>83</v>
      </c>
      <c r="C16" s="240">
        <v>-0.4</v>
      </c>
      <c r="D16" s="241">
        <v>-0.4</v>
      </c>
      <c r="E16" s="241">
        <v>0.6</v>
      </c>
      <c r="F16" s="241">
        <v>0.2</v>
      </c>
      <c r="G16" s="241">
        <v>0.7</v>
      </c>
      <c r="H16" s="241">
        <v>-1.1</v>
      </c>
      <c r="I16" s="241">
        <v>-0.4</v>
      </c>
      <c r="J16" s="241">
        <v>0.2</v>
      </c>
      <c r="K16" s="241">
        <v>1.1</v>
      </c>
      <c r="L16" s="241">
        <v>0.6</v>
      </c>
      <c r="M16" s="241">
        <v>-0.5</v>
      </c>
      <c r="N16" s="241">
        <v>-0.5</v>
      </c>
      <c r="O16" s="317"/>
    </row>
    <row r="17" spans="1:15" ht="18" customHeight="1">
      <c r="A17" s="320"/>
      <c r="B17" s="189" t="s">
        <v>84</v>
      </c>
      <c r="C17" s="190">
        <v>-0.4</v>
      </c>
      <c r="D17" s="191">
        <v>-0.2</v>
      </c>
      <c r="E17" s="191">
        <v>0</v>
      </c>
      <c r="F17" s="191">
        <v>0.5</v>
      </c>
      <c r="G17" s="191">
        <v>0.3</v>
      </c>
      <c r="H17" s="191">
        <v>-0.4</v>
      </c>
      <c r="I17" s="191">
        <v>0.1</v>
      </c>
      <c r="J17" s="191">
        <v>0</v>
      </c>
      <c r="K17" s="191">
        <v>0.6</v>
      </c>
      <c r="L17" s="191">
        <v>0.5</v>
      </c>
      <c r="M17" s="191">
        <v>-1</v>
      </c>
      <c r="N17" s="191">
        <v>-0.6</v>
      </c>
      <c r="O17" s="318"/>
    </row>
    <row r="18" spans="1:15" ht="18" customHeight="1">
      <c r="A18" s="320"/>
      <c r="B18" s="189" t="s">
        <v>85</v>
      </c>
      <c r="C18" s="190">
        <v>-0.5</v>
      </c>
      <c r="D18" s="191">
        <v>-0.2</v>
      </c>
      <c r="E18" s="191">
        <v>0.4</v>
      </c>
      <c r="F18" s="191">
        <v>0.1</v>
      </c>
      <c r="G18" s="191">
        <v>-0.1</v>
      </c>
      <c r="H18" s="191">
        <v>0.1</v>
      </c>
      <c r="I18" s="191">
        <v>-0.5</v>
      </c>
      <c r="J18" s="191">
        <v>0.3</v>
      </c>
      <c r="K18" s="191">
        <v>0.2</v>
      </c>
      <c r="L18" s="191">
        <v>-0.5</v>
      </c>
      <c r="M18" s="191">
        <v>-0.1</v>
      </c>
      <c r="N18" s="191">
        <v>-0.1</v>
      </c>
      <c r="O18" s="318"/>
    </row>
    <row r="19" spans="1:15" ht="18" customHeight="1">
      <c r="A19" s="320"/>
      <c r="B19" s="189" t="s">
        <v>115</v>
      </c>
      <c r="C19" s="190">
        <v>-0.1</v>
      </c>
      <c r="D19" s="191">
        <v>-0.2</v>
      </c>
      <c r="E19" s="191">
        <v>-0.2</v>
      </c>
      <c r="F19" s="191">
        <v>-0.1</v>
      </c>
      <c r="G19" s="191">
        <v>0.5</v>
      </c>
      <c r="H19" s="193">
        <v>-0.5</v>
      </c>
      <c r="I19" s="193">
        <v>-0.2</v>
      </c>
      <c r="J19" s="193">
        <v>0.3</v>
      </c>
      <c r="K19" s="193">
        <v>-0.3</v>
      </c>
      <c r="L19" s="193">
        <v>0.1</v>
      </c>
      <c r="M19" s="193">
        <v>-0.4</v>
      </c>
      <c r="N19" s="193">
        <v>0.3</v>
      </c>
      <c r="O19" s="318"/>
    </row>
    <row r="20" spans="1:15" ht="18" customHeight="1">
      <c r="A20" s="320"/>
      <c r="B20" s="189" t="s">
        <v>116</v>
      </c>
      <c r="C20" s="190">
        <v>-0.2</v>
      </c>
      <c r="D20" s="191">
        <v>-0.4</v>
      </c>
      <c r="E20" s="191">
        <v>0</v>
      </c>
      <c r="F20" s="191">
        <v>0.5</v>
      </c>
      <c r="G20" s="191">
        <v>0.6</v>
      </c>
      <c r="H20" s="193">
        <v>-0.4</v>
      </c>
      <c r="I20" s="193">
        <v>-0.6</v>
      </c>
      <c r="J20" s="193">
        <v>0.3</v>
      </c>
      <c r="K20" s="193">
        <v>0.2</v>
      </c>
      <c r="L20" s="193">
        <v>-0.1</v>
      </c>
      <c r="M20" s="193">
        <v>-0.5</v>
      </c>
      <c r="N20" s="193">
        <v>-0.3</v>
      </c>
      <c r="O20" s="318"/>
    </row>
    <row r="21" spans="1:15" ht="18" customHeight="1">
      <c r="A21" s="320"/>
      <c r="B21" s="189" t="s">
        <v>117</v>
      </c>
      <c r="C21" s="190">
        <v>-0.8</v>
      </c>
      <c r="D21" s="191">
        <v>-0.2</v>
      </c>
      <c r="E21" s="191">
        <v>0.6</v>
      </c>
      <c r="F21" s="191">
        <v>0.8</v>
      </c>
      <c r="G21" s="191">
        <v>0.1</v>
      </c>
      <c r="H21" s="193">
        <v>-0.1</v>
      </c>
      <c r="I21" s="193">
        <v>-0.3</v>
      </c>
      <c r="J21" s="193">
        <v>0</v>
      </c>
      <c r="K21" s="193">
        <v>0.4</v>
      </c>
      <c r="L21" s="193">
        <v>-0.1</v>
      </c>
      <c r="M21" s="193">
        <v>-0.5</v>
      </c>
      <c r="N21" s="193">
        <v>0.1</v>
      </c>
      <c r="O21" s="318"/>
    </row>
    <row r="22" spans="1:15" ht="18" customHeight="1">
      <c r="A22" s="320"/>
      <c r="B22" s="189" t="s">
        <v>118</v>
      </c>
      <c r="C22" s="190">
        <v>-0.5</v>
      </c>
      <c r="D22" s="191">
        <v>0</v>
      </c>
      <c r="E22" s="191">
        <v>0</v>
      </c>
      <c r="F22" s="191">
        <v>0.2</v>
      </c>
      <c r="G22" s="191">
        <v>0</v>
      </c>
      <c r="H22" s="193">
        <v>0.2</v>
      </c>
      <c r="I22" s="193">
        <v>-0.1</v>
      </c>
      <c r="J22" s="193">
        <v>-0.2</v>
      </c>
      <c r="K22" s="193">
        <v>0.6</v>
      </c>
      <c r="L22" s="193">
        <v>0.6</v>
      </c>
      <c r="M22" s="193">
        <v>-0.5</v>
      </c>
      <c r="N22" s="193">
        <v>-0.6</v>
      </c>
      <c r="O22" s="318"/>
    </row>
    <row r="23" spans="1:15" ht="18" customHeight="1">
      <c r="A23" s="320"/>
      <c r="B23" s="189" t="s">
        <v>119</v>
      </c>
      <c r="C23" s="190">
        <v>-0.7</v>
      </c>
      <c r="D23" s="191">
        <v>-0.2</v>
      </c>
      <c r="E23" s="191">
        <v>0.5</v>
      </c>
      <c r="F23" s="191">
        <v>-0.1</v>
      </c>
      <c r="G23" s="191">
        <v>0</v>
      </c>
      <c r="H23" s="193">
        <v>-0.6</v>
      </c>
      <c r="I23" s="193">
        <v>-0.2</v>
      </c>
      <c r="J23" s="193">
        <v>-0.1</v>
      </c>
      <c r="K23" s="193">
        <v>0.4</v>
      </c>
      <c r="L23" s="193">
        <v>-0.2</v>
      </c>
      <c r="M23" s="193">
        <v>-0.5</v>
      </c>
      <c r="N23" s="193">
        <v>0.4</v>
      </c>
      <c r="O23" s="318"/>
    </row>
    <row r="24" spans="1:15" ht="18" customHeight="1">
      <c r="A24" s="320"/>
      <c r="B24" s="189" t="s">
        <v>120</v>
      </c>
      <c r="C24" s="190">
        <v>-0.1</v>
      </c>
      <c r="D24" s="191">
        <v>-0.4</v>
      </c>
      <c r="E24" s="191">
        <v>0.1</v>
      </c>
      <c r="F24" s="191">
        <v>0.3</v>
      </c>
      <c r="G24" s="191">
        <v>0.3</v>
      </c>
      <c r="H24" s="193">
        <v>0.2</v>
      </c>
      <c r="I24" s="193">
        <v>-0.3</v>
      </c>
      <c r="J24" s="193">
        <v>0.7</v>
      </c>
      <c r="K24" s="193">
        <v>0.3</v>
      </c>
      <c r="L24" s="193">
        <v>-0.1</v>
      </c>
      <c r="M24" s="193">
        <v>-0.6</v>
      </c>
      <c r="N24" s="216">
        <v>0</v>
      </c>
      <c r="O24" s="318"/>
    </row>
    <row r="25" spans="1:15" ht="18" customHeight="1" thickBot="1">
      <c r="A25" s="321"/>
      <c r="B25" s="195" t="s">
        <v>129</v>
      </c>
      <c r="C25" s="235">
        <v>-0.3</v>
      </c>
      <c r="D25" s="236">
        <v>-0.7</v>
      </c>
      <c r="E25" s="236">
        <v>0.6</v>
      </c>
      <c r="F25" s="236">
        <v>0.1</v>
      </c>
      <c r="G25" s="236">
        <v>0.1</v>
      </c>
      <c r="H25" s="237">
        <v>-0.2</v>
      </c>
      <c r="I25" s="237">
        <v>-0.2</v>
      </c>
      <c r="J25" s="237">
        <v>0.7</v>
      </c>
      <c r="K25" s="237">
        <v>0.2</v>
      </c>
      <c r="L25" s="237"/>
      <c r="M25" s="237"/>
      <c r="N25" s="238"/>
      <c r="O25" s="319"/>
    </row>
    <row r="26" spans="1:15" ht="18" customHeight="1">
      <c r="A26" s="320" t="s">
        <v>126</v>
      </c>
      <c r="B26" s="189" t="s">
        <v>83</v>
      </c>
      <c r="C26" s="190">
        <v>2.3</v>
      </c>
      <c r="D26" s="191">
        <v>2.2</v>
      </c>
      <c r="E26" s="191">
        <v>2.8</v>
      </c>
      <c r="F26" s="191">
        <v>0.5</v>
      </c>
      <c r="G26" s="191">
        <v>1.1</v>
      </c>
      <c r="H26" s="191">
        <v>0.2</v>
      </c>
      <c r="I26" s="191">
        <v>-0.4</v>
      </c>
      <c r="J26" s="191">
        <v>-0.3</v>
      </c>
      <c r="K26" s="191">
        <v>-0.7</v>
      </c>
      <c r="L26" s="191">
        <v>0</v>
      </c>
      <c r="M26" s="191">
        <v>-0.2</v>
      </c>
      <c r="N26" s="191">
        <v>0.1</v>
      </c>
      <c r="O26" s="192">
        <v>0.6</v>
      </c>
    </row>
    <row r="27" spans="1:15" ht="18" customHeight="1">
      <c r="A27" s="320"/>
      <c r="B27" s="189" t="s">
        <v>84</v>
      </c>
      <c r="C27" s="190">
        <v>0.1</v>
      </c>
      <c r="D27" s="191">
        <v>0.3</v>
      </c>
      <c r="E27" s="191">
        <v>-0.3</v>
      </c>
      <c r="F27" s="191">
        <v>0</v>
      </c>
      <c r="G27" s="191">
        <v>-0.4</v>
      </c>
      <c r="H27" s="191">
        <v>0.3</v>
      </c>
      <c r="I27" s="191">
        <v>0.8</v>
      </c>
      <c r="J27" s="191">
        <v>0.6</v>
      </c>
      <c r="K27" s="191">
        <v>0.1</v>
      </c>
      <c r="L27" s="191">
        <v>0</v>
      </c>
      <c r="M27" s="191">
        <v>-0.5</v>
      </c>
      <c r="N27" s="191">
        <v>-0.6</v>
      </c>
      <c r="O27" s="192">
        <v>0</v>
      </c>
    </row>
    <row r="28" spans="1:15" ht="18" customHeight="1">
      <c r="A28" s="320"/>
      <c r="B28" s="189" t="s">
        <v>85</v>
      </c>
      <c r="C28" s="190">
        <v>-0.7</v>
      </c>
      <c r="D28" s="191">
        <v>-0.6</v>
      </c>
      <c r="E28" s="191">
        <v>0</v>
      </c>
      <c r="F28" s="191">
        <v>-0.3</v>
      </c>
      <c r="G28" s="191">
        <v>-0.7</v>
      </c>
      <c r="H28" s="191">
        <v>-0.2</v>
      </c>
      <c r="I28" s="191">
        <v>-0.9</v>
      </c>
      <c r="J28" s="191">
        <v>-0.7</v>
      </c>
      <c r="K28" s="191">
        <v>-0.8</v>
      </c>
      <c r="L28" s="191">
        <v>-1.7</v>
      </c>
      <c r="M28" s="191">
        <v>-1</v>
      </c>
      <c r="N28" s="191">
        <v>-0.4</v>
      </c>
      <c r="O28" s="192">
        <v>-0.7</v>
      </c>
    </row>
    <row r="29" spans="1:15" ht="18" customHeight="1">
      <c r="A29" s="320"/>
      <c r="B29" s="189" t="s">
        <v>115</v>
      </c>
      <c r="C29" s="190">
        <v>-0.5</v>
      </c>
      <c r="D29" s="191">
        <v>-0.5</v>
      </c>
      <c r="E29" s="191">
        <v>-1.1</v>
      </c>
      <c r="F29" s="191">
        <v>-1.3</v>
      </c>
      <c r="G29" s="191">
        <v>-0.7</v>
      </c>
      <c r="H29" s="193">
        <v>-1.3</v>
      </c>
      <c r="I29" s="193">
        <v>-1</v>
      </c>
      <c r="J29" s="193">
        <v>-1</v>
      </c>
      <c r="K29" s="193">
        <v>-1.5</v>
      </c>
      <c r="L29" s="193">
        <v>-0.9</v>
      </c>
      <c r="M29" s="193">
        <v>-1.2</v>
      </c>
      <c r="N29" s="193">
        <v>-0.8</v>
      </c>
      <c r="O29" s="194">
        <v>-1</v>
      </c>
    </row>
    <row r="30" spans="1:15" ht="18" customHeight="1">
      <c r="A30" s="320"/>
      <c r="B30" s="189" t="s">
        <v>116</v>
      </c>
      <c r="C30" s="190">
        <v>-0.9</v>
      </c>
      <c r="D30" s="191">
        <v>-1.1</v>
      </c>
      <c r="E30" s="191">
        <v>-0.9</v>
      </c>
      <c r="F30" s="191">
        <v>-0.3</v>
      </c>
      <c r="G30" s="191">
        <v>-0.2</v>
      </c>
      <c r="H30" s="193">
        <v>-0.1</v>
      </c>
      <c r="I30" s="193">
        <v>-0.5</v>
      </c>
      <c r="J30" s="193">
        <v>-0.5</v>
      </c>
      <c r="K30" s="193">
        <v>0</v>
      </c>
      <c r="L30" s="193">
        <v>-0.2</v>
      </c>
      <c r="M30" s="193">
        <v>-0.3</v>
      </c>
      <c r="N30" s="193">
        <v>-0.9</v>
      </c>
      <c r="O30" s="194">
        <v>-0.5</v>
      </c>
    </row>
    <row r="31" spans="1:15" ht="18" customHeight="1">
      <c r="A31" s="320"/>
      <c r="B31" s="189" t="s">
        <v>117</v>
      </c>
      <c r="C31" s="190">
        <v>-1.5</v>
      </c>
      <c r="D31" s="191">
        <v>-1.3</v>
      </c>
      <c r="E31" s="191">
        <v>-0.7</v>
      </c>
      <c r="F31" s="191">
        <v>-0.4</v>
      </c>
      <c r="G31" s="191">
        <v>-0.9</v>
      </c>
      <c r="H31" s="193">
        <v>-0.6</v>
      </c>
      <c r="I31" s="193">
        <v>-0.3</v>
      </c>
      <c r="J31" s="193">
        <v>-0.6</v>
      </c>
      <c r="K31" s="193">
        <v>-0.4</v>
      </c>
      <c r="L31" s="193">
        <v>-0.4</v>
      </c>
      <c r="M31" s="193">
        <v>-0.4</v>
      </c>
      <c r="N31" s="193">
        <v>0</v>
      </c>
      <c r="O31" s="194">
        <v>-0.6</v>
      </c>
    </row>
    <row r="32" spans="1:15" ht="18" customHeight="1">
      <c r="A32" s="320"/>
      <c r="B32" s="189" t="s">
        <v>118</v>
      </c>
      <c r="C32" s="190">
        <v>0.3</v>
      </c>
      <c r="D32" s="191">
        <v>0.5</v>
      </c>
      <c r="E32" s="191">
        <v>-0.1</v>
      </c>
      <c r="F32" s="191">
        <v>-0.7</v>
      </c>
      <c r="G32" s="191">
        <v>-0.8</v>
      </c>
      <c r="H32" s="193">
        <v>-0.5</v>
      </c>
      <c r="I32" s="193">
        <v>-0.1</v>
      </c>
      <c r="J32" s="193">
        <v>-0.3</v>
      </c>
      <c r="K32" s="193">
        <v>-0.1</v>
      </c>
      <c r="L32" s="193">
        <v>0.6</v>
      </c>
      <c r="M32" s="193">
        <v>0.6</v>
      </c>
      <c r="N32" s="193">
        <v>-0.1</v>
      </c>
      <c r="O32" s="194">
        <v>0</v>
      </c>
    </row>
    <row r="33" spans="1:15" ht="18" customHeight="1">
      <c r="A33" s="320"/>
      <c r="B33" s="189" t="s">
        <v>119</v>
      </c>
      <c r="C33" s="190">
        <v>-0.3</v>
      </c>
      <c r="D33" s="191">
        <v>-0.4</v>
      </c>
      <c r="E33" s="191">
        <v>0</v>
      </c>
      <c r="F33" s="191">
        <v>-0.1</v>
      </c>
      <c r="G33" s="191">
        <v>0.3</v>
      </c>
      <c r="H33" s="193">
        <v>-0.4</v>
      </c>
      <c r="I33" s="193">
        <v>-0.8</v>
      </c>
      <c r="J33" s="193">
        <v>-0.6</v>
      </c>
      <c r="K33" s="193">
        <v>-1</v>
      </c>
      <c r="L33" s="193">
        <v>-1.6</v>
      </c>
      <c r="M33" s="193">
        <v>-1.4</v>
      </c>
      <c r="N33" s="216">
        <v>-0.4</v>
      </c>
      <c r="O33" s="215">
        <v>-0.6</v>
      </c>
    </row>
    <row r="34" spans="1:15" ht="18" customHeight="1">
      <c r="A34" s="320"/>
      <c r="B34" s="189" t="s">
        <v>120</v>
      </c>
      <c r="C34" s="190">
        <v>-0.7</v>
      </c>
      <c r="D34" s="191">
        <v>-0.9</v>
      </c>
      <c r="E34" s="191">
        <v>-1.3</v>
      </c>
      <c r="F34" s="191">
        <v>-0.9</v>
      </c>
      <c r="G34" s="191">
        <v>-0.6</v>
      </c>
      <c r="H34" s="193">
        <v>0.2</v>
      </c>
      <c r="I34" s="193">
        <v>0.1</v>
      </c>
      <c r="J34" s="193">
        <v>0.9</v>
      </c>
      <c r="K34" s="193">
        <v>0.8</v>
      </c>
      <c r="L34" s="193">
        <v>0.9</v>
      </c>
      <c r="M34" s="193">
        <v>0.8</v>
      </c>
      <c r="N34" s="216">
        <v>0.4</v>
      </c>
      <c r="O34" s="215">
        <v>0</v>
      </c>
    </row>
    <row r="35" spans="1:15" ht="18" customHeight="1" thickBot="1">
      <c r="A35" s="321"/>
      <c r="B35" s="195" t="s">
        <v>129</v>
      </c>
      <c r="C35" s="235">
        <v>0.2</v>
      </c>
      <c r="D35" s="236">
        <v>-0.1</v>
      </c>
      <c r="E35" s="236">
        <v>0.4</v>
      </c>
      <c r="F35" s="236">
        <v>0.2</v>
      </c>
      <c r="G35" s="236">
        <v>0</v>
      </c>
      <c r="H35" s="237">
        <v>-0.4</v>
      </c>
      <c r="I35" s="237">
        <v>-0.3</v>
      </c>
      <c r="J35" s="237">
        <v>-0.3</v>
      </c>
      <c r="K35" s="237">
        <v>-0.4</v>
      </c>
      <c r="L35" s="237"/>
      <c r="M35" s="237"/>
      <c r="N35" s="238"/>
      <c r="O35" s="239"/>
    </row>
    <row r="36" spans="2:15" ht="18" customHeight="1">
      <c r="B36" s="196"/>
      <c r="C36" s="191"/>
      <c r="D36" s="191"/>
      <c r="E36" s="191"/>
      <c r="F36" s="191"/>
      <c r="G36" s="191"/>
      <c r="H36" s="193"/>
      <c r="I36" s="193"/>
      <c r="J36" s="193"/>
      <c r="K36" s="193"/>
      <c r="L36" s="193"/>
      <c r="M36" s="193"/>
      <c r="N36" s="193"/>
      <c r="O36" s="193"/>
    </row>
    <row r="37" ht="18" customHeight="1"/>
    <row r="38" ht="18" customHeight="1"/>
    <row r="39" spans="1:10" ht="18" customHeight="1">
      <c r="A39" s="197" t="s">
        <v>86</v>
      </c>
      <c r="J39" t="s">
        <v>87</v>
      </c>
    </row>
    <row r="40" spans="1:15" ht="18" customHeight="1">
      <c r="A40" s="323" t="s">
        <v>88</v>
      </c>
      <c r="B40" s="323"/>
      <c r="C40" s="198" t="s">
        <v>89</v>
      </c>
      <c r="D40" s="198" t="s">
        <v>90</v>
      </c>
      <c r="E40" s="198" t="s">
        <v>91</v>
      </c>
      <c r="F40" s="198" t="s">
        <v>92</v>
      </c>
      <c r="G40" s="198" t="s">
        <v>93</v>
      </c>
      <c r="H40" s="198" t="s">
        <v>94</v>
      </c>
      <c r="I40" s="198" t="s">
        <v>95</v>
      </c>
      <c r="J40" s="198" t="s">
        <v>96</v>
      </c>
      <c r="K40" s="198" t="s">
        <v>99</v>
      </c>
      <c r="L40" s="198" t="s">
        <v>107</v>
      </c>
      <c r="M40" s="198" t="s">
        <v>112</v>
      </c>
      <c r="N40" s="198" t="s">
        <v>132</v>
      </c>
      <c r="O40" s="198" t="s">
        <v>147</v>
      </c>
    </row>
    <row r="41" spans="1:15" ht="18" customHeight="1">
      <c r="A41" s="323" t="s">
        <v>97</v>
      </c>
      <c r="B41" s="323"/>
      <c r="C41" s="199">
        <v>99.5</v>
      </c>
      <c r="D41" s="199">
        <v>99.1</v>
      </c>
      <c r="E41" s="199">
        <v>100</v>
      </c>
      <c r="F41" s="199">
        <v>99.5</v>
      </c>
      <c r="G41" s="199">
        <v>99.3</v>
      </c>
      <c r="H41" s="199">
        <v>99.7</v>
      </c>
      <c r="I41" s="199">
        <v>100</v>
      </c>
      <c r="J41" s="199">
        <v>99.8</v>
      </c>
      <c r="K41" s="199">
        <v>100.3</v>
      </c>
      <c r="L41" s="199">
        <v>100.6</v>
      </c>
      <c r="M41" s="199">
        <v>100</v>
      </c>
      <c r="N41" s="199">
        <v>99.4</v>
      </c>
      <c r="O41" s="199">
        <v>99.4</v>
      </c>
    </row>
    <row r="42" spans="1:15" ht="18" customHeight="1">
      <c r="A42" s="323" t="s">
        <v>98</v>
      </c>
      <c r="B42" s="323"/>
      <c r="C42" s="200">
        <v>31</v>
      </c>
      <c r="D42" s="200">
        <v>33</v>
      </c>
      <c r="E42" s="200">
        <v>29</v>
      </c>
      <c r="F42" s="200">
        <v>31</v>
      </c>
      <c r="G42" s="200">
        <v>34</v>
      </c>
      <c r="H42" s="200">
        <v>31</v>
      </c>
      <c r="I42" s="200">
        <v>37</v>
      </c>
      <c r="J42" s="200">
        <v>39</v>
      </c>
      <c r="K42" s="200">
        <v>36</v>
      </c>
      <c r="L42" s="200">
        <v>34</v>
      </c>
      <c r="M42" s="200">
        <v>37</v>
      </c>
      <c r="N42" s="200">
        <v>37</v>
      </c>
      <c r="O42" s="200">
        <v>36</v>
      </c>
    </row>
    <row r="43" ht="18" customHeight="1"/>
    <row r="44" ht="13.5">
      <c r="A44" t="s">
        <v>121</v>
      </c>
    </row>
    <row r="53" ht="13.5">
      <c r="D53" s="33"/>
    </row>
  </sheetData>
  <mergeCells count="8">
    <mergeCell ref="A40:B40"/>
    <mergeCell ref="A41:B41"/>
    <mergeCell ref="A42:B42"/>
    <mergeCell ref="A26:A35"/>
    <mergeCell ref="A5:B5"/>
    <mergeCell ref="O16:O25"/>
    <mergeCell ref="A6:A15"/>
    <mergeCell ref="A16:A25"/>
  </mergeCells>
  <printOptions/>
  <pageMargins left="0.76" right="0.25" top="0.55" bottom="0.76" header="0.29" footer="0.512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熊本市統計課</dc:creator>
  <cp:keywords/>
  <dc:description/>
  <cp:lastModifiedBy>熊本市職員</cp:lastModifiedBy>
  <cp:lastPrinted>2007-10-05T05:40:06Z</cp:lastPrinted>
  <dcterms:created xsi:type="dcterms:W3CDTF">2000-08-14T09:08:04Z</dcterms:created>
  <dcterms:modified xsi:type="dcterms:W3CDTF">2007-11-05T07:36:43Z</dcterms:modified>
  <cp:category/>
  <cp:version/>
  <cp:contentType/>
  <cp:contentStatus/>
</cp:coreProperties>
</file>