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2月 自・社動態" sheetId="4" r:id="rId4"/>
    <sheet name="11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<sst xmlns="http://schemas.openxmlformats.org/spreadsheetml/2006/main" count="268" uniqueCount="148">
  <si>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</si>
  <si>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</si>
  <si>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</si>
  <si>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</si>
  <si>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</si>
  <si>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</si>
  <si>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</si>
  <si>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</si>
  <si>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</si>
  <si>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</si>
  <si>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</si>
  <si>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</si>
  <si>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</si>
  <si>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</si>
  <si>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</si>
  <si>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</si>
  <si>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</si>
  <si>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</si>
  <si>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</si>
  <si>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</si>
  <si>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</si>
  <si>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</si>
  <si>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</si>
  <si>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</si>
  <si>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</si>
  <si>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</si>
  <si>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</si>
  <si>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</si>
  <si>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</si>
  <si>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</si>
  <si>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</si>
  <si>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</si>
  <si>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</si>
  <si>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</si>
  <si>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</si>
  <si>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</si>
  <si>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</si>
  <si>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</si>
  <si>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</si>
  <si>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</si>
  <si>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</si>
  <si>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</si>
  <si>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</si>
  <si>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</si>
  <si>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</si>
  <si>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</si>
  <si>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</si>
  <si>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</si>
  <si>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</si>
  <si>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</si>
  <si>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</si>
  <si>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</si>
  <si>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</si>
  <si>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</si>
  <si>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</si>
  <si>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</si>
  <si>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</si>
  <si>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</si>
  <si>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</si>
  <si>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</si>
  <si>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</si>
  <si>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</si>
  <si>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</si>
  <si>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</si>
  <si>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</si>
  <si>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</si>
  <si>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</si>
  <si>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</si>
  <si>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</si>
  <si>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</si>
  <si>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</si>
  <si>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</si>
  <si>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</si>
  <si>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</si>
  <si>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</si>
  <si>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</si>
  <si>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</si>
  <si>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</si>
  <si>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</si>
  <si>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</si>
  <si>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</si>
  <si>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</si>
  <si>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</si>
  <si>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</si>
  <si>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</si>
  <si>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</si>
  <si>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</si>
  <si>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</si>
  <si>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</si>
  <si>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</si>
  <si>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</si>
  <si>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</si>
  <si>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</si>
  <si>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</si>
  <si>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</si>
  <si>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</si>
  <si>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</si>
  <si>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</si>
  <si>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</si>
  <si>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</si>
  <si>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</si>
  <si>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</si>
  <si>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</si>
  <si>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</si>
  <si>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</si>
  <si>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</si>
  <si>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</si>
  <si>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</si>
  <si>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</si>
  <si>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</si>
  <si>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</si>
  <si>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</si>
  <si>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</si>
  <si>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</si>
  <si>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</si>
  <si>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</si>
  <si>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</si>
  <si>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</si>
  <si>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</si>
  <si>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</si>
  <si>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</si>
  <si>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</si>
  <si>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</si>
  <si>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</si>
  <si>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</si>
  <si>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</si>
  <si>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</si>
  <si>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</si>
  <si>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</si>
  <si>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</si>
  <si>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</si>
  <si>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</si>
  <si>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</si>
  <si>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</si>
  <si>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</si>
  <si>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</si>
  <si>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</si>
  <si>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前月実数</t>
  </si>
  <si>
    <t>前年同月実数</t>
  </si>
  <si>
    <t>18年</t>
  </si>
  <si>
    <t>自然動態・社会動態（平成19年11月1日現在）</t>
  </si>
  <si>
    <r>
      <t>統計速報</t>
    </r>
    <r>
      <rPr>
        <b/>
        <sz val="12"/>
        <color indexed="18"/>
        <rFont val="ＭＳ Ｐゴシック"/>
        <family val="3"/>
      </rPr>
      <t>（平成19年12月1日現在の推計人口）</t>
    </r>
  </si>
  <si>
    <t>（第 387 号）</t>
  </si>
  <si>
    <r>
      <t>１）熊本市の人口と世帯数</t>
    </r>
    <r>
      <rPr>
        <b/>
        <sz val="11"/>
        <rFont val="ＭＳ Ｐゴシック"/>
        <family val="3"/>
      </rPr>
      <t>（平成19年12月1日現在）</t>
    </r>
  </si>
  <si>
    <r>
      <t>２）熊本県の人口と世帯数</t>
    </r>
    <r>
      <rPr>
        <b/>
        <sz val="11"/>
        <rFont val="ＭＳ Ｐゴシック"/>
        <family val="3"/>
      </rPr>
      <t>（平成19年12月1日現在）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</si>
  <si>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（平成19年12月1日現在）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</si>
  <si>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月1日現在）</t>
    </r>
  </si>
  <si>
    <t>自然動態・社会動態（平成19年12月1日現在）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</si>
</sst>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0" fillId="0" borderId="58" xfId="0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C1">
      <selection activeCell="E28" sqref="E28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4" t="s">
        <v>141</v>
      </c>
      <c r="D1" s="265"/>
      <c r="E1" s="265"/>
      <c r="F1" s="265"/>
      <c r="G1" s="265"/>
      <c r="H1" s="265"/>
    </row>
    <row r="2" spans="1:8" ht="13.5">
      <c r="A2" s="33"/>
      <c r="B2" s="33"/>
      <c r="C2" s="33"/>
      <c r="D2" s="33"/>
      <c r="E2" s="33"/>
      <c r="F2" s="33"/>
      <c r="H2" s="248">
        <v>39443</v>
      </c>
    </row>
    <row r="3" spans="1:8" ht="13.5">
      <c r="A3" s="33"/>
      <c r="B3" s="33"/>
      <c r="C3" s="33"/>
      <c r="D3" s="33"/>
      <c r="F3" s="1" t="s">
        <v>142</v>
      </c>
      <c r="H3" s="57" t="s">
        <v>108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137</v>
      </c>
      <c r="L10" s="96" t="s">
        <v>138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'12月 自・社動態'!B8</f>
        <v>276098</v>
      </c>
      <c r="F12" s="167">
        <f>E12-K12</f>
        <v>2</v>
      </c>
      <c r="G12" s="167">
        <f>E12-L12</f>
        <v>2215</v>
      </c>
      <c r="H12" s="242">
        <f>G12/L12*100</f>
        <v>0.8087394982529037</v>
      </c>
      <c r="K12" s="170">
        <f>'11月 自・社動態'!B8</f>
        <v>276096</v>
      </c>
      <c r="L12" s="170">
        <f>'前年同月'!E6</f>
        <v>273883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670333</v>
      </c>
      <c r="F14" s="167">
        <f>E14-K14</f>
        <v>-108</v>
      </c>
      <c r="G14" s="167">
        <f>E14-L14</f>
        <v>-28</v>
      </c>
      <c r="H14" s="242">
        <f>G14/L14*100</f>
        <v>-0.004176853963759825</v>
      </c>
      <c r="K14" s="170">
        <f>K15+K16</f>
        <v>670441</v>
      </c>
      <c r="L14" s="170">
        <f>SUM(L15:L16)</f>
        <v>670361</v>
      </c>
    </row>
    <row r="15" spans="2:12" s="3" customFormat="1" ht="11.25" customHeight="1">
      <c r="B15" s="54"/>
      <c r="D15" s="41" t="s">
        <v>5</v>
      </c>
      <c r="E15" s="169">
        <f>'12月 自・社動態'!D8</f>
        <v>315928</v>
      </c>
      <c r="F15" s="167">
        <f>E15-K15</f>
        <v>-92</v>
      </c>
      <c r="G15" s="167">
        <f>E15-L15</f>
        <v>-277</v>
      </c>
      <c r="H15" s="242">
        <f>G15/L15*100</f>
        <v>-0.08760139782735883</v>
      </c>
      <c r="K15" s="170">
        <f>'11月 自・社動態'!D8</f>
        <v>316020</v>
      </c>
      <c r="L15" s="170">
        <f>'前年同月'!G6</f>
        <v>316205</v>
      </c>
    </row>
    <row r="16" spans="2:12" s="3" customFormat="1" ht="12.75" customHeight="1">
      <c r="B16" s="54"/>
      <c r="D16" s="41" t="s">
        <v>6</v>
      </c>
      <c r="E16" s="169">
        <f>'12月 自・社動態'!E8</f>
        <v>354405</v>
      </c>
      <c r="F16" s="167">
        <f>E16-K16</f>
        <v>-16</v>
      </c>
      <c r="G16" s="167">
        <f>E16-L16</f>
        <v>249</v>
      </c>
      <c r="H16" s="242">
        <f>G16/L16*100</f>
        <v>0.07030799986446651</v>
      </c>
      <c r="K16" s="170">
        <f>'11月 自・社動態'!E8</f>
        <v>354421</v>
      </c>
      <c r="L16" s="170">
        <f>'前年同月'!H6</f>
        <v>354156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137</v>
      </c>
      <c r="L21" s="96" t="s">
        <v>138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682263</v>
      </c>
      <c r="F23" s="167">
        <f>E23-K23</f>
        <v>300</v>
      </c>
      <c r="G23" s="167">
        <f>E23-L23</f>
        <v>5826</v>
      </c>
      <c r="H23" s="242">
        <f>G23/L23*100</f>
        <v>0.8612775469112423</v>
      </c>
      <c r="K23" s="221">
        <v>681963</v>
      </c>
      <c r="L23" s="170">
        <f>'前年同月'!E22</f>
        <v>676437</v>
      </c>
    </row>
    <row r="24" spans="2:12" ht="9" customHeight="1">
      <c r="B24" s="48"/>
      <c r="E24" s="110"/>
      <c r="K24" s="249"/>
      <c r="L24" s="100"/>
    </row>
    <row r="25" spans="2:12" ht="11.25" customHeight="1">
      <c r="B25" s="48"/>
      <c r="D25" s="41" t="s">
        <v>45</v>
      </c>
      <c r="E25" s="171">
        <f>SUM(E26:E27)</f>
        <v>1828289</v>
      </c>
      <c r="F25" s="167">
        <f>E25-K25</f>
        <v>-250</v>
      </c>
      <c r="G25" s="167">
        <f>E25-L25</f>
        <v>-7274</v>
      </c>
      <c r="H25" s="242">
        <f>G25/L25*100</f>
        <v>-0.3962816857825092</v>
      </c>
      <c r="K25" s="250">
        <f>SUM(K26:K27)</f>
        <v>1828539</v>
      </c>
      <c r="L25" s="170">
        <f>SUM(L26:L27)</f>
        <v>1835563</v>
      </c>
    </row>
    <row r="26" spans="2:12" ht="11.25" customHeight="1">
      <c r="B26" s="48"/>
      <c r="D26" s="41" t="s">
        <v>5</v>
      </c>
      <c r="E26" s="201">
        <v>859595</v>
      </c>
      <c r="F26" s="167">
        <f>E26-K26</f>
        <v>-147</v>
      </c>
      <c r="G26" s="167">
        <f>E26-L26</f>
        <v>-3897</v>
      </c>
      <c r="H26" s="242">
        <f>G26/L26*100</f>
        <v>-0.4513070184784572</v>
      </c>
      <c r="K26" s="221">
        <v>859742</v>
      </c>
      <c r="L26" s="170">
        <f>'前年同月'!G22</f>
        <v>863492</v>
      </c>
    </row>
    <row r="27" spans="2:12" ht="12.75" customHeight="1">
      <c r="B27" s="48"/>
      <c r="D27" s="41" t="s">
        <v>6</v>
      </c>
      <c r="E27" s="201">
        <v>968694</v>
      </c>
      <c r="F27" s="167">
        <f>E27-K27</f>
        <v>-103</v>
      </c>
      <c r="G27" s="167">
        <f>E27-L27</f>
        <v>-3377</v>
      </c>
      <c r="H27" s="242">
        <f>G27/L27*100</f>
        <v>-0.34740260742270884</v>
      </c>
      <c r="K27" s="221">
        <v>968797</v>
      </c>
      <c r="L27" s="170">
        <f>'前年同月'!H22</f>
        <v>972071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'12月 自・社動態'!B8</f>
        <v>276098</v>
      </c>
      <c r="F35" s="113">
        <f>'12月 自・社動態'!C8</f>
        <v>670333</v>
      </c>
      <c r="G35" s="167">
        <f>'12月 自・社動態'!D8</f>
        <v>315928</v>
      </c>
      <c r="H35" s="167">
        <f>'12月 自・社動態'!E8</f>
        <v>354405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'12月 自・社動態'!B18</f>
        <v>12751</v>
      </c>
      <c r="F37" s="113">
        <f>'12月 自・社動態'!C18</f>
        <v>37921</v>
      </c>
      <c r="G37" s="113">
        <f>'12月 自・社動態'!D18</f>
        <v>18052</v>
      </c>
      <c r="H37" s="113">
        <f>'12月 自・社動態'!E18</f>
        <v>19869</v>
      </c>
    </row>
    <row r="38" spans="2:8" ht="12.75" customHeight="1">
      <c r="B38" s="33"/>
      <c r="D38" s="160" t="s">
        <v>40</v>
      </c>
      <c r="E38" s="172">
        <f>'12月 自・社動態'!B17</f>
        <v>6279</v>
      </c>
      <c r="F38" s="113">
        <f>'12月 自・社動態'!C17</f>
        <v>19741</v>
      </c>
      <c r="G38" s="113">
        <f>'12月 自・社動態'!D17</f>
        <v>9341</v>
      </c>
      <c r="H38" s="113">
        <f>'12月 自・社動態'!E17</f>
        <v>10400</v>
      </c>
    </row>
    <row r="39" spans="2:8" ht="12.75" customHeight="1">
      <c r="B39" s="33"/>
      <c r="D39" s="160" t="s">
        <v>10</v>
      </c>
      <c r="E39" s="172">
        <f>'12月 自・社動態'!B19</f>
        <v>2361</v>
      </c>
      <c r="F39" s="113">
        <f>'12月 自・社動態'!C19</f>
        <v>7921</v>
      </c>
      <c r="G39" s="113">
        <f>'12月 自・社動態'!D19</f>
        <v>3748</v>
      </c>
      <c r="H39" s="113">
        <f>'12月 自・社動態'!E19</f>
        <v>4173</v>
      </c>
    </row>
    <row r="40" spans="2:8" ht="12.75" customHeight="1">
      <c r="B40" s="33"/>
      <c r="D40" s="55" t="s">
        <v>63</v>
      </c>
      <c r="E40" s="172">
        <f>'12月 自・社動態'!B10</f>
        <v>1804</v>
      </c>
      <c r="F40" s="113">
        <f>'12月 自・社動態'!C10</f>
        <v>5510</v>
      </c>
      <c r="G40" s="113">
        <f>'12月 自・社動態'!D10</f>
        <v>2570</v>
      </c>
      <c r="H40" s="113">
        <f>'12月 自・社動態'!E10</f>
        <v>2940</v>
      </c>
    </row>
    <row r="41" spans="2:8" ht="12.75" customHeight="1">
      <c r="B41" s="33"/>
      <c r="D41" s="55" t="s">
        <v>13</v>
      </c>
      <c r="E41" s="172">
        <f>'12月 自・社動態'!B11</f>
        <v>9989</v>
      </c>
      <c r="F41" s="113">
        <f>'12月 自・社動態'!C11</f>
        <v>30501</v>
      </c>
      <c r="G41" s="113">
        <f>'12月 自・社動態'!D11</f>
        <v>14485</v>
      </c>
      <c r="H41" s="113">
        <f>'12月 自・社動態'!E11</f>
        <v>16016</v>
      </c>
    </row>
    <row r="42" spans="2:8" ht="12.75" customHeight="1">
      <c r="B42" s="33"/>
      <c r="D42" s="159" t="s">
        <v>102</v>
      </c>
      <c r="E42" s="172">
        <f>'12月 自・社動態'!B14</f>
        <v>12553</v>
      </c>
      <c r="F42" s="113">
        <f>'12月 自・社動態'!C14</f>
        <v>34807</v>
      </c>
      <c r="G42" s="113">
        <f>'12月 自・社動態'!D14</f>
        <v>16898</v>
      </c>
      <c r="H42" s="113">
        <f>'12月 自・社動態'!E14</f>
        <v>17909</v>
      </c>
    </row>
    <row r="43" spans="2:8" ht="12.75" customHeight="1">
      <c r="B43" s="33"/>
      <c r="C43" s="217"/>
      <c r="D43" s="55" t="s">
        <v>122</v>
      </c>
      <c r="E43" s="172">
        <f>'12月 自・社動態'!B13</f>
        <v>18652</v>
      </c>
      <c r="F43" s="113">
        <f>'12月 自・社動態'!C13</f>
        <v>53424</v>
      </c>
      <c r="G43" s="113">
        <f>'12月 自・社動態'!D13</f>
        <v>25561</v>
      </c>
      <c r="H43" s="113">
        <f>'12月 自・社動態'!E13</f>
        <v>27863</v>
      </c>
    </row>
    <row r="44" spans="2:8" ht="12.75" customHeight="1">
      <c r="B44" s="33"/>
      <c r="C44" s="217"/>
      <c r="D44" s="55" t="s">
        <v>110</v>
      </c>
      <c r="E44" s="172">
        <f>'12月 自・社動態'!B12</f>
        <v>24493</v>
      </c>
      <c r="F44" s="113">
        <f>'12月 自・社動態'!C12</f>
        <v>70809</v>
      </c>
      <c r="G44" s="113">
        <f>'12月 自・社動態'!D12</f>
        <v>33081</v>
      </c>
      <c r="H44" s="113">
        <f>'12月 自・社動態'!E12</f>
        <v>37728</v>
      </c>
    </row>
    <row r="45" spans="2:8" ht="12.75" customHeight="1">
      <c r="B45" s="33"/>
      <c r="D45" s="160" t="s">
        <v>11</v>
      </c>
      <c r="E45" s="172">
        <f>'12月 自・社動態'!B16</f>
        <v>2921</v>
      </c>
      <c r="F45" s="113">
        <f>'12月 自・社動態'!C16</f>
        <v>8697</v>
      </c>
      <c r="G45" s="113">
        <f>'12月 自・社動態'!D16</f>
        <v>4142</v>
      </c>
      <c r="H45" s="113">
        <f>'12月 自・社動態'!E16</f>
        <v>4555</v>
      </c>
    </row>
    <row r="46" spans="2:8" ht="12.75" customHeight="1">
      <c r="B46" s="33"/>
      <c r="D46" s="160" t="s">
        <v>12</v>
      </c>
      <c r="E46" s="172">
        <f>'12月 自・社動態'!B15</f>
        <v>10942</v>
      </c>
      <c r="F46" s="113">
        <f>'12月 自・社動態'!C15</f>
        <v>32894</v>
      </c>
      <c r="G46" s="113">
        <f>'12月 自・社動態'!D15</f>
        <v>15627</v>
      </c>
      <c r="H46" s="113">
        <f>'12月 自・社動態'!E15</f>
        <v>17267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103</v>
      </c>
      <c r="E49" s="172">
        <f>SUM(E35:E46)</f>
        <v>378843</v>
      </c>
      <c r="F49" s="113">
        <f>SUM(F35:F46)</f>
        <v>972558</v>
      </c>
      <c r="G49" s="113">
        <f>SUM(G35:G46)</f>
        <v>459433</v>
      </c>
      <c r="H49" s="173">
        <f>SUM(H35:H46)</f>
        <v>513125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6"/>
      <c r="D51" s="266"/>
      <c r="E51" s="266"/>
      <c r="F51" s="266"/>
      <c r="G51" s="266"/>
      <c r="H51" s="266"/>
      <c r="I51" s="266"/>
    </row>
    <row r="52" spans="1:9" ht="10.5" customHeight="1">
      <c r="A52" s="7"/>
      <c r="B52" s="7"/>
      <c r="C52" s="266"/>
      <c r="D52" s="266"/>
      <c r="E52" s="266"/>
      <c r="F52" s="266"/>
      <c r="G52" s="266"/>
      <c r="H52" s="266"/>
      <c r="I52" s="266"/>
    </row>
    <row r="53" spans="4:13" ht="13.5">
      <c r="D53" s="33" t="s">
        <v>146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2" t="s">
        <v>28</v>
      </c>
      <c r="F55" s="263"/>
      <c r="G55" s="262" t="s">
        <v>29</v>
      </c>
      <c r="H55" s="263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67">
        <f>E25</f>
        <v>1828289</v>
      </c>
      <c r="F57" s="261"/>
      <c r="G57" s="261">
        <f>F35</f>
        <v>670333</v>
      </c>
      <c r="H57" s="261"/>
    </row>
    <row r="58" spans="4:8" ht="13.5">
      <c r="D58" s="55" t="s">
        <v>31</v>
      </c>
      <c r="E58" s="259">
        <v>100</v>
      </c>
      <c r="F58" s="260"/>
      <c r="G58" s="260">
        <f>G57*E58/E57</f>
        <v>36.664498883929184</v>
      </c>
      <c r="H58" s="260"/>
    </row>
    <row r="59" spans="4:8" ht="9" customHeight="1">
      <c r="D59" s="49"/>
      <c r="E59" s="88"/>
      <c r="F59" s="89"/>
      <c r="G59" s="89"/>
      <c r="H59" s="89"/>
    </row>
  </sheetData>
  <mergeCells count="8">
    <mergeCell ref="C1:H1"/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6">
      <selection activeCell="C54" sqref="C54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3" t="s">
        <v>2</v>
      </c>
      <c r="C5" s="283"/>
      <c r="D5" s="284"/>
      <c r="E5" s="272" t="s">
        <v>4</v>
      </c>
      <c r="F5" s="283"/>
      <c r="G5" s="283"/>
      <c r="H5" s="284"/>
      <c r="I5" s="269" t="s">
        <v>15</v>
      </c>
      <c r="J5" s="270"/>
      <c r="K5" s="270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85"/>
      <c r="C6" s="285"/>
      <c r="D6" s="286"/>
      <c r="E6" s="287"/>
      <c r="F6" s="285"/>
      <c r="G6" s="285"/>
      <c r="H6" s="286"/>
      <c r="I6" s="269" t="s">
        <v>16</v>
      </c>
      <c r="J6" s="276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88"/>
      <c r="F7" s="289"/>
      <c r="G7" s="289"/>
      <c r="H7" s="289"/>
      <c r="I7" s="289"/>
      <c r="J7" s="289"/>
      <c r="K7" s="289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2">
        <f>M8-N8</f>
        <v>2</v>
      </c>
      <c r="F8" s="258"/>
      <c r="G8" s="258"/>
      <c r="H8" s="42"/>
      <c r="I8" s="258">
        <f>M8-O8</f>
        <v>2215</v>
      </c>
      <c r="J8" s="258"/>
      <c r="K8" s="242">
        <f>I8/O8*100</f>
        <v>0.8087394982529037</v>
      </c>
      <c r="L8" s="168"/>
      <c r="M8" s="210">
        <f>'12月 自・社動態'!B8</f>
        <v>276098</v>
      </c>
      <c r="N8" s="210">
        <f>'11月 自・社動態'!B8</f>
        <v>276096</v>
      </c>
      <c r="O8" s="210">
        <f>'前年同月'!E6</f>
        <v>273883</v>
      </c>
      <c r="P8" s="61"/>
    </row>
    <row r="9" spans="2:16" s="3" customFormat="1" ht="28.5" customHeight="1">
      <c r="B9" s="115"/>
      <c r="C9" s="111" t="s">
        <v>105</v>
      </c>
      <c r="D9" s="134"/>
      <c r="E9" s="282">
        <f>M9-N9</f>
        <v>168</v>
      </c>
      <c r="F9" s="258"/>
      <c r="G9" s="258"/>
      <c r="H9" s="5"/>
      <c r="I9" s="258">
        <f>M9-O9</f>
        <v>4198</v>
      </c>
      <c r="J9" s="258"/>
      <c r="K9" s="242">
        <f>I9/O9*100</f>
        <v>1.120527432636229</v>
      </c>
      <c r="L9" s="168"/>
      <c r="M9" s="210">
        <f>'12月 自・社動態'!B21</f>
        <v>378843</v>
      </c>
      <c r="N9" s="210">
        <f>'11月 自・社動態'!B21</f>
        <v>378675</v>
      </c>
      <c r="O9" s="210">
        <f>'前年同月'!E20</f>
        <v>374645</v>
      </c>
      <c r="P9" s="61"/>
    </row>
    <row r="10" spans="2:16" s="3" customFormat="1" ht="12.75" customHeight="1" thickBot="1">
      <c r="B10" s="131"/>
      <c r="C10" s="135"/>
      <c r="D10" s="136"/>
      <c r="E10" s="278"/>
      <c r="F10" s="279"/>
      <c r="G10" s="279"/>
      <c r="H10" s="279"/>
      <c r="I10" s="279"/>
      <c r="J10" s="279"/>
      <c r="K10" s="279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100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92" t="s">
        <v>2</v>
      </c>
      <c r="C17" s="292"/>
      <c r="D17" s="293"/>
      <c r="E17" s="296" t="s">
        <v>4</v>
      </c>
      <c r="F17" s="292"/>
      <c r="G17" s="292"/>
      <c r="H17" s="293"/>
      <c r="I17" s="298" t="s">
        <v>15</v>
      </c>
      <c r="J17" s="299"/>
      <c r="K17" s="299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94"/>
      <c r="C18" s="294"/>
      <c r="D18" s="295"/>
      <c r="E18" s="297"/>
      <c r="F18" s="294"/>
      <c r="G18" s="294"/>
      <c r="H18" s="295"/>
      <c r="I18" s="298" t="s">
        <v>16</v>
      </c>
      <c r="J18" s="300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80"/>
      <c r="F19" s="281"/>
      <c r="G19" s="281"/>
      <c r="H19" s="281"/>
      <c r="I19" s="281"/>
      <c r="J19" s="281"/>
      <c r="K19" s="281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57">
        <f>M20-N20</f>
        <v>-108</v>
      </c>
      <c r="F20" s="258"/>
      <c r="G20" s="258"/>
      <c r="H20" s="60"/>
      <c r="I20" s="258">
        <f>M20-O20</f>
        <v>-28</v>
      </c>
      <c r="J20" s="258"/>
      <c r="K20" s="242">
        <f>I20/O20*100</f>
        <v>-0.004176853963759825</v>
      </c>
      <c r="L20" s="168"/>
      <c r="M20" s="210">
        <f>'12月 自・社動態'!C8</f>
        <v>670333</v>
      </c>
      <c r="N20" s="210">
        <f>'11月 自・社動態'!C8</f>
        <v>670441</v>
      </c>
      <c r="O20" s="211">
        <f>'前年同月'!F6</f>
        <v>670361</v>
      </c>
      <c r="P20" s="3"/>
    </row>
    <row r="21" spans="2:16" ht="29.25" customHeight="1">
      <c r="B21" s="125"/>
      <c r="C21" s="111" t="s">
        <v>105</v>
      </c>
      <c r="D21" s="127"/>
      <c r="E21" s="257">
        <f>M21-N21</f>
        <v>47</v>
      </c>
      <c r="F21" s="258"/>
      <c r="G21" s="258"/>
      <c r="H21" s="60"/>
      <c r="I21" s="258">
        <f>M21-O21</f>
        <v>1271</v>
      </c>
      <c r="J21" s="258"/>
      <c r="K21" s="242">
        <f>I21/O21*100</f>
        <v>0.1308573058220691</v>
      </c>
      <c r="L21" s="168"/>
      <c r="M21" s="210">
        <f>'12月 自・社動態'!C21</f>
        <v>972558</v>
      </c>
      <c r="N21" s="210">
        <f>'11月 自・社動態'!C21</f>
        <v>972511</v>
      </c>
      <c r="O21" s="175">
        <f>'前年同月'!F20</f>
        <v>971287</v>
      </c>
      <c r="P21" s="3"/>
    </row>
    <row r="22" spans="2:16" ht="15" customHeight="1" thickBot="1">
      <c r="B22" s="256"/>
      <c r="C22" s="256"/>
      <c r="D22" s="128"/>
      <c r="E22" s="252"/>
      <c r="F22" s="268"/>
      <c r="G22" s="268"/>
      <c r="H22" s="268"/>
      <c r="I22" s="268"/>
      <c r="J22" s="268"/>
      <c r="K22" s="268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76" t="s">
        <v>2</v>
      </c>
      <c r="C29" s="277"/>
      <c r="D29" s="269"/>
      <c r="E29" s="272" t="s">
        <v>16</v>
      </c>
      <c r="F29" s="273"/>
      <c r="G29" s="269" t="s">
        <v>19</v>
      </c>
      <c r="H29" s="270"/>
      <c r="I29" s="270"/>
      <c r="J29" s="271"/>
      <c r="K29" s="269" t="s">
        <v>20</v>
      </c>
      <c r="L29" s="270"/>
      <c r="M29" s="270"/>
      <c r="N29" s="270"/>
      <c r="O29" s="270"/>
      <c r="P29" s="41"/>
    </row>
    <row r="30" spans="2:16" ht="19.5" customHeight="1">
      <c r="B30" s="276"/>
      <c r="C30" s="277"/>
      <c r="D30" s="269"/>
      <c r="E30" s="274"/>
      <c r="F30" s="275"/>
      <c r="G30" s="129" t="s">
        <v>22</v>
      </c>
      <c r="H30" s="129" t="s">
        <v>23</v>
      </c>
      <c r="I30" s="269" t="s">
        <v>21</v>
      </c>
      <c r="J30" s="271"/>
      <c r="K30" s="130" t="s">
        <v>25</v>
      </c>
      <c r="L30" s="220"/>
      <c r="M30" s="129" t="s">
        <v>26</v>
      </c>
      <c r="N30" s="270" t="s">
        <v>24</v>
      </c>
      <c r="O30" s="270"/>
      <c r="P30" s="41"/>
    </row>
    <row r="31" spans="2:16" ht="12" customHeight="1">
      <c r="B31" s="115"/>
      <c r="C31" s="120"/>
      <c r="D31" s="137"/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5"/>
    </row>
    <row r="32" spans="2:16" ht="15" customHeight="1">
      <c r="B32" s="115"/>
      <c r="C32" s="111" t="s">
        <v>9</v>
      </c>
      <c r="D32" s="134"/>
      <c r="E32" s="257">
        <f>SUM(I32+N32)</f>
        <v>-108</v>
      </c>
      <c r="F32" s="258"/>
      <c r="G32" s="247">
        <f>'12月 自・社動態'!G8</f>
        <v>572</v>
      </c>
      <c r="H32" s="247">
        <f>'12月 自・社動態'!H8</f>
        <v>465</v>
      </c>
      <c r="I32" s="258">
        <f>SUM(G32-H32)</f>
        <v>107</v>
      </c>
      <c r="J32" s="258"/>
      <c r="K32" s="167">
        <f>'12月 自・社動態'!J8</f>
        <v>1536</v>
      </c>
      <c r="L32" s="167"/>
      <c r="M32" s="167">
        <f>'12月 自・社動態'!N8</f>
        <v>1751</v>
      </c>
      <c r="N32" s="258">
        <f>SUM(K32-M32)</f>
        <v>-215</v>
      </c>
      <c r="O32" s="258"/>
      <c r="P32" s="60"/>
    </row>
    <row r="33" spans="2:16" ht="32.25" customHeight="1">
      <c r="B33" s="115"/>
      <c r="C33" s="111" t="s">
        <v>105</v>
      </c>
      <c r="D33" s="134"/>
      <c r="E33" s="257">
        <f>SUM(I33+N33)</f>
        <v>47</v>
      </c>
      <c r="F33" s="258"/>
      <c r="G33" s="167">
        <f>'12月 自・社動態'!G21</f>
        <v>825</v>
      </c>
      <c r="H33" s="167">
        <f>'12月 自・社動態'!H21</f>
        <v>720</v>
      </c>
      <c r="I33" s="258">
        <f>SUM(G33-H33)</f>
        <v>105</v>
      </c>
      <c r="J33" s="258"/>
      <c r="K33" s="167">
        <f>'12月 自・社動態'!J21</f>
        <v>2544</v>
      </c>
      <c r="L33" s="167"/>
      <c r="M33" s="167">
        <f>'12月 自・社動態'!N21</f>
        <v>2602</v>
      </c>
      <c r="N33" s="258">
        <f>SUM(K33-M33)</f>
        <v>-58</v>
      </c>
      <c r="O33" s="258"/>
      <c r="P33" s="60"/>
    </row>
    <row r="34" spans="2:16" ht="12" customHeight="1">
      <c r="B34" s="131"/>
      <c r="C34" s="138"/>
      <c r="D34" s="139"/>
      <c r="E34" s="290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C1">
      <selection activeCell="H18" sqref="H18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1" t="s">
        <v>2</v>
      </c>
      <c r="C4" s="301"/>
      <c r="D4" s="301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273883</v>
      </c>
      <c r="F6" s="166">
        <f>SUM(G6:H6)</f>
        <v>670361</v>
      </c>
      <c r="G6" s="118">
        <v>316205</v>
      </c>
      <c r="H6" s="118">
        <v>354156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1794</v>
      </c>
      <c r="F8" s="166">
        <f aca="true" t="shared" si="0" ref="F8:F17">SUM(G8:H8)</f>
        <v>5547</v>
      </c>
      <c r="G8" s="56">
        <v>2592</v>
      </c>
      <c r="H8" s="56">
        <v>2955</v>
      </c>
    </row>
    <row r="9" spans="2:8" ht="13.5">
      <c r="B9" s="33"/>
      <c r="C9" s="55" t="s">
        <v>13</v>
      </c>
      <c r="D9" s="41"/>
      <c r="E9" s="117">
        <v>9883</v>
      </c>
      <c r="F9" s="166">
        <f t="shared" si="0"/>
        <v>30661</v>
      </c>
      <c r="G9" s="119">
        <v>14589</v>
      </c>
      <c r="H9" s="119">
        <v>16072</v>
      </c>
    </row>
    <row r="10" spans="2:8" ht="13.5">
      <c r="B10" s="33"/>
      <c r="C10" s="55" t="s">
        <v>111</v>
      </c>
      <c r="D10" s="223"/>
      <c r="E10" s="117">
        <v>24307</v>
      </c>
      <c r="F10" s="166">
        <f t="shared" si="0"/>
        <v>71431</v>
      </c>
      <c r="G10" s="119">
        <v>33351</v>
      </c>
      <c r="H10" s="119">
        <v>38080</v>
      </c>
    </row>
    <row r="11" spans="2:8" ht="13.5">
      <c r="B11" s="33"/>
      <c r="C11" s="55" t="s">
        <v>131</v>
      </c>
      <c r="D11" s="223"/>
      <c r="E11" s="117">
        <v>18221</v>
      </c>
      <c r="F11" s="166">
        <f t="shared" si="0"/>
        <v>52783</v>
      </c>
      <c r="G11" s="119">
        <v>25265</v>
      </c>
      <c r="H11" s="119">
        <v>27518</v>
      </c>
    </row>
    <row r="12" spans="2:8" ht="13.5" customHeight="1">
      <c r="B12" s="33"/>
      <c r="C12" s="111" t="s">
        <v>106</v>
      </c>
      <c r="D12" s="153"/>
      <c r="E12" s="157">
        <v>11981</v>
      </c>
      <c r="F12" s="166">
        <f t="shared" si="0"/>
        <v>33720</v>
      </c>
      <c r="G12" s="158">
        <v>16371</v>
      </c>
      <c r="H12" s="158">
        <v>17349</v>
      </c>
    </row>
    <row r="13" spans="2:8" ht="13.5">
      <c r="B13" s="33"/>
      <c r="C13" s="55" t="s">
        <v>12</v>
      </c>
      <c r="D13" s="41"/>
      <c r="E13" s="117">
        <v>10734</v>
      </c>
      <c r="F13" s="166">
        <f t="shared" si="0"/>
        <v>32811</v>
      </c>
      <c r="G13" s="119">
        <v>15592</v>
      </c>
      <c r="H13" s="119">
        <v>17219</v>
      </c>
    </row>
    <row r="14" spans="2:8" ht="13.5">
      <c r="B14" s="33"/>
      <c r="C14" s="55" t="s">
        <v>11</v>
      </c>
      <c r="D14" s="41"/>
      <c r="E14" s="117">
        <v>2849</v>
      </c>
      <c r="F14" s="166">
        <f t="shared" si="0"/>
        <v>8558</v>
      </c>
      <c r="G14" s="119">
        <v>4075</v>
      </c>
      <c r="H14" s="119">
        <v>4483</v>
      </c>
    </row>
    <row r="15" spans="2:8" ht="13.5">
      <c r="B15" s="33"/>
      <c r="C15" s="55" t="s">
        <v>40</v>
      </c>
      <c r="D15" s="41"/>
      <c r="E15" s="117">
        <v>6152</v>
      </c>
      <c r="F15" s="166">
        <f t="shared" si="0"/>
        <v>19678</v>
      </c>
      <c r="G15" s="119">
        <v>9312</v>
      </c>
      <c r="H15" s="119">
        <v>10366</v>
      </c>
    </row>
    <row r="16" spans="2:8" ht="13.5">
      <c r="B16" s="33"/>
      <c r="C16" s="55" t="s">
        <v>39</v>
      </c>
      <c r="D16" s="41"/>
      <c r="E16" s="117">
        <v>12520</v>
      </c>
      <c r="F16" s="166">
        <f t="shared" si="0"/>
        <v>37855</v>
      </c>
      <c r="G16" s="119">
        <v>18001</v>
      </c>
      <c r="H16" s="119">
        <v>19854</v>
      </c>
    </row>
    <row r="17" spans="2:8" ht="13.5">
      <c r="B17" s="33"/>
      <c r="C17" s="55" t="s">
        <v>10</v>
      </c>
      <c r="D17" s="41"/>
      <c r="E17" s="117">
        <v>2321</v>
      </c>
      <c r="F17" s="166">
        <f t="shared" si="0"/>
        <v>7882</v>
      </c>
      <c r="G17" s="119">
        <v>3716</v>
      </c>
      <c r="H17" s="119">
        <v>4166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104</v>
      </c>
      <c r="D20" s="154"/>
      <c r="E20" s="155">
        <f>SUM(E6:E17)</f>
        <v>374645</v>
      </c>
      <c r="F20" s="156">
        <f>SUM(F6:F17)</f>
        <v>971287</v>
      </c>
      <c r="G20" s="156">
        <f>SUM(G6:G17)</f>
        <v>459069</v>
      </c>
      <c r="H20" s="156">
        <f>SUM(H6:H17)</f>
        <v>512218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676437</v>
      </c>
      <c r="F22" s="214">
        <v>1835563</v>
      </c>
      <c r="G22" s="214">
        <v>863492</v>
      </c>
      <c r="H22" s="214">
        <v>972071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0" zoomScaleNormal="80" workbookViewId="0" topLeftCell="A1">
      <selection activeCell="Q19" sqref="Q19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147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251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5" t="s">
        <v>2</v>
      </c>
      <c r="B4" s="244"/>
      <c r="C4" s="80"/>
      <c r="D4" s="81"/>
      <c r="E4" s="68"/>
      <c r="F4" s="63"/>
      <c r="G4" s="302" t="s">
        <v>38</v>
      </c>
      <c r="H4" s="303"/>
      <c r="I4" s="304"/>
      <c r="J4" s="302" t="s">
        <v>43</v>
      </c>
      <c r="K4" s="303"/>
      <c r="L4" s="303"/>
      <c r="M4" s="303"/>
      <c r="N4" s="303"/>
      <c r="O4" s="303"/>
      <c r="P4" s="303"/>
      <c r="Q4" s="303"/>
      <c r="R4" s="304"/>
      <c r="S4" s="7"/>
    </row>
    <row r="5" spans="1:19" ht="13.5" customHeight="1">
      <c r="A5" s="305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3" t="s">
        <v>32</v>
      </c>
      <c r="H5" s="307" t="s">
        <v>33</v>
      </c>
      <c r="I5" s="309" t="s">
        <v>133</v>
      </c>
      <c r="J5" s="315" t="s">
        <v>134</v>
      </c>
      <c r="K5" s="303"/>
      <c r="L5" s="303"/>
      <c r="M5" s="304"/>
      <c r="N5" s="307" t="s">
        <v>135</v>
      </c>
      <c r="O5" s="303"/>
      <c r="P5" s="303"/>
      <c r="Q5" s="303"/>
      <c r="R5" s="311" t="s">
        <v>44</v>
      </c>
      <c r="S5" s="7"/>
    </row>
    <row r="6" spans="1:19" ht="14.25" thickBot="1">
      <c r="A6" s="306"/>
      <c r="B6" s="245"/>
      <c r="C6" s="18"/>
      <c r="D6" s="19"/>
      <c r="E6" s="20"/>
      <c r="F6" s="65"/>
      <c r="G6" s="314"/>
      <c r="H6" s="308"/>
      <c r="I6" s="310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2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276098</v>
      </c>
      <c r="C8" s="226">
        <f>SUM(D8:E8)</f>
        <v>670333</v>
      </c>
      <c r="D8" s="23">
        <v>315928</v>
      </c>
      <c r="E8" s="23">
        <v>354405</v>
      </c>
      <c r="F8" s="229">
        <f>SUM(I8+R8)</f>
        <v>-108</v>
      </c>
      <c r="G8" s="67">
        <v>572</v>
      </c>
      <c r="H8" s="67">
        <v>465</v>
      </c>
      <c r="I8" s="202">
        <f>G8-H8</f>
        <v>107</v>
      </c>
      <c r="J8" s="202">
        <f>SUM(K8+L8+M8)</f>
        <v>1536</v>
      </c>
      <c r="K8" s="67">
        <v>681</v>
      </c>
      <c r="L8" s="67">
        <v>769</v>
      </c>
      <c r="M8" s="67">
        <v>86</v>
      </c>
      <c r="N8" s="202">
        <f>SUM(O8:Q8)</f>
        <v>1751</v>
      </c>
      <c r="O8" s="67">
        <v>796</v>
      </c>
      <c r="P8" s="67">
        <v>776</v>
      </c>
      <c r="Q8" s="67">
        <v>179</v>
      </c>
      <c r="R8" s="202">
        <f>SUM(J8-N8)</f>
        <v>-215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1804</v>
      </c>
      <c r="C10" s="228">
        <f>SUM(D10:E10)</f>
        <v>5510</v>
      </c>
      <c r="D10" s="26">
        <v>2570</v>
      </c>
      <c r="E10" s="26">
        <v>2940</v>
      </c>
      <c r="F10" s="229">
        <f>SUM(I10+R10)</f>
        <v>-13</v>
      </c>
      <c r="G10" s="25">
        <v>4</v>
      </c>
      <c r="H10" s="25">
        <v>9</v>
      </c>
      <c r="I10" s="202">
        <f aca="true" t="shared" si="0" ref="I10:I19">G10-H10</f>
        <v>-5</v>
      </c>
      <c r="J10" s="202">
        <f>SUM(K10+L10+M10)</f>
        <v>9</v>
      </c>
      <c r="K10" s="25">
        <v>8</v>
      </c>
      <c r="L10" s="25">
        <v>1</v>
      </c>
      <c r="M10" s="25">
        <v>0</v>
      </c>
      <c r="N10" s="202">
        <f>SUM(O10:Q10)</f>
        <v>17</v>
      </c>
      <c r="O10" s="25">
        <v>8</v>
      </c>
      <c r="P10" s="25">
        <v>6</v>
      </c>
      <c r="Q10" s="25">
        <v>3</v>
      </c>
      <c r="R10" s="202">
        <f>SUM(J10-N10)</f>
        <v>-8</v>
      </c>
      <c r="S10" s="22"/>
    </row>
    <row r="11" spans="1:21" ht="13.5">
      <c r="A11" s="24" t="s">
        <v>13</v>
      </c>
      <c r="B11" s="78">
        <v>9989</v>
      </c>
      <c r="C11" s="228">
        <f>SUM(D11:E11)</f>
        <v>30501</v>
      </c>
      <c r="D11" s="26">
        <v>14485</v>
      </c>
      <c r="E11" s="26">
        <v>16016</v>
      </c>
      <c r="F11" s="229">
        <f>SUM(I11+R11)</f>
        <v>-25</v>
      </c>
      <c r="G11" s="25">
        <v>18</v>
      </c>
      <c r="H11" s="25">
        <v>31</v>
      </c>
      <c r="I11" s="202">
        <f t="shared" si="0"/>
        <v>-13</v>
      </c>
      <c r="J11" s="202">
        <f>SUM(K11+L11+M11)</f>
        <v>66</v>
      </c>
      <c r="K11" s="25">
        <v>53</v>
      </c>
      <c r="L11" s="25">
        <v>11</v>
      </c>
      <c r="M11" s="25">
        <v>2</v>
      </c>
      <c r="N11" s="202">
        <f aca="true" t="shared" si="1" ref="N11:N19">SUM(O11:Q11)</f>
        <v>78</v>
      </c>
      <c r="O11" s="25">
        <v>57</v>
      </c>
      <c r="P11" s="25">
        <v>15</v>
      </c>
      <c r="Q11" s="25">
        <v>6</v>
      </c>
      <c r="R11" s="202">
        <f aca="true" t="shared" si="2" ref="R11:R19">SUM(J11-N11)</f>
        <v>-12</v>
      </c>
      <c r="S11" s="22"/>
      <c r="U11" s="115"/>
    </row>
    <row r="12" spans="1:21" ht="13.5">
      <c r="A12" s="24" t="s">
        <v>114</v>
      </c>
      <c r="B12" s="78">
        <v>24493</v>
      </c>
      <c r="C12" s="228">
        <f aca="true" t="shared" si="3" ref="C12:C18">SUM(D12:E12)</f>
        <v>70809</v>
      </c>
      <c r="D12" s="26">
        <v>33081</v>
      </c>
      <c r="E12" s="26">
        <v>37728</v>
      </c>
      <c r="F12" s="229">
        <f>SUM(I12+R12)</f>
        <v>-16</v>
      </c>
      <c r="G12" s="25">
        <v>51</v>
      </c>
      <c r="H12" s="25">
        <v>72</v>
      </c>
      <c r="I12" s="202">
        <f t="shared" si="0"/>
        <v>-21</v>
      </c>
      <c r="J12" s="202">
        <f>SUM(K12+L12+M12)</f>
        <v>152</v>
      </c>
      <c r="K12" s="25">
        <v>81</v>
      </c>
      <c r="L12" s="25">
        <v>50</v>
      </c>
      <c r="M12" s="25">
        <v>21</v>
      </c>
      <c r="N12" s="202">
        <f t="shared" si="1"/>
        <v>147</v>
      </c>
      <c r="O12" s="25">
        <v>91</v>
      </c>
      <c r="P12" s="25">
        <v>48</v>
      </c>
      <c r="Q12" s="25">
        <v>8</v>
      </c>
      <c r="R12" s="202">
        <f t="shared" si="2"/>
        <v>5</v>
      </c>
      <c r="S12" s="22"/>
      <c r="U12" s="115"/>
    </row>
    <row r="13" spans="1:19" ht="13.5">
      <c r="A13" s="24" t="s">
        <v>123</v>
      </c>
      <c r="B13" s="78">
        <v>18652</v>
      </c>
      <c r="C13" s="228">
        <f t="shared" si="3"/>
        <v>53424</v>
      </c>
      <c r="D13" s="26">
        <v>25561</v>
      </c>
      <c r="E13" s="26">
        <v>27863</v>
      </c>
      <c r="F13" s="229">
        <f>SUM(I13+R13)</f>
        <v>41</v>
      </c>
      <c r="G13" s="25">
        <v>51</v>
      </c>
      <c r="H13" s="25">
        <v>32</v>
      </c>
      <c r="I13" s="202">
        <f t="shared" si="0"/>
        <v>19</v>
      </c>
      <c r="J13" s="202">
        <f aca="true" t="shared" si="4" ref="J13:J19">SUM(K13+L13+M13)</f>
        <v>182</v>
      </c>
      <c r="K13" s="25">
        <v>140</v>
      </c>
      <c r="L13" s="25">
        <v>40</v>
      </c>
      <c r="M13" s="25">
        <v>2</v>
      </c>
      <c r="N13" s="202">
        <f t="shared" si="1"/>
        <v>160</v>
      </c>
      <c r="O13" s="25">
        <v>112</v>
      </c>
      <c r="P13" s="25">
        <v>42</v>
      </c>
      <c r="Q13" s="25">
        <v>6</v>
      </c>
      <c r="R13" s="202">
        <f t="shared" si="2"/>
        <v>22</v>
      </c>
      <c r="S13" s="22"/>
    </row>
    <row r="14" spans="1:18" ht="13.5">
      <c r="A14" s="141" t="s">
        <v>101</v>
      </c>
      <c r="B14" s="142">
        <v>12553</v>
      </c>
      <c r="C14" s="228">
        <f t="shared" si="3"/>
        <v>34807</v>
      </c>
      <c r="D14" s="142">
        <v>16898</v>
      </c>
      <c r="E14" s="142">
        <v>17909</v>
      </c>
      <c r="F14" s="229">
        <f aca="true" t="shared" si="5" ref="F14:F19">SUM(I14+R14)</f>
        <v>68</v>
      </c>
      <c r="G14" s="143">
        <v>37</v>
      </c>
      <c r="H14" s="143">
        <v>26</v>
      </c>
      <c r="I14" s="202">
        <f t="shared" si="0"/>
        <v>11</v>
      </c>
      <c r="J14" s="202">
        <f t="shared" si="4"/>
        <v>198</v>
      </c>
      <c r="K14" s="143">
        <v>136</v>
      </c>
      <c r="L14" s="143">
        <v>52</v>
      </c>
      <c r="M14" s="143">
        <v>10</v>
      </c>
      <c r="N14" s="202">
        <f>SUM(O14:Q14)</f>
        <v>141</v>
      </c>
      <c r="O14" s="143">
        <v>97</v>
      </c>
      <c r="P14" s="143">
        <v>42</v>
      </c>
      <c r="Q14" s="143">
        <v>2</v>
      </c>
      <c r="R14" s="202">
        <f t="shared" si="2"/>
        <v>57</v>
      </c>
    </row>
    <row r="15" spans="1:19" ht="13.5">
      <c r="A15" s="224" t="s">
        <v>12</v>
      </c>
      <c r="B15" s="78">
        <v>10942</v>
      </c>
      <c r="C15" s="228">
        <f t="shared" si="3"/>
        <v>32894</v>
      </c>
      <c r="D15" s="26">
        <v>15627</v>
      </c>
      <c r="E15" s="26">
        <v>17267</v>
      </c>
      <c r="F15" s="229">
        <f t="shared" si="5"/>
        <v>20</v>
      </c>
      <c r="G15" s="25">
        <v>32</v>
      </c>
      <c r="H15" s="25">
        <v>21</v>
      </c>
      <c r="I15" s="202">
        <f t="shared" si="0"/>
        <v>11</v>
      </c>
      <c r="J15" s="202">
        <f t="shared" si="4"/>
        <v>128</v>
      </c>
      <c r="K15" s="25">
        <v>102</v>
      </c>
      <c r="L15" s="25">
        <v>25</v>
      </c>
      <c r="M15" s="25">
        <v>1</v>
      </c>
      <c r="N15" s="202">
        <f t="shared" si="1"/>
        <v>119</v>
      </c>
      <c r="O15" s="25">
        <v>71</v>
      </c>
      <c r="P15" s="25">
        <v>43</v>
      </c>
      <c r="Q15" s="25">
        <v>5</v>
      </c>
      <c r="R15" s="202">
        <f t="shared" si="2"/>
        <v>9</v>
      </c>
      <c r="S15" s="22"/>
    </row>
    <row r="16" spans="1:19" ht="13.5">
      <c r="A16" s="224" t="s">
        <v>11</v>
      </c>
      <c r="B16" s="78">
        <v>2921</v>
      </c>
      <c r="C16" s="228">
        <f t="shared" si="3"/>
        <v>8697</v>
      </c>
      <c r="D16" s="26">
        <v>4142</v>
      </c>
      <c r="E16" s="26">
        <v>4555</v>
      </c>
      <c r="F16" s="229">
        <f t="shared" si="5"/>
        <v>7</v>
      </c>
      <c r="G16" s="25">
        <v>9</v>
      </c>
      <c r="H16" s="25">
        <v>7</v>
      </c>
      <c r="I16" s="202">
        <f t="shared" si="0"/>
        <v>2</v>
      </c>
      <c r="J16" s="202">
        <f t="shared" si="4"/>
        <v>34</v>
      </c>
      <c r="K16" s="25">
        <v>30</v>
      </c>
      <c r="L16" s="25">
        <v>4</v>
      </c>
      <c r="M16" s="25">
        <v>0</v>
      </c>
      <c r="N16" s="202">
        <f t="shared" si="1"/>
        <v>29</v>
      </c>
      <c r="O16" s="25">
        <v>24</v>
      </c>
      <c r="P16" s="25">
        <v>5</v>
      </c>
      <c r="Q16" s="25">
        <v>0</v>
      </c>
      <c r="R16" s="202">
        <f t="shared" si="2"/>
        <v>5</v>
      </c>
      <c r="S16" s="22"/>
    </row>
    <row r="17" spans="1:19" ht="13.5">
      <c r="A17" s="24" t="s">
        <v>136</v>
      </c>
      <c r="B17" s="78">
        <v>6279</v>
      </c>
      <c r="C17" s="228">
        <f>SUM(D17:E17)</f>
        <v>19741</v>
      </c>
      <c r="D17" s="26">
        <v>9341</v>
      </c>
      <c r="E17" s="26">
        <v>10400</v>
      </c>
      <c r="F17" s="229">
        <f t="shared" si="5"/>
        <v>35</v>
      </c>
      <c r="G17" s="25">
        <v>10</v>
      </c>
      <c r="H17" s="25">
        <v>14</v>
      </c>
      <c r="I17" s="202">
        <f t="shared" si="0"/>
        <v>-4</v>
      </c>
      <c r="J17" s="202">
        <f t="shared" si="4"/>
        <v>93</v>
      </c>
      <c r="K17" s="25">
        <v>76</v>
      </c>
      <c r="L17" s="25">
        <v>16</v>
      </c>
      <c r="M17" s="25">
        <v>1</v>
      </c>
      <c r="N17" s="202">
        <f t="shared" si="1"/>
        <v>54</v>
      </c>
      <c r="O17" s="25">
        <v>41</v>
      </c>
      <c r="P17" s="25">
        <v>13</v>
      </c>
      <c r="Q17" s="25">
        <v>0</v>
      </c>
      <c r="R17" s="202">
        <f t="shared" si="2"/>
        <v>39</v>
      </c>
      <c r="S17" s="22"/>
    </row>
    <row r="18" spans="1:19" ht="13.5">
      <c r="A18" s="24" t="s">
        <v>14</v>
      </c>
      <c r="B18" s="78">
        <v>12751</v>
      </c>
      <c r="C18" s="228">
        <f t="shared" si="3"/>
        <v>37921</v>
      </c>
      <c r="D18" s="26">
        <v>18052</v>
      </c>
      <c r="E18" s="26">
        <v>19869</v>
      </c>
      <c r="F18" s="229">
        <f t="shared" si="5"/>
        <v>22</v>
      </c>
      <c r="G18" s="25">
        <v>38</v>
      </c>
      <c r="H18" s="25">
        <v>35</v>
      </c>
      <c r="I18" s="202">
        <f t="shared" si="0"/>
        <v>3</v>
      </c>
      <c r="J18" s="202">
        <f t="shared" si="4"/>
        <v>109</v>
      </c>
      <c r="K18" s="25">
        <v>86</v>
      </c>
      <c r="L18" s="25">
        <v>19</v>
      </c>
      <c r="M18" s="25">
        <v>4</v>
      </c>
      <c r="N18" s="202">
        <f t="shared" si="1"/>
        <v>90</v>
      </c>
      <c r="O18" s="25">
        <v>67</v>
      </c>
      <c r="P18" s="25">
        <v>19</v>
      </c>
      <c r="Q18" s="25">
        <v>4</v>
      </c>
      <c r="R18" s="202">
        <f t="shared" si="2"/>
        <v>19</v>
      </c>
      <c r="S18" s="22"/>
    </row>
    <row r="19" spans="1:19" ht="13.5" customHeight="1">
      <c r="A19" s="24" t="s">
        <v>10</v>
      </c>
      <c r="B19" s="78">
        <v>2361</v>
      </c>
      <c r="C19" s="228">
        <f>SUM(D19:E19)</f>
        <v>7921</v>
      </c>
      <c r="D19" s="26">
        <v>3748</v>
      </c>
      <c r="E19" s="26">
        <v>4173</v>
      </c>
      <c r="F19" s="229">
        <f t="shared" si="5"/>
        <v>16</v>
      </c>
      <c r="G19" s="25">
        <v>3</v>
      </c>
      <c r="H19" s="25">
        <v>8</v>
      </c>
      <c r="I19" s="202">
        <f t="shared" si="0"/>
        <v>-5</v>
      </c>
      <c r="J19" s="202">
        <f t="shared" si="4"/>
        <v>37</v>
      </c>
      <c r="K19" s="25">
        <v>35</v>
      </c>
      <c r="L19" s="25">
        <v>2</v>
      </c>
      <c r="M19" s="25">
        <v>0</v>
      </c>
      <c r="N19" s="202">
        <f t="shared" si="1"/>
        <v>16</v>
      </c>
      <c r="O19" s="25">
        <v>13</v>
      </c>
      <c r="P19" s="25">
        <v>3</v>
      </c>
      <c r="Q19" s="25">
        <v>0</v>
      </c>
      <c r="R19" s="202">
        <f t="shared" si="2"/>
        <v>21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378843</v>
      </c>
      <c r="C21" s="232">
        <f t="shared" si="6"/>
        <v>972558</v>
      </c>
      <c r="D21" s="232">
        <f t="shared" si="6"/>
        <v>459433</v>
      </c>
      <c r="E21" s="232">
        <f t="shared" si="6"/>
        <v>513125</v>
      </c>
      <c r="F21" s="233">
        <f t="shared" si="6"/>
        <v>47</v>
      </c>
      <c r="G21" s="234">
        <f t="shared" si="6"/>
        <v>825</v>
      </c>
      <c r="H21" s="234">
        <f t="shared" si="6"/>
        <v>720</v>
      </c>
      <c r="I21" s="234">
        <f t="shared" si="6"/>
        <v>105</v>
      </c>
      <c r="J21" s="234">
        <f t="shared" si="6"/>
        <v>2544</v>
      </c>
      <c r="K21" s="234">
        <f t="shared" si="6"/>
        <v>1428</v>
      </c>
      <c r="L21" s="234">
        <f t="shared" si="6"/>
        <v>989</v>
      </c>
      <c r="M21" s="234">
        <f t="shared" si="6"/>
        <v>127</v>
      </c>
      <c r="N21" s="234">
        <f t="shared" si="6"/>
        <v>2602</v>
      </c>
      <c r="O21" s="234">
        <f t="shared" si="6"/>
        <v>1377</v>
      </c>
      <c r="P21" s="234">
        <f t="shared" si="6"/>
        <v>1012</v>
      </c>
      <c r="Q21" s="234">
        <f t="shared" si="6"/>
        <v>213</v>
      </c>
      <c r="R21" s="234">
        <f t="shared" si="6"/>
        <v>-58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127</v>
      </c>
      <c r="R24" s="66"/>
    </row>
    <row r="25" spans="1:18" ht="13.5">
      <c r="A25" s="218" t="s">
        <v>128</v>
      </c>
      <c r="R25" s="66"/>
    </row>
    <row r="26" spans="1:18" ht="13.5">
      <c r="A26" s="219" t="s">
        <v>113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F33" sqref="F33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140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251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5" t="s">
        <v>2</v>
      </c>
      <c r="B4" s="244"/>
      <c r="C4" s="80"/>
      <c r="D4" s="81"/>
      <c r="E4" s="68"/>
      <c r="F4" s="63"/>
      <c r="G4" s="302" t="s">
        <v>38</v>
      </c>
      <c r="H4" s="303"/>
      <c r="I4" s="304"/>
      <c r="J4" s="302" t="s">
        <v>43</v>
      </c>
      <c r="K4" s="303"/>
      <c r="L4" s="303"/>
      <c r="M4" s="303"/>
      <c r="N4" s="303"/>
      <c r="O4" s="303"/>
      <c r="P4" s="303"/>
      <c r="Q4" s="303"/>
      <c r="R4" s="304"/>
      <c r="S4" s="7"/>
    </row>
    <row r="5" spans="1:19" ht="13.5" customHeight="1">
      <c r="A5" s="305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3" t="s">
        <v>32</v>
      </c>
      <c r="H5" s="307" t="s">
        <v>33</v>
      </c>
      <c r="I5" s="309" t="s">
        <v>133</v>
      </c>
      <c r="J5" s="315" t="s">
        <v>134</v>
      </c>
      <c r="K5" s="303"/>
      <c r="L5" s="303"/>
      <c r="M5" s="304"/>
      <c r="N5" s="307" t="s">
        <v>135</v>
      </c>
      <c r="O5" s="303"/>
      <c r="P5" s="303"/>
      <c r="Q5" s="303"/>
      <c r="R5" s="311" t="s">
        <v>44</v>
      </c>
      <c r="S5" s="7"/>
    </row>
    <row r="6" spans="1:19" ht="14.25" thickBot="1">
      <c r="A6" s="306"/>
      <c r="B6" s="245"/>
      <c r="C6" s="18"/>
      <c r="D6" s="19"/>
      <c r="E6" s="20"/>
      <c r="F6" s="65"/>
      <c r="G6" s="314"/>
      <c r="H6" s="308"/>
      <c r="I6" s="310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2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276096</v>
      </c>
      <c r="C8" s="226">
        <f>SUM(D8:E8)</f>
        <v>670441</v>
      </c>
      <c r="D8" s="23">
        <v>316020</v>
      </c>
      <c r="E8" s="23">
        <v>354421</v>
      </c>
      <c r="F8" s="229">
        <f>SUM(I8+R8)</f>
        <v>262</v>
      </c>
      <c r="G8" s="67">
        <v>665</v>
      </c>
      <c r="H8" s="67">
        <v>375</v>
      </c>
      <c r="I8" s="202">
        <f>G8-H8</f>
        <v>290</v>
      </c>
      <c r="J8" s="202">
        <f>SUM(K8+L8+M8)</f>
        <v>2149</v>
      </c>
      <c r="K8" s="67">
        <v>713</v>
      </c>
      <c r="L8" s="67">
        <v>1205</v>
      </c>
      <c r="M8" s="67">
        <v>231</v>
      </c>
      <c r="N8" s="202">
        <f>SUM(O8:Q8)</f>
        <v>2177</v>
      </c>
      <c r="O8" s="67">
        <v>773</v>
      </c>
      <c r="P8" s="67">
        <v>1081</v>
      </c>
      <c r="Q8" s="67">
        <v>323</v>
      </c>
      <c r="R8" s="202">
        <f>SUM(J8-N8)</f>
        <v>-28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1803</v>
      </c>
      <c r="C10" s="228">
        <f>SUM(D10:E10)</f>
        <v>5523</v>
      </c>
      <c r="D10" s="26">
        <v>2573</v>
      </c>
      <c r="E10" s="26">
        <v>2950</v>
      </c>
      <c r="F10" s="229">
        <f>SUM(I10+R10)</f>
        <v>-13</v>
      </c>
      <c r="G10" s="25">
        <v>3</v>
      </c>
      <c r="H10" s="25">
        <v>6</v>
      </c>
      <c r="I10" s="202">
        <f aca="true" t="shared" si="0" ref="I10:I19">G10-H10</f>
        <v>-3</v>
      </c>
      <c r="J10" s="202">
        <f>SUM(K10+L10+M10)</f>
        <v>3</v>
      </c>
      <c r="K10" s="25">
        <v>1</v>
      </c>
      <c r="L10" s="25">
        <v>2</v>
      </c>
      <c r="M10" s="25">
        <v>0</v>
      </c>
      <c r="N10" s="202">
        <f>SUM(O10:Q10)</f>
        <v>13</v>
      </c>
      <c r="O10" s="25">
        <v>7</v>
      </c>
      <c r="P10" s="25">
        <v>4</v>
      </c>
      <c r="Q10" s="25">
        <v>2</v>
      </c>
      <c r="R10" s="202">
        <f>SUM(J10-N10)</f>
        <v>-10</v>
      </c>
      <c r="S10" s="22"/>
    </row>
    <row r="11" spans="1:21" ht="13.5">
      <c r="A11" s="24" t="s">
        <v>13</v>
      </c>
      <c r="B11" s="78">
        <v>9984</v>
      </c>
      <c r="C11" s="228">
        <f>SUM(D11:E11)</f>
        <v>30526</v>
      </c>
      <c r="D11" s="26">
        <v>14509</v>
      </c>
      <c r="E11" s="26">
        <v>16017</v>
      </c>
      <c r="F11" s="229">
        <f>SUM(I11+R11)</f>
        <v>-13</v>
      </c>
      <c r="G11" s="25">
        <v>19</v>
      </c>
      <c r="H11" s="25">
        <v>40</v>
      </c>
      <c r="I11" s="202">
        <f t="shared" si="0"/>
        <v>-21</v>
      </c>
      <c r="J11" s="202">
        <f>SUM(K11+L11+M11)</f>
        <v>93</v>
      </c>
      <c r="K11" s="25">
        <v>55</v>
      </c>
      <c r="L11" s="25">
        <v>22</v>
      </c>
      <c r="M11" s="25">
        <v>16</v>
      </c>
      <c r="N11" s="202">
        <f aca="true" t="shared" si="1" ref="N11:N19">SUM(O11:Q11)</f>
        <v>85</v>
      </c>
      <c r="O11" s="25">
        <v>55</v>
      </c>
      <c r="P11" s="25">
        <v>25</v>
      </c>
      <c r="Q11" s="25">
        <v>5</v>
      </c>
      <c r="R11" s="202">
        <f aca="true" t="shared" si="2" ref="R11:R19">SUM(J11-N11)</f>
        <v>8</v>
      </c>
      <c r="S11" s="22"/>
      <c r="U11" s="115"/>
    </row>
    <row r="12" spans="1:21" ht="13.5">
      <c r="A12" s="24" t="s">
        <v>114</v>
      </c>
      <c r="B12" s="78">
        <v>24480</v>
      </c>
      <c r="C12" s="228">
        <f aca="true" t="shared" si="3" ref="C12:C18">SUM(D12:E12)</f>
        <v>70825</v>
      </c>
      <c r="D12" s="26">
        <v>33084</v>
      </c>
      <c r="E12" s="26">
        <v>37741</v>
      </c>
      <c r="F12" s="229">
        <f>SUM(I12+R12)</f>
        <v>33</v>
      </c>
      <c r="G12" s="25">
        <v>50</v>
      </c>
      <c r="H12" s="25">
        <v>58</v>
      </c>
      <c r="I12" s="202">
        <f t="shared" si="0"/>
        <v>-8</v>
      </c>
      <c r="J12" s="202">
        <f>SUM(K12+L12+M12)</f>
        <v>212</v>
      </c>
      <c r="K12" s="25">
        <v>76</v>
      </c>
      <c r="L12" s="25">
        <v>109</v>
      </c>
      <c r="M12" s="25">
        <v>27</v>
      </c>
      <c r="N12" s="202">
        <f t="shared" si="1"/>
        <v>171</v>
      </c>
      <c r="O12" s="25">
        <v>73</v>
      </c>
      <c r="P12" s="25">
        <v>70</v>
      </c>
      <c r="Q12" s="25">
        <v>28</v>
      </c>
      <c r="R12" s="202">
        <f t="shared" si="2"/>
        <v>41</v>
      </c>
      <c r="S12" s="22"/>
      <c r="U12" s="115"/>
    </row>
    <row r="13" spans="1:19" ht="13.5">
      <c r="A13" s="24" t="s">
        <v>123</v>
      </c>
      <c r="B13" s="78">
        <v>18628</v>
      </c>
      <c r="C13" s="228">
        <f t="shared" si="3"/>
        <v>53383</v>
      </c>
      <c r="D13" s="26">
        <v>25547</v>
      </c>
      <c r="E13" s="26">
        <v>27836</v>
      </c>
      <c r="F13" s="229">
        <f>SUM(I13+R13)</f>
        <v>87</v>
      </c>
      <c r="G13" s="25">
        <v>68</v>
      </c>
      <c r="H13" s="25">
        <v>44</v>
      </c>
      <c r="I13" s="202">
        <f t="shared" si="0"/>
        <v>24</v>
      </c>
      <c r="J13" s="202">
        <f aca="true" t="shared" si="4" ref="J13:J19">SUM(K13+L13+M13)</f>
        <v>249</v>
      </c>
      <c r="K13" s="25">
        <v>184</v>
      </c>
      <c r="L13" s="25">
        <v>53</v>
      </c>
      <c r="M13" s="25">
        <v>12</v>
      </c>
      <c r="N13" s="202">
        <f t="shared" si="1"/>
        <v>186</v>
      </c>
      <c r="O13" s="25">
        <v>118</v>
      </c>
      <c r="P13" s="25">
        <v>62</v>
      </c>
      <c r="Q13" s="25">
        <v>6</v>
      </c>
      <c r="R13" s="202">
        <f t="shared" si="2"/>
        <v>63</v>
      </c>
      <c r="S13" s="22"/>
    </row>
    <row r="14" spans="1:18" ht="13.5">
      <c r="A14" s="141" t="s">
        <v>101</v>
      </c>
      <c r="B14" s="142">
        <v>12507</v>
      </c>
      <c r="C14" s="228">
        <f t="shared" si="3"/>
        <v>34739</v>
      </c>
      <c r="D14" s="142">
        <v>16882</v>
      </c>
      <c r="E14" s="142">
        <v>17857</v>
      </c>
      <c r="F14" s="229">
        <f aca="true" t="shared" si="5" ref="F14:F19">SUM(I14+R14)</f>
        <v>63</v>
      </c>
      <c r="G14" s="143">
        <v>47</v>
      </c>
      <c r="H14" s="143">
        <v>21</v>
      </c>
      <c r="I14" s="202">
        <f t="shared" si="0"/>
        <v>26</v>
      </c>
      <c r="J14" s="202">
        <f t="shared" si="4"/>
        <v>184</v>
      </c>
      <c r="K14" s="143">
        <v>134</v>
      </c>
      <c r="L14" s="143">
        <v>43</v>
      </c>
      <c r="M14" s="143">
        <v>7</v>
      </c>
      <c r="N14" s="202">
        <f>SUM(O14:Q14)</f>
        <v>147</v>
      </c>
      <c r="O14" s="143">
        <v>83</v>
      </c>
      <c r="P14" s="143">
        <v>55</v>
      </c>
      <c r="Q14" s="143">
        <v>9</v>
      </c>
      <c r="R14" s="202">
        <f t="shared" si="2"/>
        <v>37</v>
      </c>
    </row>
    <row r="15" spans="1:19" ht="13.5">
      <c r="A15" s="224" t="s">
        <v>12</v>
      </c>
      <c r="B15" s="78">
        <v>10918</v>
      </c>
      <c r="C15" s="228">
        <f t="shared" si="3"/>
        <v>32874</v>
      </c>
      <c r="D15" s="26">
        <v>15621</v>
      </c>
      <c r="E15" s="26">
        <v>17253</v>
      </c>
      <c r="F15" s="229">
        <f t="shared" si="5"/>
        <v>22</v>
      </c>
      <c r="G15" s="25">
        <v>24</v>
      </c>
      <c r="H15" s="25">
        <v>23</v>
      </c>
      <c r="I15" s="202">
        <f t="shared" si="0"/>
        <v>1</v>
      </c>
      <c r="J15" s="202">
        <f t="shared" si="4"/>
        <v>111</v>
      </c>
      <c r="K15" s="25">
        <v>93</v>
      </c>
      <c r="L15" s="25">
        <v>16</v>
      </c>
      <c r="M15" s="25">
        <v>2</v>
      </c>
      <c r="N15" s="202">
        <f t="shared" si="1"/>
        <v>90</v>
      </c>
      <c r="O15" s="25">
        <v>72</v>
      </c>
      <c r="P15" s="25">
        <v>17</v>
      </c>
      <c r="Q15" s="25">
        <v>1</v>
      </c>
      <c r="R15" s="202">
        <f t="shared" si="2"/>
        <v>21</v>
      </c>
      <c r="S15" s="22"/>
    </row>
    <row r="16" spans="1:19" ht="13.5">
      <c r="A16" s="224" t="s">
        <v>11</v>
      </c>
      <c r="B16" s="78">
        <v>2926</v>
      </c>
      <c r="C16" s="228">
        <f t="shared" si="3"/>
        <v>8690</v>
      </c>
      <c r="D16" s="26">
        <v>4134</v>
      </c>
      <c r="E16" s="26">
        <v>4556</v>
      </c>
      <c r="F16" s="229">
        <f t="shared" si="5"/>
        <v>7</v>
      </c>
      <c r="G16" s="25">
        <v>13</v>
      </c>
      <c r="H16" s="25">
        <v>7</v>
      </c>
      <c r="I16" s="202">
        <f t="shared" si="0"/>
        <v>6</v>
      </c>
      <c r="J16" s="202">
        <f t="shared" si="4"/>
        <v>37</v>
      </c>
      <c r="K16" s="25">
        <v>28</v>
      </c>
      <c r="L16" s="25">
        <v>8</v>
      </c>
      <c r="M16" s="25">
        <v>1</v>
      </c>
      <c r="N16" s="202">
        <f t="shared" si="1"/>
        <v>36</v>
      </c>
      <c r="O16" s="25">
        <v>27</v>
      </c>
      <c r="P16" s="25">
        <v>8</v>
      </c>
      <c r="Q16" s="25">
        <v>1</v>
      </c>
      <c r="R16" s="202">
        <f t="shared" si="2"/>
        <v>1</v>
      </c>
      <c r="S16" s="22"/>
    </row>
    <row r="17" spans="1:19" ht="13.5">
      <c r="A17" s="24" t="s">
        <v>136</v>
      </c>
      <c r="B17" s="78">
        <v>6257</v>
      </c>
      <c r="C17" s="228">
        <f>SUM(D17:E17)</f>
        <v>19706</v>
      </c>
      <c r="D17" s="26">
        <v>9326</v>
      </c>
      <c r="E17" s="26">
        <v>10380</v>
      </c>
      <c r="F17" s="229">
        <f t="shared" si="5"/>
        <v>21</v>
      </c>
      <c r="G17" s="25">
        <v>11</v>
      </c>
      <c r="H17" s="25">
        <v>9</v>
      </c>
      <c r="I17" s="202">
        <f t="shared" si="0"/>
        <v>2</v>
      </c>
      <c r="J17" s="202">
        <f t="shared" si="4"/>
        <v>70</v>
      </c>
      <c r="K17" s="25">
        <v>54</v>
      </c>
      <c r="L17" s="25">
        <v>16</v>
      </c>
      <c r="M17" s="25">
        <v>0</v>
      </c>
      <c r="N17" s="202">
        <f t="shared" si="1"/>
        <v>51</v>
      </c>
      <c r="O17" s="25">
        <v>38</v>
      </c>
      <c r="P17" s="25">
        <v>12</v>
      </c>
      <c r="Q17" s="25">
        <v>1</v>
      </c>
      <c r="R17" s="202">
        <f t="shared" si="2"/>
        <v>19</v>
      </c>
      <c r="S17" s="22"/>
    </row>
    <row r="18" spans="1:19" ht="13.5">
      <c r="A18" s="24" t="s">
        <v>14</v>
      </c>
      <c r="B18" s="78">
        <v>12724</v>
      </c>
      <c r="C18" s="228">
        <f t="shared" si="3"/>
        <v>37899</v>
      </c>
      <c r="D18" s="26">
        <v>18039</v>
      </c>
      <c r="E18" s="26">
        <v>19860</v>
      </c>
      <c r="F18" s="229">
        <f t="shared" si="5"/>
        <v>32</v>
      </c>
      <c r="G18" s="25">
        <v>30</v>
      </c>
      <c r="H18" s="25">
        <v>29</v>
      </c>
      <c r="I18" s="202">
        <f t="shared" si="0"/>
        <v>1</v>
      </c>
      <c r="J18" s="202">
        <f t="shared" si="4"/>
        <v>139</v>
      </c>
      <c r="K18" s="25">
        <v>90</v>
      </c>
      <c r="L18" s="25">
        <v>30</v>
      </c>
      <c r="M18" s="25">
        <v>19</v>
      </c>
      <c r="N18" s="202">
        <f t="shared" si="1"/>
        <v>108</v>
      </c>
      <c r="O18" s="25">
        <v>81</v>
      </c>
      <c r="P18" s="25">
        <v>23</v>
      </c>
      <c r="Q18" s="25">
        <v>4</v>
      </c>
      <c r="R18" s="202">
        <f t="shared" si="2"/>
        <v>31</v>
      </c>
      <c r="S18" s="22"/>
    </row>
    <row r="19" spans="1:19" ht="13.5" customHeight="1">
      <c r="A19" s="24" t="s">
        <v>10</v>
      </c>
      <c r="B19" s="78">
        <v>2352</v>
      </c>
      <c r="C19" s="228">
        <f>SUM(D19:E19)</f>
        <v>7905</v>
      </c>
      <c r="D19" s="26">
        <v>3736</v>
      </c>
      <c r="E19" s="26">
        <v>4169</v>
      </c>
      <c r="F19" s="229">
        <f t="shared" si="5"/>
        <v>-2</v>
      </c>
      <c r="G19" s="25">
        <v>6</v>
      </c>
      <c r="H19" s="25">
        <v>11</v>
      </c>
      <c r="I19" s="202">
        <f t="shared" si="0"/>
        <v>-5</v>
      </c>
      <c r="J19" s="202">
        <f t="shared" si="4"/>
        <v>33</v>
      </c>
      <c r="K19" s="25">
        <v>25</v>
      </c>
      <c r="L19" s="25">
        <v>5</v>
      </c>
      <c r="M19" s="25">
        <v>3</v>
      </c>
      <c r="N19" s="202">
        <f t="shared" si="1"/>
        <v>30</v>
      </c>
      <c r="O19" s="25">
        <v>19</v>
      </c>
      <c r="P19" s="25">
        <v>11</v>
      </c>
      <c r="Q19" s="25">
        <v>0</v>
      </c>
      <c r="R19" s="202">
        <f t="shared" si="2"/>
        <v>3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378675</v>
      </c>
      <c r="C21" s="232">
        <f t="shared" si="6"/>
        <v>972511</v>
      </c>
      <c r="D21" s="232">
        <f t="shared" si="6"/>
        <v>459471</v>
      </c>
      <c r="E21" s="232">
        <f t="shared" si="6"/>
        <v>513040</v>
      </c>
      <c r="F21" s="233">
        <f t="shared" si="6"/>
        <v>499</v>
      </c>
      <c r="G21" s="234">
        <f t="shared" si="6"/>
        <v>936</v>
      </c>
      <c r="H21" s="234">
        <f t="shared" si="6"/>
        <v>623</v>
      </c>
      <c r="I21" s="234">
        <f t="shared" si="6"/>
        <v>313</v>
      </c>
      <c r="J21" s="234">
        <f t="shared" si="6"/>
        <v>3280</v>
      </c>
      <c r="K21" s="234">
        <f t="shared" si="6"/>
        <v>1453</v>
      </c>
      <c r="L21" s="234">
        <f t="shared" si="6"/>
        <v>1509</v>
      </c>
      <c r="M21" s="234">
        <f t="shared" si="6"/>
        <v>318</v>
      </c>
      <c r="N21" s="234">
        <f t="shared" si="6"/>
        <v>3094</v>
      </c>
      <c r="O21" s="234">
        <f t="shared" si="6"/>
        <v>1346</v>
      </c>
      <c r="P21" s="234">
        <f t="shared" si="6"/>
        <v>1368</v>
      </c>
      <c r="Q21" s="234">
        <f t="shared" si="6"/>
        <v>380</v>
      </c>
      <c r="R21" s="234">
        <f t="shared" si="6"/>
        <v>186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8" t="s">
        <v>127</v>
      </c>
      <c r="B24" s="75"/>
      <c r="R24" s="66"/>
    </row>
    <row r="25" spans="1:18" ht="13.5">
      <c r="A25" s="218" t="s">
        <v>128</v>
      </c>
      <c r="B25" s="75"/>
      <c r="R25" s="66"/>
    </row>
    <row r="26" spans="1:18" ht="13.5">
      <c r="A26" s="219" t="s">
        <v>113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L42" sqref="L4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124</v>
      </c>
      <c r="N4" s="185"/>
      <c r="O4" s="182"/>
    </row>
    <row r="5" spans="1:15" ht="18" customHeight="1" thickBot="1">
      <c r="A5" s="319" t="s">
        <v>69</v>
      </c>
      <c r="B5" s="320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17" t="s">
        <v>109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17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17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17"/>
      <c r="B9" s="189" t="s">
        <v>115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17"/>
      <c r="B10" s="189" t="s">
        <v>116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17"/>
      <c r="B11" s="189" t="s">
        <v>117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17"/>
      <c r="B12" s="189" t="s">
        <v>118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17"/>
      <c r="B13" s="189" t="s">
        <v>119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17"/>
      <c r="B14" s="189" t="s">
        <v>120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18"/>
      <c r="B15" s="195" t="s">
        <v>129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>
        <v>99.7</v>
      </c>
      <c r="I15" s="193">
        <v>99.5</v>
      </c>
      <c r="J15" s="193">
        <v>100.2</v>
      </c>
      <c r="K15" s="193">
        <v>100.4</v>
      </c>
      <c r="L15" s="193">
        <v>100.4</v>
      </c>
      <c r="M15" s="193"/>
      <c r="N15" s="193"/>
      <c r="O15" s="194"/>
    </row>
    <row r="16" spans="1:15" ht="18" customHeight="1">
      <c r="A16" s="324" t="s">
        <v>125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21"/>
    </row>
    <row r="17" spans="1:15" ht="18" customHeight="1">
      <c r="A17" s="317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22"/>
    </row>
    <row r="18" spans="1:15" ht="18" customHeight="1">
      <c r="A18" s="317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22"/>
    </row>
    <row r="19" spans="1:15" ht="18" customHeight="1">
      <c r="A19" s="317"/>
      <c r="B19" s="189" t="s">
        <v>115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22"/>
    </row>
    <row r="20" spans="1:15" ht="18" customHeight="1">
      <c r="A20" s="317"/>
      <c r="B20" s="189" t="s">
        <v>116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22"/>
    </row>
    <row r="21" spans="1:15" ht="18" customHeight="1">
      <c r="A21" s="317"/>
      <c r="B21" s="189" t="s">
        <v>117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22"/>
    </row>
    <row r="22" spans="1:15" ht="18" customHeight="1">
      <c r="A22" s="317"/>
      <c r="B22" s="189" t="s">
        <v>118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22"/>
    </row>
    <row r="23" spans="1:15" ht="18" customHeight="1">
      <c r="A23" s="317"/>
      <c r="B23" s="189" t="s">
        <v>119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22"/>
    </row>
    <row r="24" spans="1:15" ht="18" customHeight="1">
      <c r="A24" s="317"/>
      <c r="B24" s="189" t="s">
        <v>120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22"/>
    </row>
    <row r="25" spans="1:15" ht="18" customHeight="1" thickBot="1">
      <c r="A25" s="318"/>
      <c r="B25" s="195" t="s">
        <v>129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>
        <v>-0.2</v>
      </c>
      <c r="I25" s="237">
        <v>-0.2</v>
      </c>
      <c r="J25" s="237">
        <v>0.7</v>
      </c>
      <c r="K25" s="237">
        <v>0.2</v>
      </c>
      <c r="L25" s="237">
        <v>0</v>
      </c>
      <c r="M25" s="237"/>
      <c r="N25" s="238"/>
      <c r="O25" s="323"/>
    </row>
    <row r="26" spans="1:15" ht="18" customHeight="1">
      <c r="A26" s="317" t="s">
        <v>126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17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17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17"/>
      <c r="B29" s="189" t="s">
        <v>115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17"/>
      <c r="B30" s="189" t="s">
        <v>116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17"/>
      <c r="B31" s="189" t="s">
        <v>117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17"/>
      <c r="B32" s="189" t="s">
        <v>118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17"/>
      <c r="B33" s="189" t="s">
        <v>119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17"/>
      <c r="B34" s="189" t="s">
        <v>120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18"/>
      <c r="B35" s="195" t="s">
        <v>129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>
        <v>-0.4</v>
      </c>
      <c r="I35" s="237">
        <v>-0.3</v>
      </c>
      <c r="J35" s="237">
        <v>-0.3</v>
      </c>
      <c r="K35" s="237">
        <v>-0.4</v>
      </c>
      <c r="L35" s="237">
        <v>-0.3</v>
      </c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16" t="s">
        <v>88</v>
      </c>
      <c r="B40" s="316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99</v>
      </c>
      <c r="L40" s="198" t="s">
        <v>107</v>
      </c>
      <c r="M40" s="198" t="s">
        <v>112</v>
      </c>
      <c r="N40" s="198" t="s">
        <v>132</v>
      </c>
      <c r="O40" s="198" t="s">
        <v>139</v>
      </c>
    </row>
    <row r="41" spans="1:15" ht="18" customHeight="1">
      <c r="A41" s="316" t="s">
        <v>97</v>
      </c>
      <c r="B41" s="316"/>
      <c r="C41" s="199">
        <v>99.5</v>
      </c>
      <c r="D41" s="199">
        <v>99.1</v>
      </c>
      <c r="E41" s="199">
        <v>100</v>
      </c>
      <c r="F41" s="199">
        <v>99.5</v>
      </c>
      <c r="G41" s="199">
        <v>99.3</v>
      </c>
      <c r="H41" s="199">
        <v>99.7</v>
      </c>
      <c r="I41" s="199">
        <v>100</v>
      </c>
      <c r="J41" s="199">
        <v>99.8</v>
      </c>
      <c r="K41" s="199">
        <v>100.3</v>
      </c>
      <c r="L41" s="199">
        <v>100.6</v>
      </c>
      <c r="M41" s="199">
        <v>100</v>
      </c>
      <c r="N41" s="199">
        <v>99.4</v>
      </c>
      <c r="O41" s="199">
        <v>99.4</v>
      </c>
    </row>
    <row r="42" spans="1:15" ht="18" customHeight="1">
      <c r="A42" s="316" t="s">
        <v>98</v>
      </c>
      <c r="B42" s="316"/>
      <c r="C42" s="200">
        <v>31</v>
      </c>
      <c r="D42" s="200">
        <v>33</v>
      </c>
      <c r="E42" s="200">
        <v>29</v>
      </c>
      <c r="F42" s="200">
        <v>31</v>
      </c>
      <c r="G42" s="200">
        <v>34</v>
      </c>
      <c r="H42" s="200">
        <v>31</v>
      </c>
      <c r="I42" s="200">
        <v>37</v>
      </c>
      <c r="J42" s="200">
        <v>39</v>
      </c>
      <c r="K42" s="200">
        <v>36</v>
      </c>
      <c r="L42" s="200">
        <v>34</v>
      </c>
      <c r="M42" s="200">
        <v>37</v>
      </c>
      <c r="N42" s="200">
        <v>37</v>
      </c>
      <c r="O42" s="200">
        <v>36</v>
      </c>
    </row>
    <row r="43" ht="18" customHeight="1"/>
    <row r="44" ht="13.5">
      <c r="A44" t="s">
        <v>121</v>
      </c>
    </row>
    <row r="53" ht="13.5">
      <c r="D53" s="33"/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2007-11-28T03:07:51Z</cp:lastPrinted>
  <dcterms:created xsi:type="dcterms:W3CDTF">2000-08-14T09:08:04Z</dcterms:created>
  <dcterms:modified xsi:type="dcterms:W3CDTF">2007-12-27T06:43:49Z</dcterms:modified>
  <cp:category/>
  <cp:version/>
  <cp:contentType/>
  <cp:contentStatus/>
</cp:coreProperties>
</file>