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4月 自・社動態" sheetId="4" r:id="rId4"/>
    <sheet name="3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'③'!$A$2:$O$46</definedName>
  </definedNames>
  <calcPr fullCalcOnLoad="1"/>
</workbook>
</file>

<file path=xl/sharedStrings.xml><?xml version="1.0" encoding="utf-8"?>
<sst xmlns="http://schemas.openxmlformats.org/spreadsheetml/2006/main" count="271" uniqueCount="149">
  <si>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</si>
  <si>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</si>
  <si>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</si>
  <si>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</si>
  <si>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</si>
  <si>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</si>
  <si>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</si>
  <si>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</si>
  <si>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</si>
  <si>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</si>
  <si>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</si>
  <si>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</si>
  <si>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</si>
  <si>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</si>
  <si>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</si>
  <si>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</si>
  <si>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</si>
  <si>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</si>
  <si>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</si>
  <si>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</si>
  <si>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</si>
  <si>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</si>
  <si>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</si>
  <si>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</si>
  <si>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</si>
  <si>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</si>
  <si>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</si>
  <si>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</si>
  <si>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</si>
  <si>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</si>
  <si>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</si>
  <si>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</si>
  <si>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</si>
  <si>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</si>
  <si>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</si>
  <si>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</si>
  <si>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</si>
  <si>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</si>
  <si>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</si>
  <si>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</si>
  <si>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</si>
  <si>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</si>
  <si>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</si>
  <si>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</si>
  <si>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</si>
  <si>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</si>
  <si>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</si>
  <si>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</si>
  <si>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</si>
  <si>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</si>
  <si>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</si>
  <si>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</si>
  <si>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</si>
  <si>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</si>
  <si>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</si>
  <si>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</si>
  <si>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</si>
  <si>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</si>
  <si>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</si>
  <si>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</si>
  <si>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</si>
  <si>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</si>
  <si>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</si>
  <si>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</si>
  <si>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</si>
  <si>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</si>
  <si>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</si>
  <si>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</si>
  <si>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</si>
  <si>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</si>
  <si>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</si>
  <si>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</si>
  <si>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</si>
  <si>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</si>
  <si>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</si>
  <si>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</si>
  <si>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</si>
  <si>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</si>
  <si>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</si>
  <si>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</si>
  <si>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</si>
  <si>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</si>
  <si>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</si>
  <si>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</si>
  <si>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</si>
  <si>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</si>
  <si>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</si>
  <si>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</si>
  <si>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</si>
  <si>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</si>
  <si>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</si>
  <si>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</si>
  <si>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</si>
  <si>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</si>
  <si>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</si>
  <si>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</si>
  <si>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</si>
  <si>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</si>
  <si>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</si>
  <si>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</si>
  <si>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</si>
  <si>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</si>
  <si>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</si>
  <si>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</si>
  <si>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</si>
  <si>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</si>
  <si>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</si>
  <si>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</si>
  <si>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</si>
  <si>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</si>
  <si>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</si>
  <si>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</si>
  <si>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</si>
  <si>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</si>
  <si>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</si>
  <si>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</si>
  <si>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</si>
  <si>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</si>
  <si>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</si>
  <si>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</si>
  <si>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</si>
  <si>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</si>
  <si>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</si>
  <si>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</si>
  <si>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</si>
  <si>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</si>
  <si>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</si>
  <si>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</si>
  <si>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</si>
  <si>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</si>
  <si>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</si>
  <si>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</si>
  <si>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城 南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</si>
  <si>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</si>
  <si>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</si>
  <si>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</si>
  <si>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</si>
  <si>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</si>
  <si>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t>熊本市と富合町は平成20年10月6日に合併しました。</t>
  </si>
  <si>
    <t>※前年同月の比較のため、富合町分は熊本市に含めている。</t>
  </si>
  <si>
    <t>自然動態・社会動態（平成21年3月1日現在）</t>
  </si>
  <si>
    <r>
      <t>2</t>
    </r>
    <r>
      <rPr>
        <sz val="11"/>
        <rFont val="ＭＳ Ｐゴシック"/>
        <family val="3"/>
      </rPr>
      <t>1</t>
    </r>
  </si>
  <si>
    <r>
      <t>統計速報</t>
    </r>
    <r>
      <rPr>
        <b/>
        <sz val="12"/>
        <color indexed="18"/>
        <rFont val="ＭＳ Ｐゴシック"/>
        <family val="3"/>
      </rPr>
      <t>（平成21年4月1日現在の推計人口）</t>
    </r>
  </si>
  <si>
    <t>（第 403 号）</t>
  </si>
  <si>
    <r>
      <t>１）熊本市の人口と世帯数</t>
    </r>
    <r>
      <rPr>
        <b/>
        <sz val="11"/>
        <rFont val="ＭＳ Ｐゴシック"/>
        <family val="3"/>
      </rPr>
      <t>（平成21年4月1日現在）</t>
    </r>
  </si>
  <si>
    <r>
      <t>２）熊本県の人口と世帯数</t>
    </r>
    <r>
      <rPr>
        <b/>
        <sz val="11"/>
        <rFont val="ＭＳ Ｐゴシック"/>
        <family val="3"/>
      </rPr>
      <t>（平成21年4月1日現在）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</si>
  <si>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（平成21年4月1日現在）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</si>
  <si>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月1日現在）</t>
    </r>
  </si>
  <si>
    <t>自然動態・社会動態（平成21年4月1日現在）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</si>
</sst>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1" fillId="0" borderId="2" xfId="0" applyNumberFormat="1" applyFont="1" applyBorder="1" applyAlignment="1">
      <alignment vertical="center"/>
    </xf>
    <xf numFmtId="177" fontId="31" fillId="0" borderId="2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4" fillId="0" borderId="2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1" fillId="0" borderId="2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2" fillId="6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36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1" fillId="0" borderId="34" xfId="0" applyNumberFormat="1" applyFont="1" applyFill="1" applyBorder="1" applyAlignment="1">
      <alignment vertical="center"/>
    </xf>
    <xf numFmtId="178" fontId="37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horizontal="center" vertical="center"/>
    </xf>
    <xf numFmtId="177" fontId="31" fillId="0" borderId="15" xfId="0" applyNumberFormat="1" applyFont="1" applyFill="1" applyBorder="1" applyAlignment="1">
      <alignment vertical="center"/>
    </xf>
    <xf numFmtId="177" fontId="31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7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5" fillId="5" borderId="11" xfId="0" applyFont="1" applyFill="1" applyBorder="1" applyAlignment="1">
      <alignment horizontal="center" vertical="center"/>
    </xf>
    <xf numFmtId="177" fontId="38" fillId="5" borderId="11" xfId="0" applyNumberFormat="1" applyFont="1" applyFill="1" applyBorder="1" applyAlignment="1">
      <alignment vertical="center"/>
    </xf>
    <xf numFmtId="178" fontId="37" fillId="5" borderId="40" xfId="0" applyNumberFormat="1" applyFont="1" applyFill="1" applyBorder="1" applyAlignment="1">
      <alignment/>
    </xf>
    <xf numFmtId="178" fontId="37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56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4" fillId="0" borderId="0" xfId="0" applyNumberFormat="1" applyFont="1" applyAlignment="1">
      <alignment horizontal="right"/>
    </xf>
    <xf numFmtId="0" fontId="0" fillId="0" borderId="57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8" xfId="0" applyFont="1" applyFill="1" applyBorder="1" applyAlignment="1">
      <alignment horizontal="right"/>
    </xf>
    <xf numFmtId="178" fontId="37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7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1" fillId="6" borderId="1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77" fontId="44" fillId="0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14" fontId="0" fillId="0" borderId="0" xfId="0" applyNumberFormat="1" applyAlignment="1">
      <alignment/>
    </xf>
    <xf numFmtId="14" fontId="16" fillId="0" borderId="0" xfId="0" applyNumberFormat="1" applyFont="1" applyAlignment="1">
      <alignment/>
    </xf>
    <xf numFmtId="177" fontId="37" fillId="0" borderId="0" xfId="0" applyNumberFormat="1" applyFont="1" applyFill="1" applyBorder="1" applyAlignment="1">
      <alignment vertical="center"/>
    </xf>
    <xf numFmtId="178" fontId="37" fillId="0" borderId="40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/>
    </xf>
    <xf numFmtId="0" fontId="0" fillId="0" borderId="59" xfId="0" applyBorder="1" applyAlignment="1">
      <alignment horizontal="center" vertical="distributed" textRotation="255"/>
    </xf>
    <xf numFmtId="0" fontId="17" fillId="0" borderId="3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D1">
      <selection activeCell="I5" sqref="I5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71" t="s">
        <v>142</v>
      </c>
      <c r="D1" s="272"/>
      <c r="E1" s="272"/>
      <c r="F1" s="272"/>
      <c r="G1" s="272"/>
      <c r="H1" s="272"/>
    </row>
    <row r="2" spans="1:8" ht="13.5">
      <c r="A2" s="31"/>
      <c r="B2" s="31"/>
      <c r="C2" s="252" t="s">
        <v>138</v>
      </c>
      <c r="D2" s="31"/>
      <c r="E2" s="31"/>
      <c r="F2" s="31"/>
      <c r="H2" s="240">
        <v>39933</v>
      </c>
    </row>
    <row r="3" spans="1:8" ht="13.5">
      <c r="A3" s="31"/>
      <c r="B3" s="31"/>
      <c r="C3" s="31"/>
      <c r="D3" s="31"/>
      <c r="F3" s="1" t="s">
        <v>143</v>
      </c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126</v>
      </c>
      <c r="E5" s="31"/>
      <c r="F5" s="31"/>
      <c r="G5" s="31"/>
      <c r="H5" s="92"/>
    </row>
    <row r="6" spans="1:7" ht="13.5">
      <c r="A6" s="31"/>
      <c r="B6" s="31"/>
      <c r="C6" s="56" t="s">
        <v>127</v>
      </c>
      <c r="E6" s="31"/>
      <c r="F6" s="31"/>
      <c r="G6" s="31"/>
    </row>
    <row r="7" ht="10.5" customHeight="1"/>
    <row r="8" spans="2:9" ht="13.5">
      <c r="B8" s="31"/>
      <c r="C8" s="278" t="s">
        <v>144</v>
      </c>
      <c r="D8" s="279"/>
      <c r="E8" s="279"/>
      <c r="F8" s="279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46</v>
      </c>
      <c r="H10" s="91" t="s">
        <v>47</v>
      </c>
      <c r="K10" s="93" t="s">
        <v>123</v>
      </c>
      <c r="L10" s="93" t="s">
        <v>124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65">
        <f>'4月 自・社動態'!B8</f>
        <v>281286</v>
      </c>
      <c r="F12" s="163">
        <f>E12-K12</f>
        <v>-559</v>
      </c>
      <c r="G12" s="163">
        <f>E12-L12</f>
        <v>3407</v>
      </c>
      <c r="H12" s="234">
        <f>G12/L12*100</f>
        <v>1.226073218919026</v>
      </c>
      <c r="K12" s="166">
        <f>'3月 自・社動態'!B8</f>
        <v>281845</v>
      </c>
      <c r="L12" s="166">
        <f>'前年同月'!E6</f>
        <v>277879</v>
      </c>
    </row>
    <row r="13" spans="2:12" s="3" customFormat="1" ht="9" customHeight="1">
      <c r="B13" s="52"/>
      <c r="E13" s="106"/>
      <c r="K13" s="95"/>
      <c r="L13" s="95"/>
    </row>
    <row r="14" spans="2:12" s="3" customFormat="1" ht="11.25" customHeight="1">
      <c r="B14" s="52"/>
      <c r="D14" s="39" t="s">
        <v>45</v>
      </c>
      <c r="E14" s="165">
        <f>SUM(E15:E16)</f>
        <v>677375</v>
      </c>
      <c r="F14" s="163">
        <f>E14-K14</f>
        <v>-2366</v>
      </c>
      <c r="G14" s="163">
        <f>E14-L14</f>
        <v>1399</v>
      </c>
      <c r="H14" s="234">
        <f>G14/L14*100</f>
        <v>0.20696001041457093</v>
      </c>
      <c r="K14" s="166">
        <f>K15+K16</f>
        <v>679741</v>
      </c>
      <c r="L14" s="166">
        <f>SUM(L15:L16)</f>
        <v>675976</v>
      </c>
    </row>
    <row r="15" spans="2:12" s="3" customFormat="1" ht="11.25" customHeight="1">
      <c r="B15" s="52"/>
      <c r="D15" s="39" t="s">
        <v>5</v>
      </c>
      <c r="E15" s="165">
        <f>'4月 自・社動態'!D8</f>
        <v>318524</v>
      </c>
      <c r="F15" s="163">
        <f>E15-K15</f>
        <v>-1591</v>
      </c>
      <c r="G15" s="163">
        <f>E15-L15</f>
        <v>435</v>
      </c>
      <c r="H15" s="234">
        <f>G15/L15*100</f>
        <v>0.13675417886189087</v>
      </c>
      <c r="K15" s="166">
        <f>'3月 自・社動態'!D8</f>
        <v>320115</v>
      </c>
      <c r="L15" s="166">
        <f>'前年同月'!G6</f>
        <v>318089</v>
      </c>
    </row>
    <row r="16" spans="2:12" s="3" customFormat="1" ht="12.75" customHeight="1">
      <c r="B16" s="52"/>
      <c r="D16" s="39" t="s">
        <v>6</v>
      </c>
      <c r="E16" s="165">
        <f>'4月 自・社動態'!E8</f>
        <v>358851</v>
      </c>
      <c r="F16" s="163">
        <f>E16-K16</f>
        <v>-775</v>
      </c>
      <c r="G16" s="163">
        <f>E16-L16</f>
        <v>964</v>
      </c>
      <c r="H16" s="234">
        <f>G16/L16*100</f>
        <v>0.26935876407916465</v>
      </c>
      <c r="K16" s="166">
        <f>'3月 自・社動態'!E8</f>
        <v>359626</v>
      </c>
      <c r="L16" s="166">
        <f>'前年同月'!H6</f>
        <v>357887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96"/>
    </row>
    <row r="18" ht="10.5" customHeight="1"/>
    <row r="19" spans="3:6" ht="13.5">
      <c r="C19" s="280" t="s">
        <v>145</v>
      </c>
      <c r="D19" s="279"/>
      <c r="E19" s="279"/>
      <c r="F19" s="279"/>
    </row>
    <row r="20" spans="2:7" ht="14.25" thickBot="1">
      <c r="B20" s="31"/>
      <c r="D20" s="32" t="s">
        <v>1</v>
      </c>
      <c r="E20" s="31"/>
      <c r="F20" s="31"/>
      <c r="G20" s="33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46</v>
      </c>
      <c r="H21" s="91" t="s">
        <v>47</v>
      </c>
      <c r="K21" s="93" t="s">
        <v>123</v>
      </c>
      <c r="L21" s="93" t="s">
        <v>124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94"/>
    </row>
    <row r="23" spans="2:12" ht="12.75" customHeight="1">
      <c r="B23" s="46"/>
      <c r="D23" s="39" t="s">
        <v>7</v>
      </c>
      <c r="E23" s="197">
        <v>688415</v>
      </c>
      <c r="F23" s="163">
        <f>E23-K23</f>
        <v>-750</v>
      </c>
      <c r="G23" s="163">
        <f>E23-L23</f>
        <v>6995</v>
      </c>
      <c r="H23" s="234">
        <f>G23/L23*100</f>
        <v>1.0265328285051805</v>
      </c>
      <c r="K23" s="197">
        <v>689165</v>
      </c>
      <c r="L23" s="166">
        <f>'前年同月'!E22</f>
        <v>681420</v>
      </c>
    </row>
    <row r="24" spans="2:12" ht="9" customHeight="1">
      <c r="B24" s="46"/>
      <c r="E24" s="107"/>
      <c r="K24" s="107"/>
      <c r="L24" s="97"/>
    </row>
    <row r="25" spans="2:12" ht="11.25" customHeight="1">
      <c r="B25" s="46"/>
      <c r="D25" s="39" t="s">
        <v>45</v>
      </c>
      <c r="E25" s="167">
        <f>SUM(E26:E27)</f>
        <v>1815224</v>
      </c>
      <c r="F25" s="163">
        <f>E25-K25</f>
        <v>-5735</v>
      </c>
      <c r="G25" s="163">
        <f>E25-L25</f>
        <v>-5800</v>
      </c>
      <c r="H25" s="234">
        <f>G25/L25*100</f>
        <v>-0.31850211748993973</v>
      </c>
      <c r="K25" s="167">
        <f>SUM(K26:K27)</f>
        <v>1820959</v>
      </c>
      <c r="L25" s="166">
        <f>SUM(L26:L27)</f>
        <v>1821024</v>
      </c>
    </row>
    <row r="26" spans="2:12" ht="11.25" customHeight="1">
      <c r="B26" s="46"/>
      <c r="D26" s="39" t="s">
        <v>5</v>
      </c>
      <c r="E26" s="197">
        <v>852403</v>
      </c>
      <c r="F26" s="163">
        <f>E26-K26</f>
        <v>-3525</v>
      </c>
      <c r="G26" s="163">
        <f>E26-L26</f>
        <v>-2983</v>
      </c>
      <c r="H26" s="234">
        <f>G26/L26*100</f>
        <v>-0.34873144989513505</v>
      </c>
      <c r="K26" s="197">
        <v>855928</v>
      </c>
      <c r="L26" s="166">
        <f>'前年同月'!G22</f>
        <v>855386</v>
      </c>
    </row>
    <row r="27" spans="2:12" ht="12.75" customHeight="1">
      <c r="B27" s="46"/>
      <c r="D27" s="39" t="s">
        <v>6</v>
      </c>
      <c r="E27" s="197">
        <v>962821</v>
      </c>
      <c r="F27" s="163">
        <f>E27-K27</f>
        <v>-2210</v>
      </c>
      <c r="G27" s="163">
        <f>E27-L27</f>
        <v>-2817</v>
      </c>
      <c r="H27" s="234">
        <f>G27/L27*100</f>
        <v>-0.2917242279197795</v>
      </c>
      <c r="K27" s="197">
        <v>965031</v>
      </c>
      <c r="L27" s="166">
        <f>'前年同月'!H22</f>
        <v>965638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78" t="s">
        <v>146</v>
      </c>
      <c r="D30" s="279"/>
      <c r="E30" s="279"/>
      <c r="F30" s="279"/>
      <c r="G30" s="279"/>
      <c r="H30" s="279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45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65">
        <f>'4月 自・社動態'!B8</f>
        <v>281286</v>
      </c>
      <c r="F35" s="110">
        <f>'4月 自・社動態'!C8</f>
        <v>677375</v>
      </c>
      <c r="G35" s="163">
        <f>'4月 自・社動態'!D8</f>
        <v>318524</v>
      </c>
      <c r="H35" s="163">
        <f>'4月 自・社動態'!E8</f>
        <v>358851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56" t="s">
        <v>39</v>
      </c>
      <c r="E37" s="168">
        <f>'4月 自・社動態'!B18</f>
        <v>12901</v>
      </c>
      <c r="F37" s="110">
        <f>'4月 自・社動態'!C18</f>
        <v>37593</v>
      </c>
      <c r="G37" s="110">
        <f>'4月 自・社動態'!D18</f>
        <v>17899</v>
      </c>
      <c r="H37" s="110">
        <f>'4月 自・社動態'!E18</f>
        <v>19694</v>
      </c>
    </row>
    <row r="38" spans="2:8" ht="12.75" customHeight="1">
      <c r="B38" s="31"/>
      <c r="D38" s="156" t="s">
        <v>40</v>
      </c>
      <c r="E38" s="168">
        <f>'4月 自・社動態'!B17</f>
        <v>6450</v>
      </c>
      <c r="F38" s="110">
        <f>'4月 自・社動態'!C17</f>
        <v>19926</v>
      </c>
      <c r="G38" s="110">
        <f>'4月 自・社動態'!D17</f>
        <v>9410</v>
      </c>
      <c r="H38" s="110">
        <f>'4月 自・社動態'!E17</f>
        <v>10516</v>
      </c>
    </row>
    <row r="39" spans="2:8" ht="12.75" customHeight="1">
      <c r="B39" s="31"/>
      <c r="D39" s="53" t="s">
        <v>60</v>
      </c>
      <c r="E39" s="168">
        <f>'4月 自・社動態'!B10</f>
        <v>1814</v>
      </c>
      <c r="F39" s="110">
        <f>'4月 自・社動態'!C10</f>
        <v>5473</v>
      </c>
      <c r="G39" s="110">
        <f>'4月 自・社動態'!D10</f>
        <v>2550</v>
      </c>
      <c r="H39" s="110">
        <f>'4月 自・社動態'!E10</f>
        <v>2923</v>
      </c>
    </row>
    <row r="40" spans="2:8" ht="12.75" customHeight="1">
      <c r="B40" s="31"/>
      <c r="D40" s="53" t="s">
        <v>13</v>
      </c>
      <c r="E40" s="168">
        <f>'4月 自・社動態'!B11</f>
        <v>10071</v>
      </c>
      <c r="F40" s="110">
        <f>'4月 自・社動態'!C11</f>
        <v>30173</v>
      </c>
      <c r="G40" s="110">
        <f>'4月 自・社動態'!D11</f>
        <v>14338</v>
      </c>
      <c r="H40" s="110">
        <f>'4月 自・社動態'!E11</f>
        <v>15835</v>
      </c>
    </row>
    <row r="41" spans="2:8" ht="12.75" customHeight="1">
      <c r="B41" s="31"/>
      <c r="D41" s="155" t="s">
        <v>95</v>
      </c>
      <c r="E41" s="168">
        <f>'4月 自・社動態'!B14</f>
        <v>13264</v>
      </c>
      <c r="F41" s="110">
        <f>'4月 自・社動態'!C14</f>
        <v>35969</v>
      </c>
      <c r="G41" s="110">
        <f>'4月 自・社動態'!D14</f>
        <v>17493</v>
      </c>
      <c r="H41" s="110">
        <f>'4月 自・社動態'!E14</f>
        <v>18476</v>
      </c>
    </row>
    <row r="42" spans="2:8" ht="12.75" customHeight="1">
      <c r="B42" s="31"/>
      <c r="D42" s="53" t="s">
        <v>111</v>
      </c>
      <c r="E42" s="168">
        <f>'4月 自・社動態'!B13</f>
        <v>18994</v>
      </c>
      <c r="F42" s="110">
        <f>'4月 自・社動態'!C13</f>
        <v>53880</v>
      </c>
      <c r="G42" s="110">
        <f>'4月 自・社動態'!D13</f>
        <v>25727</v>
      </c>
      <c r="H42" s="110">
        <f>'4月 自・社動態'!E13</f>
        <v>28153</v>
      </c>
    </row>
    <row r="43" spans="2:8" ht="12.75" customHeight="1">
      <c r="B43" s="31"/>
      <c r="C43" s="213"/>
      <c r="D43" s="53" t="s">
        <v>102</v>
      </c>
      <c r="E43" s="168">
        <f>'4月 自・社動態'!B12</f>
        <v>24672</v>
      </c>
      <c r="F43" s="110">
        <f>'4月 自・社動態'!C12</f>
        <v>69983</v>
      </c>
      <c r="G43" s="110">
        <f>'4月 自・社動態'!D12</f>
        <v>32671</v>
      </c>
      <c r="H43" s="110">
        <f>'4月 自・社動態'!E12</f>
        <v>37312</v>
      </c>
    </row>
    <row r="44" spans="2:8" ht="12.75" customHeight="1">
      <c r="B44" s="31"/>
      <c r="C44" s="213"/>
      <c r="D44" s="156" t="s">
        <v>11</v>
      </c>
      <c r="E44" s="168">
        <f>'4月 自・社動態'!B16</f>
        <v>2961</v>
      </c>
      <c r="F44" s="110">
        <f>'4月 自・社動態'!C16</f>
        <v>8632</v>
      </c>
      <c r="G44" s="110">
        <f>'4月 自・社動態'!D16</f>
        <v>4117</v>
      </c>
      <c r="H44" s="110">
        <f>'4月 自・社動態'!E16</f>
        <v>4515</v>
      </c>
    </row>
    <row r="45" spans="2:8" ht="12.75" customHeight="1">
      <c r="B45" s="31"/>
      <c r="D45" s="156" t="s">
        <v>12</v>
      </c>
      <c r="E45" s="168">
        <f>'4月 自・社動態'!B15</f>
        <v>11165</v>
      </c>
      <c r="F45" s="110">
        <f>'4月 自・社動態'!C15</f>
        <v>32933</v>
      </c>
      <c r="G45" s="110">
        <f>'4月 自・社動態'!D15</f>
        <v>15649</v>
      </c>
      <c r="H45" s="110">
        <f>'4月 自・社動態'!E15</f>
        <v>17284</v>
      </c>
    </row>
    <row r="46" spans="2:5" ht="12.75" customHeight="1">
      <c r="B46" s="31"/>
      <c r="E46" s="66"/>
    </row>
    <row r="47" spans="2:8" ht="12.75" customHeight="1">
      <c r="B47" s="31"/>
      <c r="D47" s="208"/>
      <c r="E47" s="168"/>
      <c r="F47" s="110"/>
      <c r="G47" s="110"/>
      <c r="H47" s="110"/>
    </row>
    <row r="48" spans="2:8" ht="9" customHeight="1">
      <c r="B48" s="31"/>
      <c r="D48" s="108"/>
      <c r="E48" s="109"/>
      <c r="F48" s="110"/>
      <c r="G48" s="111"/>
      <c r="H48" s="111"/>
    </row>
    <row r="49" spans="2:8" ht="12.75" customHeight="1">
      <c r="B49" s="31"/>
      <c r="D49" s="170" t="s">
        <v>96</v>
      </c>
      <c r="E49" s="168">
        <f>SUM(E35:E45)</f>
        <v>383578</v>
      </c>
      <c r="F49" s="110">
        <f>SUM(F35:F45)</f>
        <v>971937</v>
      </c>
      <c r="G49" s="110">
        <f>SUM(G35:G45)</f>
        <v>458378</v>
      </c>
      <c r="H49" s="169">
        <f>SUM(H35:H45)</f>
        <v>513559</v>
      </c>
    </row>
    <row r="50" spans="1:7" ht="7.5" customHeight="1">
      <c r="A50" s="7"/>
      <c r="B50" s="7"/>
      <c r="C50" s="7"/>
      <c r="D50" s="79"/>
      <c r="E50" s="79"/>
      <c r="F50" s="79"/>
      <c r="G50" s="79"/>
    </row>
    <row r="51" spans="1:9" ht="7.5" customHeight="1">
      <c r="A51" s="7"/>
      <c r="B51" s="7"/>
      <c r="C51" s="273"/>
      <c r="D51" s="273"/>
      <c r="E51" s="273"/>
      <c r="F51" s="273"/>
      <c r="G51" s="273"/>
      <c r="H51" s="273"/>
      <c r="I51" s="273"/>
    </row>
    <row r="52" spans="1:9" ht="10.5" customHeight="1">
      <c r="A52" s="7"/>
      <c r="B52" s="7"/>
      <c r="C52" s="273"/>
      <c r="D52" s="273"/>
      <c r="E52" s="273"/>
      <c r="F52" s="273"/>
      <c r="G52" s="273"/>
      <c r="H52" s="273"/>
      <c r="I52" s="273"/>
    </row>
    <row r="53" spans="4:13" ht="13.5">
      <c r="D53" s="281" t="s">
        <v>147</v>
      </c>
      <c r="E53" s="279"/>
      <c r="F53" s="279"/>
      <c r="G53" s="279"/>
      <c r="H53" s="279"/>
      <c r="K53" s="9"/>
      <c r="L53" s="9"/>
      <c r="M53" s="9"/>
    </row>
    <row r="54" spans="4:13" ht="13.5">
      <c r="D54" s="32" t="s">
        <v>54</v>
      </c>
      <c r="K54" s="9"/>
      <c r="L54" s="9"/>
      <c r="M54" s="9"/>
    </row>
    <row r="55" spans="4:8" ht="13.5">
      <c r="D55" s="90" t="s">
        <v>27</v>
      </c>
      <c r="E55" s="274" t="s">
        <v>28</v>
      </c>
      <c r="F55" s="275"/>
      <c r="G55" s="274" t="s">
        <v>29</v>
      </c>
      <c r="H55" s="275"/>
    </row>
    <row r="56" spans="4:8" ht="4.5" customHeight="1">
      <c r="D56" s="31"/>
      <c r="E56" s="88"/>
      <c r="F56" s="89"/>
      <c r="G56" s="89"/>
      <c r="H56" s="89"/>
    </row>
    <row r="57" spans="4:8" ht="13.5">
      <c r="D57" s="53" t="s">
        <v>30</v>
      </c>
      <c r="E57" s="276">
        <f>E25</f>
        <v>1815224</v>
      </c>
      <c r="F57" s="277"/>
      <c r="G57" s="277">
        <f>F35</f>
        <v>677375</v>
      </c>
      <c r="H57" s="277"/>
    </row>
    <row r="58" spans="4:8" ht="13.5">
      <c r="D58" s="53" t="s">
        <v>31</v>
      </c>
      <c r="E58" s="282">
        <v>100</v>
      </c>
      <c r="F58" s="283"/>
      <c r="G58" s="283">
        <f>G57*E58/E57</f>
        <v>37.316331207608535</v>
      </c>
      <c r="H58" s="283"/>
    </row>
    <row r="59" spans="4:8" ht="9" customHeight="1">
      <c r="D59" s="47"/>
      <c r="E59" s="85"/>
      <c r="F59" s="86"/>
      <c r="G59" s="86"/>
      <c r="H59" s="86"/>
    </row>
  </sheetData>
  <mergeCells count="12">
    <mergeCell ref="E58:F58"/>
    <mergeCell ref="G57:H57"/>
    <mergeCell ref="G58:H58"/>
    <mergeCell ref="G55:H55"/>
    <mergeCell ref="C1:H1"/>
    <mergeCell ref="C51:I52"/>
    <mergeCell ref="E55:F55"/>
    <mergeCell ref="E57:F57"/>
    <mergeCell ref="C8:F8"/>
    <mergeCell ref="C19:F19"/>
    <mergeCell ref="C30:H30"/>
    <mergeCell ref="D53:H53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53"/>
  <sheetViews>
    <sheetView zoomScaleSheetLayoutView="100" workbookViewId="0" topLeftCell="A1">
      <selection activeCell="E20" sqref="E20:G20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54"/>
    </row>
    <row r="3" spans="2:16" ht="13.5">
      <c r="B3" s="31" t="s">
        <v>61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42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69" t="s">
        <v>2</v>
      </c>
      <c r="C5" s="269"/>
      <c r="D5" s="270"/>
      <c r="E5" s="264" t="s">
        <v>4</v>
      </c>
      <c r="F5" s="269"/>
      <c r="G5" s="269"/>
      <c r="H5" s="270"/>
      <c r="I5" s="261" t="s">
        <v>15</v>
      </c>
      <c r="J5" s="296"/>
      <c r="K5" s="296"/>
      <c r="L5" s="203"/>
      <c r="M5" s="98" t="s">
        <v>58</v>
      </c>
      <c r="N5" s="98" t="s">
        <v>55</v>
      </c>
      <c r="O5" s="98" t="s">
        <v>56</v>
      </c>
      <c r="P5" s="39"/>
    </row>
    <row r="6" spans="2:16" ht="15" customHeight="1" thickBot="1">
      <c r="B6" s="262"/>
      <c r="C6" s="262"/>
      <c r="D6" s="263"/>
      <c r="E6" s="265"/>
      <c r="F6" s="262"/>
      <c r="G6" s="262"/>
      <c r="H6" s="263"/>
      <c r="I6" s="261" t="s">
        <v>16</v>
      </c>
      <c r="J6" s="297"/>
      <c r="K6" s="127" t="s">
        <v>17</v>
      </c>
      <c r="L6" s="204"/>
      <c r="M6" s="118"/>
      <c r="N6" s="118"/>
      <c r="O6" s="99" t="s">
        <v>57</v>
      </c>
      <c r="P6" s="39"/>
    </row>
    <row r="7" spans="2:16" s="3" customFormat="1" ht="15" customHeight="1" thickTop="1">
      <c r="B7" s="129"/>
      <c r="C7" s="117"/>
      <c r="D7" s="117"/>
      <c r="E7" s="293"/>
      <c r="F7" s="294"/>
      <c r="G7" s="294"/>
      <c r="H7" s="294"/>
      <c r="I7" s="294"/>
      <c r="J7" s="294"/>
      <c r="K7" s="294"/>
      <c r="L7" s="201"/>
      <c r="M7" s="100"/>
      <c r="N7" s="100"/>
      <c r="O7" s="101"/>
      <c r="P7" s="87"/>
    </row>
    <row r="8" spans="2:16" s="2" customFormat="1" ht="15" customHeight="1">
      <c r="B8" s="129"/>
      <c r="C8" s="108" t="s">
        <v>9</v>
      </c>
      <c r="D8" s="130"/>
      <c r="E8" s="302">
        <f>M8-N8</f>
        <v>-559</v>
      </c>
      <c r="F8" s="267"/>
      <c r="G8" s="267"/>
      <c r="H8" s="40"/>
      <c r="I8" s="267">
        <f>M8-O8</f>
        <v>3407</v>
      </c>
      <c r="J8" s="267"/>
      <c r="K8" s="234">
        <f>I8/O8*100</f>
        <v>1.226073218919026</v>
      </c>
      <c r="L8" s="164"/>
      <c r="M8" s="206">
        <f>'4月 自・社動態'!B8</f>
        <v>281286</v>
      </c>
      <c r="N8" s="206">
        <f>'3月 自・社動態'!B8</f>
        <v>281845</v>
      </c>
      <c r="O8" s="206">
        <f>'前年同月'!E6</f>
        <v>277879</v>
      </c>
      <c r="P8" s="59"/>
    </row>
    <row r="9" spans="2:16" s="3" customFormat="1" ht="28.5" customHeight="1">
      <c r="B9" s="112"/>
      <c r="C9" s="108" t="s">
        <v>98</v>
      </c>
      <c r="D9" s="131"/>
      <c r="E9" s="302">
        <f>M9-N9</f>
        <v>-434</v>
      </c>
      <c r="F9" s="267"/>
      <c r="G9" s="267"/>
      <c r="H9" s="5"/>
      <c r="I9" s="267">
        <f>M9-O9</f>
        <v>4856</v>
      </c>
      <c r="J9" s="267"/>
      <c r="K9" s="234">
        <f>I9/O9*100</f>
        <v>1.2822070014416906</v>
      </c>
      <c r="L9" s="164"/>
      <c r="M9" s="206">
        <f>'4月 自・社動態'!B21</f>
        <v>383578</v>
      </c>
      <c r="N9" s="206">
        <f>'3月 自・社動態'!B21</f>
        <v>384012</v>
      </c>
      <c r="O9" s="206">
        <f>'前年同月'!E20</f>
        <v>378722</v>
      </c>
      <c r="P9" s="59"/>
    </row>
    <row r="10" spans="2:16" s="3" customFormat="1" ht="12.75" customHeight="1" thickBot="1">
      <c r="B10" s="128"/>
      <c r="C10" s="132"/>
      <c r="D10" s="133"/>
      <c r="E10" s="298"/>
      <c r="F10" s="299"/>
      <c r="G10" s="299"/>
      <c r="H10" s="299"/>
      <c r="I10" s="299"/>
      <c r="J10" s="299"/>
      <c r="K10" s="299"/>
      <c r="L10" s="205"/>
      <c r="M10" s="103"/>
      <c r="N10" s="103"/>
      <c r="O10" s="104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94</v>
      </c>
    </row>
    <row r="15" ht="13.5">
      <c r="C15" s="31" t="s">
        <v>62</v>
      </c>
    </row>
    <row r="16" ht="14.25" thickBot="1">
      <c r="C16" s="32" t="s">
        <v>41</v>
      </c>
    </row>
    <row r="17" spans="2:16" ht="13.5" customHeight="1">
      <c r="B17" s="284" t="s">
        <v>2</v>
      </c>
      <c r="C17" s="284"/>
      <c r="D17" s="285"/>
      <c r="E17" s="288" t="s">
        <v>4</v>
      </c>
      <c r="F17" s="284"/>
      <c r="G17" s="284"/>
      <c r="H17" s="285"/>
      <c r="I17" s="290" t="s">
        <v>15</v>
      </c>
      <c r="J17" s="291"/>
      <c r="K17" s="291"/>
      <c r="L17" s="200"/>
      <c r="M17" s="98" t="s">
        <v>58</v>
      </c>
      <c r="N17" s="98" t="s">
        <v>55</v>
      </c>
      <c r="O17" s="98" t="s">
        <v>56</v>
      </c>
      <c r="P17" s="4"/>
    </row>
    <row r="18" spans="2:16" ht="19.5" customHeight="1" thickBot="1">
      <c r="B18" s="286"/>
      <c r="C18" s="286"/>
      <c r="D18" s="287"/>
      <c r="E18" s="289"/>
      <c r="F18" s="286"/>
      <c r="G18" s="286"/>
      <c r="H18" s="287"/>
      <c r="I18" s="290" t="s">
        <v>16</v>
      </c>
      <c r="J18" s="292"/>
      <c r="K18" s="121" t="s">
        <v>17</v>
      </c>
      <c r="L18" s="200"/>
      <c r="M18" s="118"/>
      <c r="N18" s="118"/>
      <c r="O18" s="99" t="s">
        <v>57</v>
      </c>
      <c r="P18" s="4"/>
    </row>
    <row r="19" spans="2:16" ht="19.5" customHeight="1" thickTop="1">
      <c r="B19" s="122"/>
      <c r="C19" s="117"/>
      <c r="D19" s="123"/>
      <c r="E19" s="300"/>
      <c r="F19" s="301"/>
      <c r="G19" s="301"/>
      <c r="H19" s="301"/>
      <c r="I19" s="301"/>
      <c r="J19" s="301"/>
      <c r="K19" s="301"/>
      <c r="L19" s="202"/>
      <c r="M19" s="100"/>
      <c r="N19" s="100"/>
      <c r="O19" s="101"/>
      <c r="P19" s="83"/>
    </row>
    <row r="20" spans="2:16" ht="15" customHeight="1">
      <c r="B20" s="122"/>
      <c r="C20" s="108" t="s">
        <v>9</v>
      </c>
      <c r="D20" s="124"/>
      <c r="E20" s="268">
        <f>M20-N20</f>
        <v>-2366</v>
      </c>
      <c r="F20" s="267"/>
      <c r="G20" s="267"/>
      <c r="H20" s="58"/>
      <c r="I20" s="267">
        <f>M20-O20</f>
        <v>1399</v>
      </c>
      <c r="J20" s="267"/>
      <c r="K20" s="234">
        <f>I20/O20*100</f>
        <v>0.20696001041457093</v>
      </c>
      <c r="L20" s="164"/>
      <c r="M20" s="206">
        <f>'4月 自・社動態'!C8</f>
        <v>677375</v>
      </c>
      <c r="N20" s="206">
        <f>'3月 自・社動態'!C8</f>
        <v>679741</v>
      </c>
      <c r="O20" s="207">
        <f>'前年同月'!F6</f>
        <v>675976</v>
      </c>
      <c r="P20" s="3"/>
    </row>
    <row r="21" spans="2:16" ht="29.25" customHeight="1">
      <c r="B21" s="122"/>
      <c r="C21" s="108" t="s">
        <v>98</v>
      </c>
      <c r="D21" s="124"/>
      <c r="E21" s="268">
        <f>M21-N21</f>
        <v>-2897</v>
      </c>
      <c r="F21" s="267"/>
      <c r="G21" s="267"/>
      <c r="H21" s="58"/>
      <c r="I21" s="267">
        <f>M21-O21</f>
        <v>1734</v>
      </c>
      <c r="J21" s="267"/>
      <c r="K21" s="234">
        <f>I21/O21*100</f>
        <v>0.17872548322361403</v>
      </c>
      <c r="L21" s="164"/>
      <c r="M21" s="206">
        <f>'4月 自・社動態'!C21</f>
        <v>971937</v>
      </c>
      <c r="N21" s="206">
        <f>'3月 自・社動態'!C21</f>
        <v>974834</v>
      </c>
      <c r="O21" s="171">
        <f>'前年同月'!F20</f>
        <v>970203</v>
      </c>
      <c r="P21" s="3"/>
    </row>
    <row r="22" spans="2:16" ht="15" customHeight="1" thickBot="1">
      <c r="B22" s="310"/>
      <c r="C22" s="310"/>
      <c r="D22" s="125"/>
      <c r="E22" s="311"/>
      <c r="F22" s="312"/>
      <c r="G22" s="312"/>
      <c r="H22" s="312"/>
      <c r="I22" s="312"/>
      <c r="J22" s="312"/>
      <c r="K22" s="312"/>
      <c r="L22" s="199"/>
      <c r="M22" s="103"/>
      <c r="N22" s="103"/>
      <c r="O22" s="104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2"/>
    </row>
    <row r="27" spans="2:33" ht="13.5">
      <c r="B27" s="31" t="s">
        <v>53</v>
      </c>
      <c r="D27" s="31"/>
      <c r="R27" s="31"/>
      <c r="AG27" s="102"/>
    </row>
    <row r="28" spans="2:33" ht="13.5" customHeight="1">
      <c r="B28" s="32" t="s">
        <v>18</v>
      </c>
      <c r="D28" s="31"/>
      <c r="R28" s="31"/>
      <c r="AG28" s="102"/>
    </row>
    <row r="29" spans="2:16" ht="19.5" customHeight="1">
      <c r="B29" s="297" t="s">
        <v>2</v>
      </c>
      <c r="C29" s="306"/>
      <c r="D29" s="261"/>
      <c r="E29" s="264" t="s">
        <v>16</v>
      </c>
      <c r="F29" s="303"/>
      <c r="G29" s="261" t="s">
        <v>19</v>
      </c>
      <c r="H29" s="296"/>
      <c r="I29" s="296"/>
      <c r="J29" s="313"/>
      <c r="K29" s="261" t="s">
        <v>20</v>
      </c>
      <c r="L29" s="296"/>
      <c r="M29" s="296"/>
      <c r="N29" s="296"/>
      <c r="O29" s="296"/>
      <c r="P29" s="39"/>
    </row>
    <row r="30" spans="2:16" ht="19.5" customHeight="1">
      <c r="B30" s="297"/>
      <c r="C30" s="306"/>
      <c r="D30" s="261"/>
      <c r="E30" s="304"/>
      <c r="F30" s="305"/>
      <c r="G30" s="126" t="s">
        <v>22</v>
      </c>
      <c r="H30" s="126" t="s">
        <v>23</v>
      </c>
      <c r="I30" s="261" t="s">
        <v>21</v>
      </c>
      <c r="J30" s="313"/>
      <c r="K30" s="127" t="s">
        <v>25</v>
      </c>
      <c r="L30" s="216"/>
      <c r="M30" s="126" t="s">
        <v>26</v>
      </c>
      <c r="N30" s="296" t="s">
        <v>24</v>
      </c>
      <c r="O30" s="296"/>
      <c r="P30" s="39"/>
    </row>
    <row r="31" spans="2:16" ht="12" customHeight="1">
      <c r="B31" s="112"/>
      <c r="C31" s="117"/>
      <c r="D31" s="134"/>
      <c r="E31" s="307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9"/>
    </row>
    <row r="32" spans="2:16" ht="15" customHeight="1">
      <c r="B32" s="112"/>
      <c r="C32" s="108" t="s">
        <v>9</v>
      </c>
      <c r="D32" s="131"/>
      <c r="E32" s="268">
        <f>SUM(I32+N32)</f>
        <v>-2366</v>
      </c>
      <c r="F32" s="267"/>
      <c r="G32" s="239">
        <f>'4月 自・社動態'!G8</f>
        <v>553</v>
      </c>
      <c r="H32" s="239">
        <f>'4月 自・社動態'!H8</f>
        <v>453</v>
      </c>
      <c r="I32" s="267">
        <f>SUM(G32-H32)</f>
        <v>100</v>
      </c>
      <c r="J32" s="267"/>
      <c r="K32" s="163">
        <f>'4月 自・社動態'!J8</f>
        <v>5606</v>
      </c>
      <c r="L32" s="163"/>
      <c r="M32" s="163">
        <f>'4月 自・社動態'!N8</f>
        <v>8072</v>
      </c>
      <c r="N32" s="267">
        <f>SUM(K32-M32)</f>
        <v>-2466</v>
      </c>
      <c r="O32" s="267"/>
      <c r="P32" s="58"/>
    </row>
    <row r="33" spans="2:16" ht="32.25" customHeight="1">
      <c r="B33" s="112"/>
      <c r="C33" s="108" t="s">
        <v>98</v>
      </c>
      <c r="D33" s="131"/>
      <c r="E33" s="268">
        <f>SUM(I33+N33)</f>
        <v>-2897</v>
      </c>
      <c r="F33" s="267"/>
      <c r="G33" s="163">
        <f>'4月 自・社動態'!G21</f>
        <v>778</v>
      </c>
      <c r="H33" s="163">
        <f>'4月 自・社動態'!H21</f>
        <v>693</v>
      </c>
      <c r="I33" s="267">
        <f>SUM(G33-H33)</f>
        <v>85</v>
      </c>
      <c r="J33" s="267"/>
      <c r="K33" s="163">
        <f>'4月 自・社動態'!J21</f>
        <v>7946</v>
      </c>
      <c r="L33" s="163"/>
      <c r="M33" s="163">
        <f>'4月 自・社動態'!N21</f>
        <v>10928</v>
      </c>
      <c r="N33" s="267">
        <f>SUM(K33-M33)</f>
        <v>-2982</v>
      </c>
      <c r="O33" s="267"/>
      <c r="P33" s="58"/>
    </row>
    <row r="34" spans="2:16" ht="12" customHeight="1">
      <c r="B34" s="128"/>
      <c r="C34" s="135"/>
      <c r="D34" s="136"/>
      <c r="E34" s="295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83"/>
    </row>
    <row r="35" ht="12.75" customHeight="1"/>
    <row r="36" ht="12.75" customHeight="1"/>
    <row r="37" ht="12.75" customHeight="1">
      <c r="C37" s="31" t="s">
        <v>51</v>
      </c>
    </row>
    <row r="38" spans="2:4" ht="13.5">
      <c r="B38" s="52"/>
      <c r="D38" s="52"/>
    </row>
    <row r="53" ht="13.5">
      <c r="D53" s="31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H23" sqref="H23"/>
    </sheetView>
  </sheetViews>
  <sheetFormatPr defaultColWidth="9.00390625" defaultRowHeight="13.5"/>
  <cols>
    <col min="2" max="2" width="6.75390625" style="73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52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55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14" t="s">
        <v>2</v>
      </c>
      <c r="C4" s="314"/>
      <c r="D4" s="314"/>
      <c r="E4" s="35" t="s">
        <v>7</v>
      </c>
      <c r="F4" s="157" t="s">
        <v>45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158"/>
      <c r="G5" s="38"/>
      <c r="H5" s="38"/>
    </row>
    <row r="6" spans="2:8" ht="13.5">
      <c r="B6" s="31"/>
      <c r="C6" s="53" t="s">
        <v>9</v>
      </c>
      <c r="D6" s="39"/>
      <c r="E6" s="113">
        <v>277879</v>
      </c>
      <c r="F6" s="162">
        <f>SUM(G6:H6)</f>
        <v>675976</v>
      </c>
      <c r="G6" s="115">
        <v>318089</v>
      </c>
      <c r="H6" s="115">
        <v>357887</v>
      </c>
    </row>
    <row r="7" spans="2:8" ht="13.5">
      <c r="B7" s="31"/>
      <c r="C7" s="53"/>
      <c r="D7" s="39"/>
      <c r="E7" s="113"/>
      <c r="F7" s="159"/>
      <c r="G7" s="115"/>
      <c r="H7" s="115"/>
    </row>
    <row r="8" spans="2:8" ht="13.5">
      <c r="B8" s="31"/>
      <c r="C8" s="53" t="s">
        <v>59</v>
      </c>
      <c r="D8" s="39"/>
      <c r="E8" s="242">
        <v>1807</v>
      </c>
      <c r="F8" s="162">
        <f aca="true" t="shared" si="0" ref="F8:F17">SUM(G8:H8)</f>
        <v>5513</v>
      </c>
      <c r="G8" s="243">
        <v>2577</v>
      </c>
      <c r="H8" s="243">
        <v>2936</v>
      </c>
    </row>
    <row r="9" spans="2:8" ht="13.5">
      <c r="B9" s="31"/>
      <c r="C9" s="53" t="s">
        <v>13</v>
      </c>
      <c r="D9" s="39"/>
      <c r="E9" s="114">
        <v>9991</v>
      </c>
      <c r="F9" s="162">
        <f t="shared" si="0"/>
        <v>30372</v>
      </c>
      <c r="G9" s="116">
        <v>14416</v>
      </c>
      <c r="H9" s="116">
        <v>15956</v>
      </c>
    </row>
    <row r="10" spans="2:8" ht="13.5">
      <c r="B10" s="31"/>
      <c r="C10" s="53" t="s">
        <v>103</v>
      </c>
      <c r="D10" s="218"/>
      <c r="E10" s="114">
        <v>24499</v>
      </c>
      <c r="F10" s="162">
        <f t="shared" si="0"/>
        <v>70468</v>
      </c>
      <c r="G10" s="116">
        <v>32900</v>
      </c>
      <c r="H10" s="116">
        <v>37568</v>
      </c>
    </row>
    <row r="11" spans="2:8" ht="13.5">
      <c r="B11" s="31"/>
      <c r="C11" s="53" t="s">
        <v>118</v>
      </c>
      <c r="D11" s="218"/>
      <c r="E11" s="114">
        <v>18720</v>
      </c>
      <c r="F11" s="162">
        <f t="shared" si="0"/>
        <v>53544</v>
      </c>
      <c r="G11" s="116">
        <v>25620</v>
      </c>
      <c r="H11" s="116">
        <v>27924</v>
      </c>
    </row>
    <row r="12" spans="2:8" ht="13.5" customHeight="1">
      <c r="B12" s="31"/>
      <c r="C12" s="108" t="s">
        <v>99</v>
      </c>
      <c r="D12" s="149"/>
      <c r="E12" s="153">
        <v>12770</v>
      </c>
      <c r="F12" s="162">
        <f t="shared" si="0"/>
        <v>35140</v>
      </c>
      <c r="G12" s="154">
        <v>17068</v>
      </c>
      <c r="H12" s="154">
        <v>18072</v>
      </c>
    </row>
    <row r="13" spans="2:8" ht="13.5">
      <c r="B13" s="31"/>
      <c r="C13" s="53" t="s">
        <v>12</v>
      </c>
      <c r="D13" s="39"/>
      <c r="E13" s="114">
        <v>11023</v>
      </c>
      <c r="F13" s="162">
        <f t="shared" si="0"/>
        <v>32923</v>
      </c>
      <c r="G13" s="116">
        <v>15643</v>
      </c>
      <c r="H13" s="116">
        <v>17280</v>
      </c>
    </row>
    <row r="14" spans="2:8" ht="13.5">
      <c r="B14" s="31"/>
      <c r="C14" s="53" t="s">
        <v>11</v>
      </c>
      <c r="D14" s="39"/>
      <c r="E14" s="114">
        <v>2926</v>
      </c>
      <c r="F14" s="162">
        <f t="shared" si="0"/>
        <v>8681</v>
      </c>
      <c r="G14" s="116">
        <v>4138</v>
      </c>
      <c r="H14" s="116">
        <v>4543</v>
      </c>
    </row>
    <row r="15" spans="2:8" ht="13.5">
      <c r="B15" s="31"/>
      <c r="C15" s="53" t="s">
        <v>40</v>
      </c>
      <c r="D15" s="39"/>
      <c r="E15" s="114">
        <v>6324</v>
      </c>
      <c r="F15" s="162">
        <f t="shared" si="0"/>
        <v>19805</v>
      </c>
      <c r="G15" s="116">
        <v>9366</v>
      </c>
      <c r="H15" s="116">
        <v>10439</v>
      </c>
    </row>
    <row r="16" spans="2:8" ht="13.5">
      <c r="B16" s="31"/>
      <c r="C16" s="53" t="s">
        <v>39</v>
      </c>
      <c r="D16" s="39"/>
      <c r="E16" s="114">
        <v>12783</v>
      </c>
      <c r="F16" s="162">
        <f t="shared" si="0"/>
        <v>37781</v>
      </c>
      <c r="G16" s="116">
        <v>17981</v>
      </c>
      <c r="H16" s="116">
        <v>19800</v>
      </c>
    </row>
    <row r="17" spans="2:8" ht="13.5">
      <c r="B17" s="31"/>
      <c r="C17" s="53" t="s">
        <v>10</v>
      </c>
      <c r="D17" s="250"/>
      <c r="E17" s="114"/>
      <c r="F17" s="162">
        <f t="shared" si="0"/>
        <v>0</v>
      </c>
      <c r="G17" s="116"/>
      <c r="H17" s="116"/>
    </row>
    <row r="18" spans="2:8" ht="13.5">
      <c r="B18" s="31"/>
      <c r="C18" s="108"/>
      <c r="D18" s="137"/>
      <c r="E18" s="119"/>
      <c r="F18" s="120"/>
      <c r="G18" s="120"/>
      <c r="H18" s="120"/>
    </row>
    <row r="19" spans="2:8" ht="13.5">
      <c r="B19" s="31"/>
      <c r="C19" s="217"/>
      <c r="D19" s="137"/>
      <c r="E19" s="168"/>
      <c r="F19" s="110"/>
      <c r="G19" s="110"/>
      <c r="H19" s="110"/>
    </row>
    <row r="20" spans="2:8" ht="13.5">
      <c r="B20" s="31"/>
      <c r="C20" s="161" t="s">
        <v>97</v>
      </c>
      <c r="D20" s="150"/>
      <c r="E20" s="151">
        <f>SUM(E6:E17)</f>
        <v>378722</v>
      </c>
      <c r="F20" s="152">
        <f>SUM(F6:F17)</f>
        <v>970203</v>
      </c>
      <c r="G20" s="152">
        <f>SUM(G6:G17)</f>
        <v>457798</v>
      </c>
      <c r="H20" s="152">
        <f>SUM(H6:H17)</f>
        <v>512405</v>
      </c>
    </row>
    <row r="21" spans="2:8" ht="13.5">
      <c r="B21" s="31"/>
      <c r="C21" s="160"/>
      <c r="D21" s="137"/>
      <c r="E21" s="168"/>
      <c r="F21" s="110"/>
      <c r="G21" s="110"/>
      <c r="H21" s="110"/>
    </row>
    <row r="22" spans="1:8" ht="13.5">
      <c r="A22" s="7"/>
      <c r="B22" s="46"/>
      <c r="C22" s="43" t="s">
        <v>63</v>
      </c>
      <c r="D22" s="43"/>
      <c r="E22" s="209">
        <v>681420</v>
      </c>
      <c r="F22" s="249">
        <f>SUM(G22:H22)</f>
        <v>1821024</v>
      </c>
      <c r="G22" s="210">
        <v>855386</v>
      </c>
      <c r="H22" s="210">
        <v>965638</v>
      </c>
    </row>
    <row r="23" spans="1:8" ht="13.5">
      <c r="A23" s="7"/>
      <c r="B23" s="252" t="s">
        <v>138</v>
      </c>
      <c r="C23" s="79"/>
      <c r="D23" s="79"/>
      <c r="E23" s="79"/>
      <c r="F23" s="79"/>
      <c r="G23" s="79"/>
      <c r="H23" s="79"/>
    </row>
    <row r="24" ht="13.5">
      <c r="B24" s="253" t="s">
        <v>139</v>
      </c>
    </row>
    <row r="53" ht="13.5">
      <c r="D53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7" zoomScaleNormal="87" workbookViewId="0" topLeftCell="B1">
      <selection activeCell="Q19" sqref="Q19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5" t="s">
        <v>148</v>
      </c>
      <c r="B2" s="312"/>
      <c r="C2" s="312"/>
      <c r="D2" s="312"/>
      <c r="E2" s="312"/>
      <c r="F2" s="312"/>
      <c r="G2" s="312"/>
      <c r="H2" s="254"/>
    </row>
    <row r="3" spans="1:19" ht="13.5">
      <c r="A3" s="79"/>
      <c r="B3" s="235"/>
      <c r="C3" s="82"/>
      <c r="D3" s="10"/>
      <c r="E3" s="80"/>
      <c r="F3" s="241"/>
      <c r="G3" s="81"/>
      <c r="H3" s="81"/>
      <c r="I3" s="81"/>
      <c r="J3" s="79" t="s">
        <v>50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19" t="s">
        <v>2</v>
      </c>
      <c r="B4" s="236"/>
      <c r="C4" s="77"/>
      <c r="D4" s="78"/>
      <c r="E4" s="66"/>
      <c r="F4" s="61"/>
      <c r="G4" s="316" t="s">
        <v>38</v>
      </c>
      <c r="H4" s="317"/>
      <c r="I4" s="318"/>
      <c r="J4" s="316" t="s">
        <v>43</v>
      </c>
      <c r="K4" s="317"/>
      <c r="L4" s="317"/>
      <c r="M4" s="317"/>
      <c r="N4" s="317"/>
      <c r="O4" s="317"/>
      <c r="P4" s="317"/>
      <c r="Q4" s="317"/>
      <c r="R4" s="318"/>
      <c r="S4" s="7"/>
    </row>
    <row r="5" spans="1:19" ht="13.5" customHeight="1">
      <c r="A5" s="319"/>
      <c r="B5" s="11" t="s">
        <v>7</v>
      </c>
      <c r="C5" s="12" t="s">
        <v>48</v>
      </c>
      <c r="D5" s="13" t="s">
        <v>5</v>
      </c>
      <c r="E5" s="8" t="s">
        <v>6</v>
      </c>
      <c r="F5" s="62" t="s">
        <v>49</v>
      </c>
      <c r="G5" s="327" t="s">
        <v>32</v>
      </c>
      <c r="H5" s="321" t="s">
        <v>33</v>
      </c>
      <c r="I5" s="323" t="s">
        <v>120</v>
      </c>
      <c r="J5" s="329" t="s">
        <v>121</v>
      </c>
      <c r="K5" s="317"/>
      <c r="L5" s="317"/>
      <c r="M5" s="318"/>
      <c r="N5" s="321" t="s">
        <v>122</v>
      </c>
      <c r="O5" s="317"/>
      <c r="P5" s="317"/>
      <c r="Q5" s="317"/>
      <c r="R5" s="325" t="s">
        <v>44</v>
      </c>
      <c r="S5" s="7"/>
    </row>
    <row r="6" spans="1:19" ht="14.25" thickBot="1">
      <c r="A6" s="320"/>
      <c r="B6" s="237"/>
      <c r="C6" s="17"/>
      <c r="D6" s="18"/>
      <c r="E6" s="19"/>
      <c r="F6" s="63"/>
      <c r="G6" s="328"/>
      <c r="H6" s="322"/>
      <c r="I6" s="324"/>
      <c r="J6" s="14" t="s">
        <v>37</v>
      </c>
      <c r="K6" s="15" t="s">
        <v>34</v>
      </c>
      <c r="L6" s="15" t="s">
        <v>35</v>
      </c>
      <c r="M6" s="15" t="s">
        <v>36</v>
      </c>
      <c r="N6" s="14" t="s">
        <v>37</v>
      </c>
      <c r="O6" s="15" t="s">
        <v>34</v>
      </c>
      <c r="P6" s="15" t="s">
        <v>35</v>
      </c>
      <c r="Q6" s="16" t="s">
        <v>36</v>
      </c>
      <c r="R6" s="326"/>
      <c r="S6" s="7"/>
    </row>
    <row r="7" spans="1:19" ht="14.25" thickTop="1">
      <c r="A7" s="4"/>
      <c r="B7" s="57"/>
      <c r="C7" s="57"/>
      <c r="D7" s="20"/>
      <c r="E7" s="20"/>
      <c r="F7" s="244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281286</v>
      </c>
      <c r="C8" s="221">
        <f>SUM(D8:E8)</f>
        <v>677375</v>
      </c>
      <c r="D8" s="22">
        <v>318524</v>
      </c>
      <c r="E8" s="22">
        <v>358851</v>
      </c>
      <c r="F8" s="245">
        <f>SUM(I8+R8)</f>
        <v>-2366</v>
      </c>
      <c r="G8" s="65">
        <v>553</v>
      </c>
      <c r="H8" s="65">
        <v>453</v>
      </c>
      <c r="I8" s="247">
        <f>G8-H8</f>
        <v>100</v>
      </c>
      <c r="J8" s="198">
        <f>SUM(K8+L8+M8)</f>
        <v>5606</v>
      </c>
      <c r="K8" s="65">
        <v>1874</v>
      </c>
      <c r="L8" s="65">
        <v>3530</v>
      </c>
      <c r="M8" s="65">
        <v>202</v>
      </c>
      <c r="N8" s="198">
        <f>SUM(O8:Q8)</f>
        <v>8072</v>
      </c>
      <c r="O8" s="65">
        <v>1654</v>
      </c>
      <c r="P8" s="65">
        <v>6312</v>
      </c>
      <c r="Q8" s="65">
        <v>106</v>
      </c>
      <c r="R8" s="247">
        <f>SUM(J8-N8)</f>
        <v>-2466</v>
      </c>
      <c r="S8" s="30"/>
    </row>
    <row r="9" spans="1:19" ht="13.5">
      <c r="A9" s="23"/>
      <c r="B9" s="76"/>
      <c r="C9" s="222"/>
      <c r="D9" s="26"/>
      <c r="E9" s="26"/>
      <c r="F9" s="246"/>
      <c r="G9" s="24"/>
      <c r="H9" s="24"/>
      <c r="I9" s="248"/>
      <c r="J9" s="220"/>
      <c r="K9" s="24"/>
      <c r="L9" s="24"/>
      <c r="M9" s="24"/>
      <c r="N9" s="220"/>
      <c r="O9" s="24"/>
      <c r="P9" s="24"/>
      <c r="Q9" s="24"/>
      <c r="R9" s="248"/>
      <c r="S9" s="21"/>
    </row>
    <row r="10" spans="1:19" ht="13.5">
      <c r="A10" s="23" t="s">
        <v>128</v>
      </c>
      <c r="B10" s="75">
        <v>1814</v>
      </c>
      <c r="C10" s="221">
        <f>SUM(D10:E10)</f>
        <v>5473</v>
      </c>
      <c r="D10" s="25">
        <v>2550</v>
      </c>
      <c r="E10" s="25">
        <v>2923</v>
      </c>
      <c r="F10" s="245">
        <f aca="true" t="shared" si="0" ref="F10:F18">SUM(I10+R10)</f>
        <v>-9</v>
      </c>
      <c r="G10" s="24">
        <v>5</v>
      </c>
      <c r="H10" s="24">
        <v>8</v>
      </c>
      <c r="I10" s="247">
        <f aca="true" t="shared" si="1" ref="I10:I18">G10-H10</f>
        <v>-3</v>
      </c>
      <c r="J10" s="198">
        <f>SUM(K10+L10+M10)</f>
        <v>28</v>
      </c>
      <c r="K10" s="24">
        <v>20</v>
      </c>
      <c r="L10" s="24">
        <v>8</v>
      </c>
      <c r="M10" s="24">
        <v>0</v>
      </c>
      <c r="N10" s="198">
        <f>SUM(O10:Q10)</f>
        <v>34</v>
      </c>
      <c r="O10" s="24">
        <v>14</v>
      </c>
      <c r="P10" s="24">
        <v>20</v>
      </c>
      <c r="Q10" s="24">
        <v>0</v>
      </c>
      <c r="R10" s="247">
        <f>SUM(J10-N10)</f>
        <v>-6</v>
      </c>
      <c r="S10" s="21"/>
    </row>
    <row r="11" spans="1:21" ht="13.5">
      <c r="A11" s="23" t="s">
        <v>13</v>
      </c>
      <c r="B11" s="75">
        <v>10071</v>
      </c>
      <c r="C11" s="221">
        <f>SUM(D11:E11)</f>
        <v>30173</v>
      </c>
      <c r="D11" s="25">
        <v>14338</v>
      </c>
      <c r="E11" s="25">
        <v>15835</v>
      </c>
      <c r="F11" s="245">
        <f t="shared" si="0"/>
        <v>-79</v>
      </c>
      <c r="G11" s="24">
        <v>23</v>
      </c>
      <c r="H11" s="24">
        <v>24</v>
      </c>
      <c r="I11" s="247">
        <f t="shared" si="1"/>
        <v>-1</v>
      </c>
      <c r="J11" s="198">
        <f>SUM(K11+L11+M11)</f>
        <v>176</v>
      </c>
      <c r="K11" s="24">
        <v>118</v>
      </c>
      <c r="L11" s="24">
        <v>49</v>
      </c>
      <c r="M11" s="24">
        <v>9</v>
      </c>
      <c r="N11" s="198">
        <f aca="true" t="shared" si="2" ref="N11:N18">SUM(O11:Q11)</f>
        <v>254</v>
      </c>
      <c r="O11" s="24">
        <v>110</v>
      </c>
      <c r="P11" s="24">
        <v>123</v>
      </c>
      <c r="Q11" s="24">
        <v>21</v>
      </c>
      <c r="R11" s="247">
        <f aca="true" t="shared" si="3" ref="R11:R18">SUM(J11-N11)</f>
        <v>-78</v>
      </c>
      <c r="S11" s="21"/>
      <c r="U11" s="112"/>
    </row>
    <row r="12" spans="1:21" ht="13.5">
      <c r="A12" s="23" t="s">
        <v>129</v>
      </c>
      <c r="B12" s="75">
        <v>24672</v>
      </c>
      <c r="C12" s="221">
        <f aca="true" t="shared" si="4" ref="C12:C18">SUM(D12:E12)</f>
        <v>69983</v>
      </c>
      <c r="D12" s="25">
        <v>32671</v>
      </c>
      <c r="E12" s="25">
        <v>37312</v>
      </c>
      <c r="F12" s="245">
        <f t="shared" si="0"/>
        <v>-334</v>
      </c>
      <c r="G12" s="24">
        <v>33</v>
      </c>
      <c r="H12" s="24">
        <v>71</v>
      </c>
      <c r="I12" s="247">
        <f t="shared" si="1"/>
        <v>-38</v>
      </c>
      <c r="J12" s="198">
        <f>SUM(K12+L12+M12)</f>
        <v>331</v>
      </c>
      <c r="K12" s="24">
        <v>145</v>
      </c>
      <c r="L12" s="24">
        <v>172</v>
      </c>
      <c r="M12" s="24">
        <v>14</v>
      </c>
      <c r="N12" s="198">
        <f t="shared" si="2"/>
        <v>627</v>
      </c>
      <c r="O12" s="24">
        <v>220</v>
      </c>
      <c r="P12" s="24">
        <v>405</v>
      </c>
      <c r="Q12" s="24">
        <v>2</v>
      </c>
      <c r="R12" s="247">
        <f t="shared" si="3"/>
        <v>-296</v>
      </c>
      <c r="S12" s="21"/>
      <c r="U12" s="112"/>
    </row>
    <row r="13" spans="1:19" ht="13.5">
      <c r="A13" s="23" t="s">
        <v>130</v>
      </c>
      <c r="B13" s="75">
        <v>18994</v>
      </c>
      <c r="C13" s="221">
        <f t="shared" si="4"/>
        <v>53880</v>
      </c>
      <c r="D13" s="25">
        <v>25727</v>
      </c>
      <c r="E13" s="25">
        <v>28153</v>
      </c>
      <c r="F13" s="245">
        <f t="shared" si="0"/>
        <v>-106</v>
      </c>
      <c r="G13" s="24">
        <v>57</v>
      </c>
      <c r="H13" s="24">
        <v>37</v>
      </c>
      <c r="I13" s="247">
        <f t="shared" si="1"/>
        <v>20</v>
      </c>
      <c r="J13" s="198">
        <f aca="true" t="shared" si="5" ref="J13:J18">SUM(K13+L13+M13)</f>
        <v>489</v>
      </c>
      <c r="K13" s="24">
        <v>292</v>
      </c>
      <c r="L13" s="24">
        <v>178</v>
      </c>
      <c r="M13" s="24">
        <v>19</v>
      </c>
      <c r="N13" s="198">
        <f t="shared" si="2"/>
        <v>615</v>
      </c>
      <c r="O13" s="24">
        <v>275</v>
      </c>
      <c r="P13" s="24">
        <v>333</v>
      </c>
      <c r="Q13" s="24">
        <v>7</v>
      </c>
      <c r="R13" s="247">
        <f t="shared" si="3"/>
        <v>-126</v>
      </c>
      <c r="S13" s="21"/>
    </row>
    <row r="14" spans="1:18" ht="13.5">
      <c r="A14" s="138" t="s">
        <v>131</v>
      </c>
      <c r="B14" s="139">
        <v>13264</v>
      </c>
      <c r="C14" s="221">
        <f t="shared" si="4"/>
        <v>35969</v>
      </c>
      <c r="D14" s="139">
        <v>17493</v>
      </c>
      <c r="E14" s="139">
        <v>18476</v>
      </c>
      <c r="F14" s="245">
        <f t="shared" si="0"/>
        <v>175</v>
      </c>
      <c r="G14" s="140">
        <v>36</v>
      </c>
      <c r="H14" s="140">
        <v>20</v>
      </c>
      <c r="I14" s="247">
        <f t="shared" si="1"/>
        <v>16</v>
      </c>
      <c r="J14" s="198">
        <f t="shared" si="5"/>
        <v>577</v>
      </c>
      <c r="K14" s="140">
        <v>279</v>
      </c>
      <c r="L14" s="140">
        <v>280</v>
      </c>
      <c r="M14" s="140">
        <v>18</v>
      </c>
      <c r="N14" s="198">
        <f>SUM(O14:Q14)</f>
        <v>418</v>
      </c>
      <c r="O14" s="140">
        <v>209</v>
      </c>
      <c r="P14" s="140">
        <v>201</v>
      </c>
      <c r="Q14" s="140">
        <v>8</v>
      </c>
      <c r="R14" s="247">
        <f t="shared" si="3"/>
        <v>159</v>
      </c>
    </row>
    <row r="15" spans="1:19" ht="13.5">
      <c r="A15" s="219" t="s">
        <v>12</v>
      </c>
      <c r="B15" s="75">
        <v>11165</v>
      </c>
      <c r="C15" s="221">
        <f t="shared" si="4"/>
        <v>32933</v>
      </c>
      <c r="D15" s="25">
        <v>15649</v>
      </c>
      <c r="E15" s="25">
        <v>17284</v>
      </c>
      <c r="F15" s="245">
        <f t="shared" si="0"/>
        <v>-110</v>
      </c>
      <c r="G15" s="24">
        <v>23</v>
      </c>
      <c r="H15" s="24">
        <v>25</v>
      </c>
      <c r="I15" s="247">
        <f t="shared" si="1"/>
        <v>-2</v>
      </c>
      <c r="J15" s="198">
        <f t="shared" si="5"/>
        <v>249</v>
      </c>
      <c r="K15" s="24">
        <v>152</v>
      </c>
      <c r="L15" s="24">
        <v>95</v>
      </c>
      <c r="M15" s="24">
        <v>2</v>
      </c>
      <c r="N15" s="198">
        <f t="shared" si="2"/>
        <v>357</v>
      </c>
      <c r="O15" s="24">
        <v>133</v>
      </c>
      <c r="P15" s="24">
        <v>224</v>
      </c>
      <c r="Q15" s="24">
        <v>0</v>
      </c>
      <c r="R15" s="247">
        <f t="shared" si="3"/>
        <v>-108</v>
      </c>
      <c r="S15" s="21"/>
    </row>
    <row r="16" spans="1:19" ht="13.5">
      <c r="A16" s="219" t="s">
        <v>11</v>
      </c>
      <c r="B16" s="75">
        <v>2961</v>
      </c>
      <c r="C16" s="221">
        <f t="shared" si="4"/>
        <v>8632</v>
      </c>
      <c r="D16" s="25">
        <v>4117</v>
      </c>
      <c r="E16" s="25">
        <v>4515</v>
      </c>
      <c r="F16" s="245">
        <f t="shared" si="0"/>
        <v>-33</v>
      </c>
      <c r="G16" s="24">
        <v>12</v>
      </c>
      <c r="H16" s="24">
        <v>8</v>
      </c>
      <c r="I16" s="247">
        <f t="shared" si="1"/>
        <v>4</v>
      </c>
      <c r="J16" s="198">
        <f t="shared" si="5"/>
        <v>73</v>
      </c>
      <c r="K16" s="24">
        <v>36</v>
      </c>
      <c r="L16" s="24">
        <v>36</v>
      </c>
      <c r="M16" s="24">
        <v>1</v>
      </c>
      <c r="N16" s="198">
        <f t="shared" si="2"/>
        <v>110</v>
      </c>
      <c r="O16" s="24">
        <v>51</v>
      </c>
      <c r="P16" s="24">
        <v>58</v>
      </c>
      <c r="Q16" s="24">
        <v>1</v>
      </c>
      <c r="R16" s="247">
        <f t="shared" si="3"/>
        <v>-37</v>
      </c>
      <c r="S16" s="21"/>
    </row>
    <row r="17" spans="1:19" ht="13.5">
      <c r="A17" s="23" t="s">
        <v>132</v>
      </c>
      <c r="B17" s="75">
        <v>6450</v>
      </c>
      <c r="C17" s="221">
        <f>SUM(D17:E17)</f>
        <v>19926</v>
      </c>
      <c r="D17" s="25">
        <v>9410</v>
      </c>
      <c r="E17" s="25">
        <v>10516</v>
      </c>
      <c r="F17" s="245">
        <f t="shared" si="0"/>
        <v>13</v>
      </c>
      <c r="G17" s="24">
        <v>10</v>
      </c>
      <c r="H17" s="24">
        <v>19</v>
      </c>
      <c r="I17" s="247">
        <f t="shared" si="1"/>
        <v>-9</v>
      </c>
      <c r="J17" s="198">
        <f t="shared" si="5"/>
        <v>162</v>
      </c>
      <c r="K17" s="24">
        <v>118</v>
      </c>
      <c r="L17" s="24">
        <v>42</v>
      </c>
      <c r="M17" s="24">
        <v>2</v>
      </c>
      <c r="N17" s="198">
        <f t="shared" si="2"/>
        <v>140</v>
      </c>
      <c r="O17" s="24">
        <v>70</v>
      </c>
      <c r="P17" s="24">
        <v>69</v>
      </c>
      <c r="Q17" s="24">
        <v>1</v>
      </c>
      <c r="R17" s="247">
        <f t="shared" si="3"/>
        <v>22</v>
      </c>
      <c r="S17" s="21"/>
    </row>
    <row r="18" spans="1:19" ht="13.5">
      <c r="A18" s="23" t="s">
        <v>14</v>
      </c>
      <c r="B18" s="75">
        <v>12901</v>
      </c>
      <c r="C18" s="221">
        <f t="shared" si="4"/>
        <v>37593</v>
      </c>
      <c r="D18" s="25">
        <v>17899</v>
      </c>
      <c r="E18" s="25">
        <v>19694</v>
      </c>
      <c r="F18" s="245">
        <f t="shared" si="0"/>
        <v>-48</v>
      </c>
      <c r="G18" s="24">
        <v>26</v>
      </c>
      <c r="H18" s="24">
        <v>28</v>
      </c>
      <c r="I18" s="247">
        <f t="shared" si="1"/>
        <v>-2</v>
      </c>
      <c r="J18" s="198">
        <f t="shared" si="5"/>
        <v>255</v>
      </c>
      <c r="K18" s="24">
        <v>166</v>
      </c>
      <c r="L18" s="24">
        <v>85</v>
      </c>
      <c r="M18" s="24">
        <v>4</v>
      </c>
      <c r="N18" s="198">
        <f t="shared" si="2"/>
        <v>301</v>
      </c>
      <c r="O18" s="24">
        <v>139</v>
      </c>
      <c r="P18" s="24">
        <v>159</v>
      </c>
      <c r="Q18" s="24">
        <v>3</v>
      </c>
      <c r="R18" s="247">
        <f t="shared" si="3"/>
        <v>-46</v>
      </c>
      <c r="S18" s="21"/>
    </row>
    <row r="19" spans="1:19" ht="13.5" customHeight="1">
      <c r="A19" s="219"/>
      <c r="B19" s="251"/>
      <c r="C19" s="256"/>
      <c r="D19" s="75"/>
      <c r="E19" s="75"/>
      <c r="F19" s="257"/>
      <c r="G19" s="65"/>
      <c r="H19" s="65"/>
      <c r="I19" s="258"/>
      <c r="J19" s="259"/>
      <c r="K19" s="65"/>
      <c r="L19" s="65"/>
      <c r="M19" s="65"/>
      <c r="N19" s="259"/>
      <c r="O19" s="65"/>
      <c r="P19" s="65"/>
      <c r="Q19" s="65"/>
      <c r="R19" s="258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3" t="s">
        <v>133</v>
      </c>
      <c r="B21" s="224">
        <f aca="true" t="shared" si="6" ref="B21:R21">SUM(B8:B19)</f>
        <v>383578</v>
      </c>
      <c r="C21" s="224">
        <f t="shared" si="6"/>
        <v>971937</v>
      </c>
      <c r="D21" s="224">
        <f t="shared" si="6"/>
        <v>458378</v>
      </c>
      <c r="E21" s="224">
        <f t="shared" si="6"/>
        <v>513559</v>
      </c>
      <c r="F21" s="225">
        <f t="shared" si="6"/>
        <v>-2897</v>
      </c>
      <c r="G21" s="226">
        <f t="shared" si="6"/>
        <v>778</v>
      </c>
      <c r="H21" s="226">
        <f t="shared" si="6"/>
        <v>693</v>
      </c>
      <c r="I21" s="226">
        <f t="shared" si="6"/>
        <v>85</v>
      </c>
      <c r="J21" s="226">
        <f t="shared" si="6"/>
        <v>7946</v>
      </c>
      <c r="K21" s="226">
        <f t="shared" si="6"/>
        <v>3200</v>
      </c>
      <c r="L21" s="226">
        <f t="shared" si="6"/>
        <v>4475</v>
      </c>
      <c r="M21" s="226">
        <f t="shared" si="6"/>
        <v>271</v>
      </c>
      <c r="N21" s="226">
        <f t="shared" si="6"/>
        <v>10928</v>
      </c>
      <c r="O21" s="226">
        <f t="shared" si="6"/>
        <v>2875</v>
      </c>
      <c r="P21" s="226">
        <f t="shared" si="6"/>
        <v>7904</v>
      </c>
      <c r="Q21" s="226">
        <f t="shared" si="6"/>
        <v>149</v>
      </c>
      <c r="R21" s="226">
        <f t="shared" si="6"/>
        <v>-2982</v>
      </c>
      <c r="S21" s="21"/>
    </row>
    <row r="22" spans="1:19" ht="13.5">
      <c r="A22" s="6"/>
      <c r="B22" s="238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ht="13.5">
      <c r="R23" s="64"/>
    </row>
    <row r="24" spans="1:18" ht="13.5">
      <c r="A24" s="214" t="s">
        <v>115</v>
      </c>
      <c r="R24" s="64"/>
    </row>
    <row r="25" spans="1:18" ht="13.5">
      <c r="A25" s="214" t="s">
        <v>116</v>
      </c>
      <c r="R25" s="64"/>
    </row>
    <row r="26" spans="1:18" ht="13.5">
      <c r="A26" s="215" t="s">
        <v>105</v>
      </c>
      <c r="R26" s="64"/>
    </row>
    <row r="27" spans="1:18" ht="13.5">
      <c r="A27" s="252" t="s">
        <v>138</v>
      </c>
      <c r="R27" s="64"/>
    </row>
    <row r="28" spans="1:18" ht="13.5">
      <c r="A28" s="253"/>
      <c r="R28" s="64"/>
    </row>
    <row r="29" ht="13.5"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E37" sqref="E37"/>
    </sheetView>
  </sheetViews>
  <sheetFormatPr defaultColWidth="9.00390625" defaultRowHeight="13.5"/>
  <cols>
    <col min="1" max="1" width="10.625" style="0" customWidth="1"/>
    <col min="2" max="2" width="10.625" style="21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3"/>
    </row>
    <row r="2" spans="1:8" ht="18.75">
      <c r="A2" s="315" t="s">
        <v>140</v>
      </c>
      <c r="B2" s="312"/>
      <c r="C2" s="312"/>
      <c r="D2" s="312"/>
      <c r="E2" s="312"/>
      <c r="F2" s="312"/>
      <c r="G2" s="312"/>
      <c r="H2" s="254"/>
    </row>
    <row r="3" spans="1:19" ht="13.5">
      <c r="A3" s="79"/>
      <c r="B3" s="235"/>
      <c r="C3" s="82"/>
      <c r="D3" s="10"/>
      <c r="E3" s="80"/>
      <c r="F3" s="241"/>
      <c r="G3" s="81"/>
      <c r="H3" s="81"/>
      <c r="I3" s="81"/>
      <c r="J3" s="79" t="s">
        <v>50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19" t="s">
        <v>2</v>
      </c>
      <c r="B4" s="236"/>
      <c r="C4" s="77"/>
      <c r="D4" s="78"/>
      <c r="E4" s="66"/>
      <c r="F4" s="61"/>
      <c r="G4" s="316" t="s">
        <v>38</v>
      </c>
      <c r="H4" s="317"/>
      <c r="I4" s="318"/>
      <c r="J4" s="316" t="s">
        <v>43</v>
      </c>
      <c r="K4" s="317"/>
      <c r="L4" s="317"/>
      <c r="M4" s="317"/>
      <c r="N4" s="317"/>
      <c r="O4" s="317"/>
      <c r="P4" s="317"/>
      <c r="Q4" s="317"/>
      <c r="R4" s="318"/>
      <c r="S4" s="7"/>
    </row>
    <row r="5" spans="1:19" ht="13.5" customHeight="1">
      <c r="A5" s="319"/>
      <c r="B5" s="11" t="s">
        <v>7</v>
      </c>
      <c r="C5" s="12" t="s">
        <v>48</v>
      </c>
      <c r="D5" s="13" t="s">
        <v>5</v>
      </c>
      <c r="E5" s="8" t="s">
        <v>6</v>
      </c>
      <c r="F5" s="62" t="s">
        <v>49</v>
      </c>
      <c r="G5" s="327" t="s">
        <v>32</v>
      </c>
      <c r="H5" s="321" t="s">
        <v>33</v>
      </c>
      <c r="I5" s="323" t="s">
        <v>120</v>
      </c>
      <c r="J5" s="329" t="s">
        <v>121</v>
      </c>
      <c r="K5" s="317"/>
      <c r="L5" s="317"/>
      <c r="M5" s="318"/>
      <c r="N5" s="321" t="s">
        <v>122</v>
      </c>
      <c r="O5" s="317"/>
      <c r="P5" s="317"/>
      <c r="Q5" s="317"/>
      <c r="R5" s="325" t="s">
        <v>44</v>
      </c>
      <c r="S5" s="7"/>
    </row>
    <row r="6" spans="1:19" ht="14.25" thickBot="1">
      <c r="A6" s="320"/>
      <c r="B6" s="237"/>
      <c r="C6" s="17"/>
      <c r="D6" s="18"/>
      <c r="E6" s="19"/>
      <c r="F6" s="63"/>
      <c r="G6" s="328"/>
      <c r="H6" s="322"/>
      <c r="I6" s="324"/>
      <c r="J6" s="14" t="s">
        <v>37</v>
      </c>
      <c r="K6" s="15" t="s">
        <v>34</v>
      </c>
      <c r="L6" s="15" t="s">
        <v>35</v>
      </c>
      <c r="M6" s="15" t="s">
        <v>36</v>
      </c>
      <c r="N6" s="14" t="s">
        <v>37</v>
      </c>
      <c r="O6" s="15" t="s">
        <v>34</v>
      </c>
      <c r="P6" s="15" t="s">
        <v>35</v>
      </c>
      <c r="Q6" s="16" t="s">
        <v>36</v>
      </c>
      <c r="R6" s="326"/>
      <c r="S6" s="7"/>
    </row>
    <row r="7" spans="1:19" ht="14.25" thickTop="1">
      <c r="A7" s="4"/>
      <c r="B7" s="57"/>
      <c r="C7" s="57"/>
      <c r="D7" s="20"/>
      <c r="E7" s="20"/>
      <c r="F7" s="244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281845</v>
      </c>
      <c r="C8" s="221">
        <f>SUM(D8:E8)</f>
        <v>679741</v>
      </c>
      <c r="D8" s="22">
        <v>320115</v>
      </c>
      <c r="E8" s="22">
        <v>359626</v>
      </c>
      <c r="F8" s="245">
        <f>SUM(I8+R8)</f>
        <v>-104</v>
      </c>
      <c r="G8" s="65">
        <v>489</v>
      </c>
      <c r="H8" s="65">
        <v>440</v>
      </c>
      <c r="I8" s="247">
        <f>G8-H8</f>
        <v>49</v>
      </c>
      <c r="J8" s="198">
        <f>SUM(K8+L8+M8)</f>
        <v>1457</v>
      </c>
      <c r="K8" s="65">
        <v>630</v>
      </c>
      <c r="L8" s="65">
        <v>750</v>
      </c>
      <c r="M8" s="65">
        <v>77</v>
      </c>
      <c r="N8" s="198">
        <f>SUM(O8:Q8)</f>
        <v>1610</v>
      </c>
      <c r="O8" s="65">
        <v>631</v>
      </c>
      <c r="P8" s="65">
        <v>909</v>
      </c>
      <c r="Q8" s="65">
        <v>70</v>
      </c>
      <c r="R8" s="247">
        <f>SUM(J8-N8)</f>
        <v>-153</v>
      </c>
      <c r="S8" s="30"/>
    </row>
    <row r="9" spans="1:19" ht="13.5">
      <c r="A9" s="23"/>
      <c r="B9" s="76"/>
      <c r="C9" s="222"/>
      <c r="D9" s="26"/>
      <c r="E9" s="26"/>
      <c r="F9" s="246"/>
      <c r="G9" s="24"/>
      <c r="H9" s="24"/>
      <c r="I9" s="248"/>
      <c r="J9" s="220"/>
      <c r="K9" s="24"/>
      <c r="L9" s="24"/>
      <c r="M9" s="24"/>
      <c r="N9" s="220"/>
      <c r="O9" s="24"/>
      <c r="P9" s="24"/>
      <c r="Q9" s="24"/>
      <c r="R9" s="248"/>
      <c r="S9" s="21"/>
    </row>
    <row r="10" spans="1:19" ht="13.5">
      <c r="A10" s="23" t="s">
        <v>128</v>
      </c>
      <c r="B10" s="75">
        <v>1813</v>
      </c>
      <c r="C10" s="221">
        <f>SUM(D10:E10)</f>
        <v>5482</v>
      </c>
      <c r="D10" s="25">
        <v>2557</v>
      </c>
      <c r="E10" s="25">
        <v>2925</v>
      </c>
      <c r="F10" s="245">
        <f aca="true" t="shared" si="0" ref="F10:F18">SUM(I10+R10)</f>
        <v>4</v>
      </c>
      <c r="G10" s="24">
        <v>1</v>
      </c>
      <c r="H10" s="24">
        <v>4</v>
      </c>
      <c r="I10" s="247">
        <f aca="true" t="shared" si="1" ref="I10:I18">G10-H10</f>
        <v>-3</v>
      </c>
      <c r="J10" s="198">
        <f>SUM(K10+L10+M10)</f>
        <v>17</v>
      </c>
      <c r="K10" s="24">
        <v>14</v>
      </c>
      <c r="L10" s="24">
        <v>3</v>
      </c>
      <c r="M10" s="24">
        <v>0</v>
      </c>
      <c r="N10" s="198">
        <f>SUM(O10:Q10)</f>
        <v>10</v>
      </c>
      <c r="O10" s="24">
        <v>4</v>
      </c>
      <c r="P10" s="24">
        <v>5</v>
      </c>
      <c r="Q10" s="24">
        <v>1</v>
      </c>
      <c r="R10" s="247">
        <f>SUM(J10-N10)</f>
        <v>7</v>
      </c>
      <c r="S10" s="21"/>
    </row>
    <row r="11" spans="1:21" ht="13.5">
      <c r="A11" s="23" t="s">
        <v>13</v>
      </c>
      <c r="B11" s="75">
        <v>10063</v>
      </c>
      <c r="C11" s="221">
        <f>SUM(D11:E11)</f>
        <v>30252</v>
      </c>
      <c r="D11" s="25">
        <v>14389</v>
      </c>
      <c r="E11" s="25">
        <v>15863</v>
      </c>
      <c r="F11" s="245">
        <f t="shared" si="0"/>
        <v>-7</v>
      </c>
      <c r="G11" s="24">
        <v>21</v>
      </c>
      <c r="H11" s="24">
        <v>23</v>
      </c>
      <c r="I11" s="247">
        <f t="shared" si="1"/>
        <v>-2</v>
      </c>
      <c r="J11" s="198">
        <f>SUM(K11+L11+M11)</f>
        <v>72</v>
      </c>
      <c r="K11" s="24">
        <v>47</v>
      </c>
      <c r="L11" s="24">
        <v>18</v>
      </c>
      <c r="M11" s="24">
        <v>7</v>
      </c>
      <c r="N11" s="198">
        <f aca="true" t="shared" si="2" ref="N11:N18">SUM(O11:Q11)</f>
        <v>77</v>
      </c>
      <c r="O11" s="24">
        <v>58</v>
      </c>
      <c r="P11" s="24">
        <v>19</v>
      </c>
      <c r="Q11" s="24">
        <v>0</v>
      </c>
      <c r="R11" s="247">
        <f aca="true" t="shared" si="3" ref="R11:R18">SUM(J11-N11)</f>
        <v>-5</v>
      </c>
      <c r="S11" s="21"/>
      <c r="U11" s="112"/>
    </row>
    <row r="12" spans="1:21" ht="13.5">
      <c r="A12" s="23" t="s">
        <v>129</v>
      </c>
      <c r="B12" s="75">
        <v>24732</v>
      </c>
      <c r="C12" s="221">
        <f aca="true" t="shared" si="4" ref="C12:C18">SUM(D12:E12)</f>
        <v>70317</v>
      </c>
      <c r="D12" s="25">
        <v>32852</v>
      </c>
      <c r="E12" s="25">
        <v>37465</v>
      </c>
      <c r="F12" s="245">
        <f t="shared" si="0"/>
        <v>-51</v>
      </c>
      <c r="G12" s="24">
        <v>39</v>
      </c>
      <c r="H12" s="24">
        <v>74</v>
      </c>
      <c r="I12" s="247">
        <f t="shared" si="1"/>
        <v>-35</v>
      </c>
      <c r="J12" s="198">
        <f>SUM(K12+L12+M12)</f>
        <v>120</v>
      </c>
      <c r="K12" s="24">
        <v>49</v>
      </c>
      <c r="L12" s="24">
        <v>66</v>
      </c>
      <c r="M12" s="24">
        <v>5</v>
      </c>
      <c r="N12" s="198">
        <f t="shared" si="2"/>
        <v>136</v>
      </c>
      <c r="O12" s="24">
        <v>61</v>
      </c>
      <c r="P12" s="24">
        <v>74</v>
      </c>
      <c r="Q12" s="24">
        <v>1</v>
      </c>
      <c r="R12" s="247">
        <f t="shared" si="3"/>
        <v>-16</v>
      </c>
      <c r="S12" s="21"/>
      <c r="U12" s="112"/>
    </row>
    <row r="13" spans="1:19" ht="13.5">
      <c r="A13" s="23" t="s">
        <v>130</v>
      </c>
      <c r="B13" s="75">
        <v>18988</v>
      </c>
      <c r="C13" s="221">
        <f t="shared" si="4"/>
        <v>53986</v>
      </c>
      <c r="D13" s="25">
        <v>25799</v>
      </c>
      <c r="E13" s="25">
        <v>28187</v>
      </c>
      <c r="F13" s="245">
        <f t="shared" si="0"/>
        <v>56</v>
      </c>
      <c r="G13" s="24">
        <v>45</v>
      </c>
      <c r="H13" s="24">
        <v>23</v>
      </c>
      <c r="I13" s="247">
        <f t="shared" si="1"/>
        <v>22</v>
      </c>
      <c r="J13" s="198">
        <f aca="true" t="shared" si="5" ref="J13:J18">SUM(K13+L13+M13)</f>
        <v>217</v>
      </c>
      <c r="K13" s="24">
        <v>171</v>
      </c>
      <c r="L13" s="24">
        <v>43</v>
      </c>
      <c r="M13" s="24">
        <v>3</v>
      </c>
      <c r="N13" s="198">
        <f t="shared" si="2"/>
        <v>183</v>
      </c>
      <c r="O13" s="24">
        <v>120</v>
      </c>
      <c r="P13" s="24">
        <v>55</v>
      </c>
      <c r="Q13" s="24">
        <v>8</v>
      </c>
      <c r="R13" s="247">
        <f t="shared" si="3"/>
        <v>34</v>
      </c>
      <c r="S13" s="21"/>
    </row>
    <row r="14" spans="1:18" ht="13.5">
      <c r="A14" s="138" t="s">
        <v>131</v>
      </c>
      <c r="B14" s="139">
        <v>13160</v>
      </c>
      <c r="C14" s="221">
        <f t="shared" si="4"/>
        <v>35794</v>
      </c>
      <c r="D14" s="139">
        <v>17394</v>
      </c>
      <c r="E14" s="139">
        <v>18400</v>
      </c>
      <c r="F14" s="245">
        <f t="shared" si="0"/>
        <v>64</v>
      </c>
      <c r="G14" s="140">
        <v>37</v>
      </c>
      <c r="H14" s="140">
        <v>13</v>
      </c>
      <c r="I14" s="247">
        <f t="shared" si="1"/>
        <v>24</v>
      </c>
      <c r="J14" s="198">
        <f t="shared" si="5"/>
        <v>177</v>
      </c>
      <c r="K14" s="140">
        <v>145</v>
      </c>
      <c r="L14" s="140">
        <v>31</v>
      </c>
      <c r="M14" s="140">
        <v>1</v>
      </c>
      <c r="N14" s="198">
        <f>SUM(O14:Q14)</f>
        <v>137</v>
      </c>
      <c r="O14" s="140">
        <v>97</v>
      </c>
      <c r="P14" s="140">
        <v>37</v>
      </c>
      <c r="Q14" s="140">
        <v>3</v>
      </c>
      <c r="R14" s="247">
        <f t="shared" si="3"/>
        <v>40</v>
      </c>
    </row>
    <row r="15" spans="1:19" ht="13.5">
      <c r="A15" s="219" t="s">
        <v>12</v>
      </c>
      <c r="B15" s="75">
        <v>11165</v>
      </c>
      <c r="C15" s="221">
        <f t="shared" si="4"/>
        <v>33043</v>
      </c>
      <c r="D15" s="25">
        <v>15730</v>
      </c>
      <c r="E15" s="25">
        <v>17313</v>
      </c>
      <c r="F15" s="245">
        <f t="shared" si="0"/>
        <v>38</v>
      </c>
      <c r="G15" s="24">
        <v>22</v>
      </c>
      <c r="H15" s="24">
        <v>17</v>
      </c>
      <c r="I15" s="247">
        <f t="shared" si="1"/>
        <v>5</v>
      </c>
      <c r="J15" s="198">
        <f t="shared" si="5"/>
        <v>95</v>
      </c>
      <c r="K15" s="24">
        <v>66</v>
      </c>
      <c r="L15" s="24">
        <v>28</v>
      </c>
      <c r="M15" s="24">
        <v>1</v>
      </c>
      <c r="N15" s="198">
        <f t="shared" si="2"/>
        <v>62</v>
      </c>
      <c r="O15" s="24">
        <v>42</v>
      </c>
      <c r="P15" s="24">
        <v>18</v>
      </c>
      <c r="Q15" s="24">
        <v>2</v>
      </c>
      <c r="R15" s="247">
        <f t="shared" si="3"/>
        <v>33</v>
      </c>
      <c r="S15" s="21"/>
    </row>
    <row r="16" spans="1:19" ht="13.5">
      <c r="A16" s="219" t="s">
        <v>11</v>
      </c>
      <c r="B16" s="75">
        <v>2950</v>
      </c>
      <c r="C16" s="221">
        <f t="shared" si="4"/>
        <v>8665</v>
      </c>
      <c r="D16" s="25">
        <v>4133</v>
      </c>
      <c r="E16" s="25">
        <v>4532</v>
      </c>
      <c r="F16" s="245">
        <f t="shared" si="0"/>
        <v>-31</v>
      </c>
      <c r="G16" s="24">
        <v>6</v>
      </c>
      <c r="H16" s="24">
        <v>6</v>
      </c>
      <c r="I16" s="247">
        <f t="shared" si="1"/>
        <v>0</v>
      </c>
      <c r="J16" s="198">
        <f t="shared" si="5"/>
        <v>19</v>
      </c>
      <c r="K16" s="24">
        <v>16</v>
      </c>
      <c r="L16" s="24">
        <v>3</v>
      </c>
      <c r="M16" s="24">
        <v>0</v>
      </c>
      <c r="N16" s="198">
        <f t="shared" si="2"/>
        <v>50</v>
      </c>
      <c r="O16" s="24">
        <v>36</v>
      </c>
      <c r="P16" s="24">
        <v>14</v>
      </c>
      <c r="Q16" s="24">
        <v>0</v>
      </c>
      <c r="R16" s="247">
        <f t="shared" si="3"/>
        <v>-31</v>
      </c>
      <c r="S16" s="21"/>
    </row>
    <row r="17" spans="1:19" ht="13.5">
      <c r="A17" s="23" t="s">
        <v>132</v>
      </c>
      <c r="B17" s="75">
        <v>6429</v>
      </c>
      <c r="C17" s="221">
        <f>SUM(D17:E17)</f>
        <v>19913</v>
      </c>
      <c r="D17" s="25">
        <v>9404</v>
      </c>
      <c r="E17" s="25">
        <v>10509</v>
      </c>
      <c r="F17" s="245">
        <f t="shared" si="0"/>
        <v>15</v>
      </c>
      <c r="G17" s="24">
        <v>11</v>
      </c>
      <c r="H17" s="24">
        <v>16</v>
      </c>
      <c r="I17" s="247">
        <f t="shared" si="1"/>
        <v>-5</v>
      </c>
      <c r="J17" s="198">
        <f t="shared" si="5"/>
        <v>64</v>
      </c>
      <c r="K17" s="24">
        <v>43</v>
      </c>
      <c r="L17" s="24">
        <v>20</v>
      </c>
      <c r="M17" s="24">
        <v>1</v>
      </c>
      <c r="N17" s="198">
        <f t="shared" si="2"/>
        <v>44</v>
      </c>
      <c r="O17" s="24">
        <v>32</v>
      </c>
      <c r="P17" s="24">
        <v>12</v>
      </c>
      <c r="Q17" s="24">
        <v>0</v>
      </c>
      <c r="R17" s="247">
        <f t="shared" si="3"/>
        <v>20</v>
      </c>
      <c r="S17" s="21"/>
    </row>
    <row r="18" spans="1:19" ht="13.5">
      <c r="A18" s="23" t="s">
        <v>14</v>
      </c>
      <c r="B18" s="75">
        <v>12867</v>
      </c>
      <c r="C18" s="221">
        <f t="shared" si="4"/>
        <v>37641</v>
      </c>
      <c r="D18" s="25">
        <v>17927</v>
      </c>
      <c r="E18" s="25">
        <v>19714</v>
      </c>
      <c r="F18" s="245">
        <f t="shared" si="0"/>
        <v>17</v>
      </c>
      <c r="G18" s="24">
        <v>15</v>
      </c>
      <c r="H18" s="24">
        <v>24</v>
      </c>
      <c r="I18" s="247">
        <f t="shared" si="1"/>
        <v>-9</v>
      </c>
      <c r="J18" s="198">
        <f t="shared" si="5"/>
        <v>101</v>
      </c>
      <c r="K18" s="24">
        <v>68</v>
      </c>
      <c r="L18" s="24">
        <v>26</v>
      </c>
      <c r="M18" s="24">
        <v>7</v>
      </c>
      <c r="N18" s="198">
        <f t="shared" si="2"/>
        <v>75</v>
      </c>
      <c r="O18" s="24">
        <v>39</v>
      </c>
      <c r="P18" s="24">
        <v>34</v>
      </c>
      <c r="Q18" s="24">
        <v>2</v>
      </c>
      <c r="R18" s="247">
        <f t="shared" si="3"/>
        <v>26</v>
      </c>
      <c r="S18" s="21"/>
    </row>
    <row r="19" spans="1:19" ht="13.5" customHeight="1">
      <c r="A19" s="219"/>
      <c r="B19" s="251"/>
      <c r="C19" s="256"/>
      <c r="D19" s="75"/>
      <c r="E19" s="75"/>
      <c r="F19" s="257"/>
      <c r="G19" s="65"/>
      <c r="H19" s="65"/>
      <c r="I19" s="258"/>
      <c r="J19" s="259"/>
      <c r="K19" s="65"/>
      <c r="L19" s="65"/>
      <c r="M19" s="65"/>
      <c r="N19" s="259"/>
      <c r="O19" s="65"/>
      <c r="P19" s="65"/>
      <c r="Q19" s="65"/>
      <c r="R19" s="258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3" t="s">
        <v>133</v>
      </c>
      <c r="B21" s="224">
        <f aca="true" t="shared" si="6" ref="B21:R21">SUM(B8:B19)</f>
        <v>384012</v>
      </c>
      <c r="C21" s="224">
        <f t="shared" si="6"/>
        <v>974834</v>
      </c>
      <c r="D21" s="224">
        <f t="shared" si="6"/>
        <v>460300</v>
      </c>
      <c r="E21" s="224">
        <f t="shared" si="6"/>
        <v>514534</v>
      </c>
      <c r="F21" s="225">
        <f t="shared" si="6"/>
        <v>1</v>
      </c>
      <c r="G21" s="226">
        <f t="shared" si="6"/>
        <v>686</v>
      </c>
      <c r="H21" s="226">
        <f t="shared" si="6"/>
        <v>640</v>
      </c>
      <c r="I21" s="226">
        <f t="shared" si="6"/>
        <v>46</v>
      </c>
      <c r="J21" s="226">
        <f t="shared" si="6"/>
        <v>2339</v>
      </c>
      <c r="K21" s="226">
        <f t="shared" si="6"/>
        <v>1249</v>
      </c>
      <c r="L21" s="226">
        <f t="shared" si="6"/>
        <v>988</v>
      </c>
      <c r="M21" s="226">
        <f t="shared" si="6"/>
        <v>102</v>
      </c>
      <c r="N21" s="226">
        <f t="shared" si="6"/>
        <v>2384</v>
      </c>
      <c r="O21" s="226">
        <f t="shared" si="6"/>
        <v>1120</v>
      </c>
      <c r="P21" s="226">
        <f t="shared" si="6"/>
        <v>1177</v>
      </c>
      <c r="Q21" s="226">
        <f t="shared" si="6"/>
        <v>87</v>
      </c>
      <c r="R21" s="226">
        <f t="shared" si="6"/>
        <v>-45</v>
      </c>
      <c r="S21" s="21"/>
    </row>
    <row r="22" spans="1:19" ht="13.5">
      <c r="A22" s="6"/>
      <c r="B22" s="238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spans="2:18" ht="13.5">
      <c r="B23" s="73"/>
      <c r="R23" s="64"/>
    </row>
    <row r="24" spans="1:18" ht="13.5">
      <c r="A24" s="214" t="s">
        <v>115</v>
      </c>
      <c r="B24" s="73"/>
      <c r="R24" s="64"/>
    </row>
    <row r="25" spans="1:18" ht="13.5">
      <c r="A25" s="214" t="s">
        <v>116</v>
      </c>
      <c r="B25" s="73"/>
      <c r="R25" s="64"/>
    </row>
    <row r="26" spans="1:18" ht="13.5">
      <c r="A26" s="215" t="s">
        <v>105</v>
      </c>
      <c r="B26" s="73"/>
      <c r="R26" s="64"/>
    </row>
    <row r="27" spans="1:18" ht="13.5">
      <c r="A27" s="252" t="s">
        <v>138</v>
      </c>
      <c r="B27" s="73"/>
      <c r="R27" s="64"/>
    </row>
    <row r="28" spans="1:18" ht="13.5">
      <c r="A28" s="253"/>
      <c r="B28" s="73"/>
      <c r="R28" s="64"/>
    </row>
    <row r="29" ht="13.5"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F40" sqref="F40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2"/>
      <c r="C1" s="173"/>
      <c r="D1" s="172"/>
      <c r="E1" s="172"/>
      <c r="F1" s="174"/>
      <c r="G1" s="172"/>
      <c r="H1" s="172"/>
      <c r="I1" s="172"/>
      <c r="J1" s="172"/>
      <c r="K1" s="172"/>
      <c r="L1" s="172"/>
      <c r="M1" s="172"/>
      <c r="N1" s="172"/>
      <c r="O1" s="172"/>
    </row>
    <row r="2" spans="2:15" ht="21" customHeight="1">
      <c r="B2" s="175"/>
      <c r="C2" s="175"/>
      <c r="D2" s="175"/>
      <c r="E2" s="175"/>
      <c r="F2" s="174" t="s">
        <v>64</v>
      </c>
      <c r="G2" s="172"/>
      <c r="H2" s="172"/>
      <c r="I2" s="172"/>
      <c r="J2" s="172"/>
      <c r="K2" s="175"/>
      <c r="L2" s="175"/>
      <c r="M2" s="175"/>
      <c r="N2" s="175"/>
      <c r="O2" s="175"/>
    </row>
    <row r="3" spans="2:15" ht="21" customHeight="1">
      <c r="B3" s="175"/>
      <c r="C3" s="175"/>
      <c r="D3" s="175"/>
      <c r="E3" s="175"/>
      <c r="F3" s="175"/>
      <c r="G3" s="175"/>
      <c r="H3" s="176" t="s">
        <v>65</v>
      </c>
      <c r="I3" s="175"/>
      <c r="J3" s="175"/>
      <c r="K3" s="175"/>
      <c r="L3" s="175"/>
      <c r="M3" s="175"/>
      <c r="N3" s="175"/>
      <c r="O3" s="175"/>
    </row>
    <row r="4" spans="2:15" ht="21" customHeight="1" thickBot="1">
      <c r="B4" s="177"/>
      <c r="C4" s="178"/>
      <c r="D4" s="178"/>
      <c r="E4" s="179"/>
      <c r="F4" s="180"/>
      <c r="G4" s="180"/>
      <c r="H4" s="180"/>
      <c r="I4" s="180"/>
      <c r="J4" s="180"/>
      <c r="K4" s="180"/>
      <c r="L4" s="180"/>
      <c r="M4" s="180" t="s">
        <v>112</v>
      </c>
      <c r="N4" s="181"/>
      <c r="O4" s="178"/>
    </row>
    <row r="5" spans="1:15" ht="18" customHeight="1" thickBot="1">
      <c r="A5" s="333" t="s">
        <v>66</v>
      </c>
      <c r="B5" s="334"/>
      <c r="C5" s="182" t="s">
        <v>67</v>
      </c>
      <c r="D5" s="183" t="s">
        <v>68</v>
      </c>
      <c r="E5" s="183" t="s">
        <v>69</v>
      </c>
      <c r="F5" s="183" t="s">
        <v>70</v>
      </c>
      <c r="G5" s="183" t="s">
        <v>71</v>
      </c>
      <c r="H5" s="183" t="s">
        <v>72</v>
      </c>
      <c r="I5" s="183" t="s">
        <v>73</v>
      </c>
      <c r="J5" s="183" t="s">
        <v>74</v>
      </c>
      <c r="K5" s="183" t="s">
        <v>75</v>
      </c>
      <c r="L5" s="183" t="s">
        <v>76</v>
      </c>
      <c r="M5" s="183" t="s">
        <v>77</v>
      </c>
      <c r="N5" s="183" t="s">
        <v>78</v>
      </c>
      <c r="O5" s="184" t="s">
        <v>79</v>
      </c>
    </row>
    <row r="6" spans="1:15" ht="18" customHeight="1">
      <c r="A6" s="335" t="s">
        <v>101</v>
      </c>
      <c r="B6" s="185" t="s">
        <v>80</v>
      </c>
      <c r="C6" s="186">
        <v>103.2</v>
      </c>
      <c r="D6" s="187">
        <v>103</v>
      </c>
      <c r="E6" s="187">
        <v>103</v>
      </c>
      <c r="F6" s="187">
        <v>103.5</v>
      </c>
      <c r="G6" s="187">
        <v>103.8</v>
      </c>
      <c r="H6" s="187">
        <v>103.4</v>
      </c>
      <c r="I6" s="187">
        <v>103.5</v>
      </c>
      <c r="J6" s="187">
        <v>103.5</v>
      </c>
      <c r="K6" s="187">
        <v>104.1</v>
      </c>
      <c r="L6" s="187">
        <v>104.6</v>
      </c>
      <c r="M6" s="187">
        <v>103.6</v>
      </c>
      <c r="N6" s="187">
        <v>103</v>
      </c>
      <c r="O6" s="188">
        <v>103.5</v>
      </c>
    </row>
    <row r="7" spans="1:15" ht="18" customHeight="1">
      <c r="A7" s="335"/>
      <c r="B7" s="185" t="s">
        <v>81</v>
      </c>
      <c r="C7" s="186">
        <v>102.8</v>
      </c>
      <c r="D7" s="187">
        <v>102.6</v>
      </c>
      <c r="E7" s="187">
        <v>103</v>
      </c>
      <c r="F7" s="187">
        <v>103.1</v>
      </c>
      <c r="G7" s="187">
        <v>103</v>
      </c>
      <c r="H7" s="187">
        <v>103.1</v>
      </c>
      <c r="I7" s="187">
        <v>102.6</v>
      </c>
      <c r="J7" s="187">
        <v>102.9</v>
      </c>
      <c r="K7" s="187">
        <v>103.1</v>
      </c>
      <c r="L7" s="187">
        <v>102.6</v>
      </c>
      <c r="M7" s="187">
        <v>102.5</v>
      </c>
      <c r="N7" s="187">
        <v>102.4</v>
      </c>
      <c r="O7" s="188">
        <v>102.8</v>
      </c>
    </row>
    <row r="8" spans="1:15" ht="15.75" customHeight="1">
      <c r="A8" s="335"/>
      <c r="B8" s="185" t="s">
        <v>106</v>
      </c>
      <c r="C8" s="186">
        <v>102.3</v>
      </c>
      <c r="D8" s="187">
        <v>102.1</v>
      </c>
      <c r="E8" s="187">
        <v>101.8</v>
      </c>
      <c r="F8" s="187">
        <v>101.7</v>
      </c>
      <c r="G8" s="187">
        <v>102.3</v>
      </c>
      <c r="H8" s="187">
        <v>101.7</v>
      </c>
      <c r="I8" s="187">
        <v>101.5</v>
      </c>
      <c r="J8" s="187">
        <v>101.8</v>
      </c>
      <c r="K8" s="187">
        <v>101.5</v>
      </c>
      <c r="L8" s="187">
        <v>101.6</v>
      </c>
      <c r="M8" s="187">
        <v>101.2</v>
      </c>
      <c r="N8" s="187">
        <v>101.5</v>
      </c>
      <c r="O8" s="188">
        <v>101.7</v>
      </c>
    </row>
    <row r="9" spans="1:15" ht="18" customHeight="1">
      <c r="A9" s="335"/>
      <c r="B9" s="185" t="s">
        <v>107</v>
      </c>
      <c r="C9" s="186">
        <v>101.3</v>
      </c>
      <c r="D9" s="187">
        <v>100.9</v>
      </c>
      <c r="E9" s="187">
        <v>100.9</v>
      </c>
      <c r="F9" s="187">
        <v>101.4</v>
      </c>
      <c r="G9" s="187">
        <v>102.1</v>
      </c>
      <c r="H9" s="189">
        <v>101.6</v>
      </c>
      <c r="I9" s="189">
        <v>101</v>
      </c>
      <c r="J9" s="189">
        <v>101.3</v>
      </c>
      <c r="K9" s="189">
        <v>101.5</v>
      </c>
      <c r="L9" s="189">
        <v>101.4</v>
      </c>
      <c r="M9" s="189">
        <v>100.9</v>
      </c>
      <c r="N9" s="189">
        <v>100.6</v>
      </c>
      <c r="O9" s="190">
        <v>101.2</v>
      </c>
    </row>
    <row r="10" spans="1:15" s="7" customFormat="1" ht="18" customHeight="1">
      <c r="A10" s="335"/>
      <c r="B10" s="185" t="s">
        <v>108</v>
      </c>
      <c r="C10" s="186">
        <v>99.8</v>
      </c>
      <c r="D10" s="187">
        <v>99.6</v>
      </c>
      <c r="E10" s="187">
        <v>100.2</v>
      </c>
      <c r="F10" s="187">
        <v>101.1</v>
      </c>
      <c r="G10" s="187">
        <v>101</v>
      </c>
      <c r="H10" s="189">
        <v>100.7</v>
      </c>
      <c r="I10" s="189">
        <v>100.7</v>
      </c>
      <c r="J10" s="189">
        <v>101.1</v>
      </c>
      <c r="K10" s="189">
        <v>101</v>
      </c>
      <c r="L10" s="189">
        <v>100.5</v>
      </c>
      <c r="M10" s="189">
        <v>100.6</v>
      </c>
      <c r="N10" s="189">
        <v>100.6</v>
      </c>
      <c r="O10" s="190">
        <v>100.6</v>
      </c>
    </row>
    <row r="11" spans="1:15" ht="18" customHeight="1">
      <c r="A11" s="335"/>
      <c r="B11" s="185" t="s">
        <v>109</v>
      </c>
      <c r="C11" s="186">
        <v>100.1</v>
      </c>
      <c r="D11" s="187">
        <v>100.1</v>
      </c>
      <c r="E11" s="187">
        <v>100.1</v>
      </c>
      <c r="F11" s="187">
        <v>100.3</v>
      </c>
      <c r="G11" s="187">
        <v>100.3</v>
      </c>
      <c r="H11" s="189">
        <v>100.5</v>
      </c>
      <c r="I11" s="189">
        <v>100.6</v>
      </c>
      <c r="J11" s="189">
        <v>100.4</v>
      </c>
      <c r="K11" s="189">
        <v>101</v>
      </c>
      <c r="L11" s="189">
        <v>101.6</v>
      </c>
      <c r="M11" s="189">
        <v>101.1</v>
      </c>
      <c r="N11" s="189">
        <v>100.5</v>
      </c>
      <c r="O11" s="190">
        <v>100.6</v>
      </c>
    </row>
    <row r="12" spans="1:15" ht="18" customHeight="1">
      <c r="A12" s="335"/>
      <c r="B12" s="185" t="s">
        <v>110</v>
      </c>
      <c r="C12" s="186">
        <v>100.3</v>
      </c>
      <c r="D12" s="187">
        <v>100.1</v>
      </c>
      <c r="E12" s="187">
        <v>100.6</v>
      </c>
      <c r="F12" s="187">
        <v>100.5</v>
      </c>
      <c r="G12" s="187">
        <v>100.5</v>
      </c>
      <c r="H12" s="189">
        <v>99.9</v>
      </c>
      <c r="I12" s="189">
        <v>99.7</v>
      </c>
      <c r="J12" s="189">
        <v>99.6</v>
      </c>
      <c r="K12" s="189">
        <v>100</v>
      </c>
      <c r="L12" s="189">
        <v>99.8</v>
      </c>
      <c r="M12" s="189">
        <v>99.3</v>
      </c>
      <c r="N12" s="189">
        <v>99.7</v>
      </c>
      <c r="O12" s="190">
        <v>100</v>
      </c>
    </row>
    <row r="13" spans="1:15" ht="18" customHeight="1">
      <c r="A13" s="335"/>
      <c r="B13" s="185" t="s">
        <v>134</v>
      </c>
      <c r="C13" s="186">
        <v>99.6</v>
      </c>
      <c r="D13" s="187">
        <v>99.2</v>
      </c>
      <c r="E13" s="187">
        <v>99.3</v>
      </c>
      <c r="F13" s="187">
        <v>99.6</v>
      </c>
      <c r="G13" s="187">
        <v>99.9</v>
      </c>
      <c r="H13" s="189">
        <v>100.1</v>
      </c>
      <c r="I13" s="189">
        <v>99.8</v>
      </c>
      <c r="J13" s="189">
        <v>100.5</v>
      </c>
      <c r="K13" s="189">
        <v>100.8</v>
      </c>
      <c r="L13" s="189">
        <v>100.7</v>
      </c>
      <c r="M13" s="189">
        <v>100.1</v>
      </c>
      <c r="N13" s="189">
        <v>100.1</v>
      </c>
      <c r="O13" s="190">
        <v>100</v>
      </c>
    </row>
    <row r="14" spans="1:15" ht="18" customHeight="1">
      <c r="A14" s="335"/>
      <c r="B14" s="185" t="s">
        <v>117</v>
      </c>
      <c r="C14" s="186">
        <v>99.8</v>
      </c>
      <c r="D14" s="187">
        <v>99.1</v>
      </c>
      <c r="E14" s="187">
        <v>99.7</v>
      </c>
      <c r="F14" s="187">
        <v>99.8</v>
      </c>
      <c r="G14" s="187">
        <v>99.9</v>
      </c>
      <c r="H14" s="189">
        <v>99.7</v>
      </c>
      <c r="I14" s="189">
        <v>99.5</v>
      </c>
      <c r="J14" s="189">
        <v>100.2</v>
      </c>
      <c r="K14" s="189">
        <v>100.4</v>
      </c>
      <c r="L14" s="189">
        <v>100.4</v>
      </c>
      <c r="M14" s="189">
        <v>100.3</v>
      </c>
      <c r="N14" s="189">
        <v>100.3</v>
      </c>
      <c r="O14" s="190">
        <v>99.9</v>
      </c>
    </row>
    <row r="15" spans="1:15" ht="18" customHeight="1">
      <c r="A15" s="335"/>
      <c r="B15" s="185" t="s">
        <v>135</v>
      </c>
      <c r="C15" s="186">
        <v>100</v>
      </c>
      <c r="D15" s="187">
        <v>100</v>
      </c>
      <c r="E15" s="187">
        <v>100.3</v>
      </c>
      <c r="F15" s="187">
        <v>100.1</v>
      </c>
      <c r="G15" s="187">
        <v>101</v>
      </c>
      <c r="H15" s="189">
        <v>101.4</v>
      </c>
      <c r="I15" s="189">
        <v>101.5</v>
      </c>
      <c r="J15" s="189">
        <v>101.8</v>
      </c>
      <c r="K15" s="189">
        <v>102.2</v>
      </c>
      <c r="L15" s="189">
        <v>102.3</v>
      </c>
      <c r="M15" s="189">
        <v>101.4</v>
      </c>
      <c r="N15" s="189">
        <v>101.1</v>
      </c>
      <c r="O15" s="190">
        <v>101.1</v>
      </c>
    </row>
    <row r="16" spans="1:15" ht="18" customHeight="1" thickBot="1">
      <c r="A16" s="260"/>
      <c r="B16" s="191" t="s">
        <v>141</v>
      </c>
      <c r="C16" s="186">
        <v>100.6</v>
      </c>
      <c r="D16" s="187">
        <v>100.2</v>
      </c>
      <c r="E16" s="187"/>
      <c r="F16" s="187"/>
      <c r="G16" s="187"/>
      <c r="H16" s="189"/>
      <c r="I16" s="189"/>
      <c r="J16" s="189"/>
      <c r="K16" s="189"/>
      <c r="L16" s="189"/>
      <c r="M16" s="189"/>
      <c r="N16" s="189"/>
      <c r="O16" s="190"/>
    </row>
    <row r="17" spans="1:15" ht="18" customHeight="1">
      <c r="A17" s="336" t="s">
        <v>113</v>
      </c>
      <c r="B17" s="185" t="s">
        <v>80</v>
      </c>
      <c r="C17" s="232">
        <v>-0.4</v>
      </c>
      <c r="D17" s="233">
        <v>-0.2</v>
      </c>
      <c r="E17" s="233">
        <v>0</v>
      </c>
      <c r="F17" s="233">
        <v>0.5</v>
      </c>
      <c r="G17" s="233">
        <v>0.3</v>
      </c>
      <c r="H17" s="233">
        <v>-0.4</v>
      </c>
      <c r="I17" s="233">
        <v>0.1</v>
      </c>
      <c r="J17" s="233">
        <v>0</v>
      </c>
      <c r="K17" s="233">
        <v>0.6</v>
      </c>
      <c r="L17" s="233">
        <v>0.5</v>
      </c>
      <c r="M17" s="233">
        <v>-1</v>
      </c>
      <c r="N17" s="233">
        <v>-0.6</v>
      </c>
      <c r="O17" s="330"/>
    </row>
    <row r="18" spans="1:15" ht="18" customHeight="1">
      <c r="A18" s="335"/>
      <c r="B18" s="185" t="s">
        <v>81</v>
      </c>
      <c r="C18" s="186">
        <v>-0.5</v>
      </c>
      <c r="D18" s="187">
        <v>-0.2</v>
      </c>
      <c r="E18" s="187">
        <v>0.4</v>
      </c>
      <c r="F18" s="187">
        <v>0.1</v>
      </c>
      <c r="G18" s="187">
        <v>-0.1</v>
      </c>
      <c r="H18" s="187">
        <v>0.1</v>
      </c>
      <c r="I18" s="187">
        <v>-0.5</v>
      </c>
      <c r="J18" s="187">
        <v>0.3</v>
      </c>
      <c r="K18" s="187">
        <v>0.2</v>
      </c>
      <c r="L18" s="187">
        <v>-0.5</v>
      </c>
      <c r="M18" s="187">
        <v>-0.1</v>
      </c>
      <c r="N18" s="187">
        <v>-0.1</v>
      </c>
      <c r="O18" s="331"/>
    </row>
    <row r="19" spans="1:15" ht="18" customHeight="1">
      <c r="A19" s="335"/>
      <c r="B19" s="185" t="s">
        <v>106</v>
      </c>
      <c r="C19" s="186">
        <v>-0.1</v>
      </c>
      <c r="D19" s="187">
        <v>-0.2</v>
      </c>
      <c r="E19" s="187">
        <v>-0.2</v>
      </c>
      <c r="F19" s="187">
        <v>-0.1</v>
      </c>
      <c r="G19" s="187">
        <v>0.5</v>
      </c>
      <c r="H19" s="187">
        <v>-0.5</v>
      </c>
      <c r="I19" s="187">
        <v>-0.2</v>
      </c>
      <c r="J19" s="187">
        <v>0.3</v>
      </c>
      <c r="K19" s="187">
        <v>-0.3</v>
      </c>
      <c r="L19" s="187">
        <v>0.1</v>
      </c>
      <c r="M19" s="187">
        <v>-0.4</v>
      </c>
      <c r="N19" s="187">
        <v>0.3</v>
      </c>
      <c r="O19" s="331"/>
    </row>
    <row r="20" spans="1:15" ht="18" customHeight="1">
      <c r="A20" s="335"/>
      <c r="B20" s="185" t="s">
        <v>107</v>
      </c>
      <c r="C20" s="186">
        <v>-0.2</v>
      </c>
      <c r="D20" s="187">
        <v>-0.4</v>
      </c>
      <c r="E20" s="187">
        <v>0</v>
      </c>
      <c r="F20" s="187">
        <v>0.5</v>
      </c>
      <c r="G20" s="187">
        <v>0.6</v>
      </c>
      <c r="H20" s="189">
        <v>-0.4</v>
      </c>
      <c r="I20" s="189">
        <v>-0.6</v>
      </c>
      <c r="J20" s="189">
        <v>0.3</v>
      </c>
      <c r="K20" s="189">
        <v>0.2</v>
      </c>
      <c r="L20" s="189">
        <v>-0.1</v>
      </c>
      <c r="M20" s="189">
        <v>-0.5</v>
      </c>
      <c r="N20" s="189">
        <v>-0.3</v>
      </c>
      <c r="O20" s="331"/>
    </row>
    <row r="21" spans="1:15" ht="18" customHeight="1">
      <c r="A21" s="335"/>
      <c r="B21" s="185" t="s">
        <v>108</v>
      </c>
      <c r="C21" s="186">
        <v>-0.8</v>
      </c>
      <c r="D21" s="187">
        <v>-0.2</v>
      </c>
      <c r="E21" s="187">
        <v>0.6</v>
      </c>
      <c r="F21" s="187">
        <v>0.8</v>
      </c>
      <c r="G21" s="187">
        <v>0.1</v>
      </c>
      <c r="H21" s="189">
        <v>-0.1</v>
      </c>
      <c r="I21" s="189">
        <v>-0.3</v>
      </c>
      <c r="J21" s="189">
        <v>0</v>
      </c>
      <c r="K21" s="189">
        <v>0.4</v>
      </c>
      <c r="L21" s="189">
        <v>-0.1</v>
      </c>
      <c r="M21" s="189">
        <v>-0.5</v>
      </c>
      <c r="N21" s="189">
        <v>0.1</v>
      </c>
      <c r="O21" s="331"/>
    </row>
    <row r="22" spans="1:15" ht="18" customHeight="1">
      <c r="A22" s="335"/>
      <c r="B22" s="185" t="s">
        <v>109</v>
      </c>
      <c r="C22" s="186">
        <v>-0.5</v>
      </c>
      <c r="D22" s="187">
        <v>0</v>
      </c>
      <c r="E22" s="187">
        <v>0</v>
      </c>
      <c r="F22" s="187">
        <v>0.2</v>
      </c>
      <c r="G22" s="187">
        <v>0</v>
      </c>
      <c r="H22" s="189">
        <v>0.2</v>
      </c>
      <c r="I22" s="189">
        <v>-0.1</v>
      </c>
      <c r="J22" s="189">
        <v>-0.2</v>
      </c>
      <c r="K22" s="189">
        <v>0.6</v>
      </c>
      <c r="L22" s="189">
        <v>0.6</v>
      </c>
      <c r="M22" s="189">
        <v>-0.5</v>
      </c>
      <c r="N22" s="189">
        <v>-0.6</v>
      </c>
      <c r="O22" s="331"/>
    </row>
    <row r="23" spans="1:15" ht="18" customHeight="1">
      <c r="A23" s="335"/>
      <c r="B23" s="185" t="s">
        <v>110</v>
      </c>
      <c r="C23" s="186">
        <v>-0.7</v>
      </c>
      <c r="D23" s="187">
        <v>-0.2</v>
      </c>
      <c r="E23" s="187">
        <v>0.5</v>
      </c>
      <c r="F23" s="187">
        <v>-0.1</v>
      </c>
      <c r="G23" s="187">
        <v>0</v>
      </c>
      <c r="H23" s="189">
        <v>-0.6</v>
      </c>
      <c r="I23" s="189">
        <v>-0.2</v>
      </c>
      <c r="J23" s="189">
        <v>-0.1</v>
      </c>
      <c r="K23" s="189">
        <v>0.4</v>
      </c>
      <c r="L23" s="189">
        <v>-0.2</v>
      </c>
      <c r="M23" s="189">
        <v>-0.5</v>
      </c>
      <c r="N23" s="189">
        <v>0.4</v>
      </c>
      <c r="O23" s="331"/>
    </row>
    <row r="24" spans="1:15" ht="18" customHeight="1">
      <c r="A24" s="335"/>
      <c r="B24" s="185" t="s">
        <v>134</v>
      </c>
      <c r="C24" s="186">
        <v>-0.1</v>
      </c>
      <c r="D24" s="187">
        <v>-0.4</v>
      </c>
      <c r="E24" s="187">
        <v>0.1</v>
      </c>
      <c r="F24" s="187">
        <v>0.3</v>
      </c>
      <c r="G24" s="187">
        <v>0.3</v>
      </c>
      <c r="H24" s="189">
        <v>0.2</v>
      </c>
      <c r="I24" s="189">
        <v>-0.3</v>
      </c>
      <c r="J24" s="189">
        <v>0.7</v>
      </c>
      <c r="K24" s="189">
        <v>0.3</v>
      </c>
      <c r="L24" s="189">
        <v>-0.1</v>
      </c>
      <c r="M24" s="189">
        <v>-0.6</v>
      </c>
      <c r="N24" s="189">
        <v>0</v>
      </c>
      <c r="O24" s="331"/>
    </row>
    <row r="25" spans="1:15" ht="18" customHeight="1">
      <c r="A25" s="335"/>
      <c r="B25" s="185" t="s">
        <v>117</v>
      </c>
      <c r="C25" s="186">
        <v>-0.3</v>
      </c>
      <c r="D25" s="187">
        <v>-0.7</v>
      </c>
      <c r="E25" s="187">
        <v>0.6</v>
      </c>
      <c r="F25" s="187">
        <v>0.1</v>
      </c>
      <c r="G25" s="187">
        <v>0.1</v>
      </c>
      <c r="H25" s="189">
        <v>-0.2</v>
      </c>
      <c r="I25" s="189">
        <v>-0.2</v>
      </c>
      <c r="J25" s="189">
        <v>0.7</v>
      </c>
      <c r="K25" s="189">
        <v>0.2</v>
      </c>
      <c r="L25" s="189">
        <v>0</v>
      </c>
      <c r="M25" s="189">
        <v>-0.1</v>
      </c>
      <c r="N25" s="212">
        <v>0</v>
      </c>
      <c r="O25" s="331"/>
    </row>
    <row r="26" spans="1:15" ht="18" customHeight="1">
      <c r="A26" s="335"/>
      <c r="B26" s="185" t="s">
        <v>135</v>
      </c>
      <c r="C26" s="186">
        <v>-0.3</v>
      </c>
      <c r="D26" s="187">
        <v>0</v>
      </c>
      <c r="E26" s="187">
        <v>0.3</v>
      </c>
      <c r="F26" s="187">
        <v>-0.2</v>
      </c>
      <c r="G26" s="187">
        <v>0.9</v>
      </c>
      <c r="H26" s="189">
        <v>0.4</v>
      </c>
      <c r="I26" s="189">
        <v>0.1</v>
      </c>
      <c r="J26" s="189">
        <v>0.3</v>
      </c>
      <c r="K26" s="189">
        <v>0.4</v>
      </c>
      <c r="L26" s="189">
        <v>0.1</v>
      </c>
      <c r="M26" s="189">
        <v>-0.9</v>
      </c>
      <c r="N26" s="212">
        <v>-0.3</v>
      </c>
      <c r="O26" s="331"/>
    </row>
    <row r="27" spans="1:15" ht="18" customHeight="1" thickBot="1">
      <c r="A27" s="260"/>
      <c r="B27" s="191" t="s">
        <v>141</v>
      </c>
      <c r="C27" s="227">
        <v>-0.5</v>
      </c>
      <c r="D27" s="228">
        <v>-0.4</v>
      </c>
      <c r="E27" s="228"/>
      <c r="F27" s="228"/>
      <c r="G27" s="228"/>
      <c r="H27" s="229"/>
      <c r="I27" s="229"/>
      <c r="J27" s="229"/>
      <c r="K27" s="229"/>
      <c r="L27" s="229"/>
      <c r="M27" s="229"/>
      <c r="N27" s="229"/>
      <c r="O27" s="332"/>
    </row>
    <row r="28" spans="1:15" ht="18" customHeight="1">
      <c r="A28" s="335" t="s">
        <v>114</v>
      </c>
      <c r="B28" s="185" t="s">
        <v>80</v>
      </c>
      <c r="C28" s="186">
        <v>0.1</v>
      </c>
      <c r="D28" s="187">
        <v>0.3</v>
      </c>
      <c r="E28" s="187">
        <v>-0.3</v>
      </c>
      <c r="F28" s="187">
        <v>0</v>
      </c>
      <c r="G28" s="187">
        <v>-0.4</v>
      </c>
      <c r="H28" s="187">
        <v>0.3</v>
      </c>
      <c r="I28" s="187">
        <v>0.8</v>
      </c>
      <c r="J28" s="187">
        <v>0.6</v>
      </c>
      <c r="K28" s="187">
        <v>0.1</v>
      </c>
      <c r="L28" s="187">
        <v>0</v>
      </c>
      <c r="M28" s="187">
        <v>-0.5</v>
      </c>
      <c r="N28" s="187">
        <v>-0.6</v>
      </c>
      <c r="O28" s="188">
        <v>0</v>
      </c>
    </row>
    <row r="29" spans="1:15" ht="18" customHeight="1">
      <c r="A29" s="335"/>
      <c r="B29" s="185" t="s">
        <v>81</v>
      </c>
      <c r="C29" s="186">
        <v>-0.7</v>
      </c>
      <c r="D29" s="187">
        <v>-0.6</v>
      </c>
      <c r="E29" s="187">
        <v>0</v>
      </c>
      <c r="F29" s="187">
        <v>-0.3</v>
      </c>
      <c r="G29" s="187">
        <v>-0.7</v>
      </c>
      <c r="H29" s="187">
        <v>-0.2</v>
      </c>
      <c r="I29" s="187">
        <v>-0.9</v>
      </c>
      <c r="J29" s="187">
        <v>-0.7</v>
      </c>
      <c r="K29" s="187">
        <v>-0.8</v>
      </c>
      <c r="L29" s="187">
        <v>-1.7</v>
      </c>
      <c r="M29" s="187">
        <v>-1</v>
      </c>
      <c r="N29" s="187">
        <v>-0.4</v>
      </c>
      <c r="O29" s="188">
        <v>-0.7</v>
      </c>
    </row>
    <row r="30" spans="1:15" ht="18" customHeight="1">
      <c r="A30" s="335"/>
      <c r="B30" s="185" t="s">
        <v>106</v>
      </c>
      <c r="C30" s="186">
        <v>-0.5</v>
      </c>
      <c r="D30" s="187">
        <v>-0.5</v>
      </c>
      <c r="E30" s="187">
        <v>-1.1</v>
      </c>
      <c r="F30" s="187">
        <v>-1.3</v>
      </c>
      <c r="G30" s="187">
        <v>-0.7</v>
      </c>
      <c r="H30" s="187">
        <v>-1.3</v>
      </c>
      <c r="I30" s="187">
        <v>-1</v>
      </c>
      <c r="J30" s="187">
        <v>-1</v>
      </c>
      <c r="K30" s="187">
        <v>-1.5</v>
      </c>
      <c r="L30" s="187">
        <v>-0.9</v>
      </c>
      <c r="M30" s="187">
        <v>-1.2</v>
      </c>
      <c r="N30" s="187">
        <v>-0.8</v>
      </c>
      <c r="O30" s="188">
        <v>-1</v>
      </c>
    </row>
    <row r="31" spans="1:15" ht="18" customHeight="1">
      <c r="A31" s="335"/>
      <c r="B31" s="185" t="s">
        <v>107</v>
      </c>
      <c r="C31" s="186">
        <v>-0.9</v>
      </c>
      <c r="D31" s="187">
        <v>-1.1</v>
      </c>
      <c r="E31" s="187">
        <v>-0.9</v>
      </c>
      <c r="F31" s="187">
        <v>-0.3</v>
      </c>
      <c r="G31" s="187">
        <v>-0.2</v>
      </c>
      <c r="H31" s="189">
        <v>-0.1</v>
      </c>
      <c r="I31" s="189">
        <v>-0.5</v>
      </c>
      <c r="J31" s="189">
        <v>-0.5</v>
      </c>
      <c r="K31" s="189">
        <v>0</v>
      </c>
      <c r="L31" s="189">
        <v>-0.2</v>
      </c>
      <c r="M31" s="189">
        <v>-0.3</v>
      </c>
      <c r="N31" s="189">
        <v>-0.9</v>
      </c>
      <c r="O31" s="190">
        <v>-0.5</v>
      </c>
    </row>
    <row r="32" spans="1:15" ht="18" customHeight="1">
      <c r="A32" s="335"/>
      <c r="B32" s="185" t="s">
        <v>108</v>
      </c>
      <c r="C32" s="186">
        <v>-1.5</v>
      </c>
      <c r="D32" s="187">
        <v>-1.3</v>
      </c>
      <c r="E32" s="187">
        <v>-0.7</v>
      </c>
      <c r="F32" s="187">
        <v>-0.4</v>
      </c>
      <c r="G32" s="187">
        <v>-0.9</v>
      </c>
      <c r="H32" s="189">
        <v>-0.6</v>
      </c>
      <c r="I32" s="189">
        <v>-0.3</v>
      </c>
      <c r="J32" s="189">
        <v>-0.6</v>
      </c>
      <c r="K32" s="189">
        <v>-0.4</v>
      </c>
      <c r="L32" s="189">
        <v>-0.4</v>
      </c>
      <c r="M32" s="189">
        <v>-0.4</v>
      </c>
      <c r="N32" s="189">
        <v>0</v>
      </c>
      <c r="O32" s="190">
        <v>-0.6</v>
      </c>
    </row>
    <row r="33" spans="1:15" ht="18" customHeight="1">
      <c r="A33" s="335"/>
      <c r="B33" s="185" t="s">
        <v>109</v>
      </c>
      <c r="C33" s="186">
        <v>0.3</v>
      </c>
      <c r="D33" s="187">
        <v>0.5</v>
      </c>
      <c r="E33" s="187">
        <v>-0.1</v>
      </c>
      <c r="F33" s="187">
        <v>-0.7</v>
      </c>
      <c r="G33" s="187">
        <v>-0.8</v>
      </c>
      <c r="H33" s="189">
        <v>-0.5</v>
      </c>
      <c r="I33" s="189">
        <v>-0.1</v>
      </c>
      <c r="J33" s="189">
        <v>-0.3</v>
      </c>
      <c r="K33" s="189">
        <v>-0.1</v>
      </c>
      <c r="L33" s="189">
        <v>0.6</v>
      </c>
      <c r="M33" s="189">
        <v>0.6</v>
      </c>
      <c r="N33" s="189">
        <v>-0.1</v>
      </c>
      <c r="O33" s="190">
        <v>0</v>
      </c>
    </row>
    <row r="34" spans="1:15" ht="18" customHeight="1">
      <c r="A34" s="335"/>
      <c r="B34" s="185" t="s">
        <v>110</v>
      </c>
      <c r="C34" s="186">
        <v>-0.3</v>
      </c>
      <c r="D34" s="187">
        <v>-0.4</v>
      </c>
      <c r="E34" s="187">
        <v>0</v>
      </c>
      <c r="F34" s="187">
        <v>-0.1</v>
      </c>
      <c r="G34" s="187">
        <v>0.3</v>
      </c>
      <c r="H34" s="189">
        <v>-0.4</v>
      </c>
      <c r="I34" s="189">
        <v>-0.8</v>
      </c>
      <c r="J34" s="189">
        <v>-0.6</v>
      </c>
      <c r="K34" s="189">
        <v>-1</v>
      </c>
      <c r="L34" s="189">
        <v>-1.6</v>
      </c>
      <c r="M34" s="189">
        <v>-1.4</v>
      </c>
      <c r="N34" s="189">
        <v>-0.4</v>
      </c>
      <c r="O34" s="190">
        <v>-0.6</v>
      </c>
    </row>
    <row r="35" spans="1:15" ht="18" customHeight="1">
      <c r="A35" s="335"/>
      <c r="B35" s="185" t="s">
        <v>134</v>
      </c>
      <c r="C35" s="186">
        <v>-0.7</v>
      </c>
      <c r="D35" s="187">
        <v>-0.9</v>
      </c>
      <c r="E35" s="187">
        <v>-1.3</v>
      </c>
      <c r="F35" s="187">
        <v>-0.9</v>
      </c>
      <c r="G35" s="187">
        <v>-0.6</v>
      </c>
      <c r="H35" s="189">
        <v>0.2</v>
      </c>
      <c r="I35" s="189">
        <v>0.1</v>
      </c>
      <c r="J35" s="189">
        <v>0.9</v>
      </c>
      <c r="K35" s="189">
        <v>0.8</v>
      </c>
      <c r="L35" s="189">
        <v>0.9</v>
      </c>
      <c r="M35" s="189">
        <v>0.8</v>
      </c>
      <c r="N35" s="212">
        <v>0.4</v>
      </c>
      <c r="O35" s="211">
        <v>0</v>
      </c>
    </row>
    <row r="36" spans="1:15" ht="18" customHeight="1">
      <c r="A36" s="335"/>
      <c r="B36" s="185" t="s">
        <v>117</v>
      </c>
      <c r="C36" s="186">
        <v>0.2</v>
      </c>
      <c r="D36" s="187">
        <v>-0.1</v>
      </c>
      <c r="E36" s="187">
        <v>0.4</v>
      </c>
      <c r="F36" s="187">
        <v>0.2</v>
      </c>
      <c r="G36" s="187">
        <v>0</v>
      </c>
      <c r="H36" s="189">
        <v>-0.4</v>
      </c>
      <c r="I36" s="189">
        <v>-0.3</v>
      </c>
      <c r="J36" s="189">
        <v>-0.3</v>
      </c>
      <c r="K36" s="189">
        <v>-0.4</v>
      </c>
      <c r="L36" s="189">
        <v>-0.3</v>
      </c>
      <c r="M36" s="189">
        <v>0.2</v>
      </c>
      <c r="N36" s="212">
        <v>0.2</v>
      </c>
      <c r="O36" s="211">
        <v>-0.1</v>
      </c>
    </row>
    <row r="37" spans="1:15" ht="18" customHeight="1">
      <c r="A37" s="335"/>
      <c r="B37" s="185" t="s">
        <v>135</v>
      </c>
      <c r="C37" s="186">
        <v>0.2</v>
      </c>
      <c r="D37" s="187">
        <v>0.9</v>
      </c>
      <c r="E37" s="187">
        <v>0.6</v>
      </c>
      <c r="F37" s="187">
        <v>0.3</v>
      </c>
      <c r="G37" s="187">
        <v>1.1</v>
      </c>
      <c r="H37" s="189">
        <v>1.7</v>
      </c>
      <c r="I37" s="189">
        <v>2</v>
      </c>
      <c r="J37" s="189">
        <v>1.6</v>
      </c>
      <c r="K37" s="189">
        <v>1.8</v>
      </c>
      <c r="L37" s="189">
        <v>1.9</v>
      </c>
      <c r="M37" s="189">
        <v>1.1</v>
      </c>
      <c r="N37" s="212">
        <v>0.8</v>
      </c>
      <c r="O37" s="211">
        <v>1.2</v>
      </c>
    </row>
    <row r="38" spans="1:15" ht="18" customHeight="1" thickBot="1">
      <c r="A38" s="260"/>
      <c r="B38" s="191" t="s">
        <v>141</v>
      </c>
      <c r="C38" s="227">
        <v>0.6</v>
      </c>
      <c r="D38" s="228">
        <v>0.2</v>
      </c>
      <c r="E38" s="228"/>
      <c r="F38" s="228"/>
      <c r="G38" s="228"/>
      <c r="H38" s="229"/>
      <c r="I38" s="229"/>
      <c r="J38" s="229"/>
      <c r="K38" s="229"/>
      <c r="L38" s="229"/>
      <c r="M38" s="229"/>
      <c r="N38" s="230"/>
      <c r="O38" s="231"/>
    </row>
    <row r="39" spans="2:15" ht="18" customHeight="1">
      <c r="B39" s="192"/>
      <c r="C39" s="187"/>
      <c r="D39" s="187"/>
      <c r="E39" s="187"/>
      <c r="F39" s="187"/>
      <c r="G39" s="187"/>
      <c r="H39" s="189"/>
      <c r="I39" s="189"/>
      <c r="J39" s="189"/>
      <c r="K39" s="189"/>
      <c r="L39" s="189"/>
      <c r="M39" s="189"/>
      <c r="N39" s="189"/>
      <c r="O39" s="189"/>
    </row>
    <row r="40" ht="18" customHeight="1"/>
    <row r="41" ht="18" customHeight="1"/>
    <row r="42" spans="1:10" ht="18" customHeight="1">
      <c r="A42" s="193" t="s">
        <v>136</v>
      </c>
      <c r="J42" t="s">
        <v>82</v>
      </c>
    </row>
    <row r="43" spans="1:15" ht="18" customHeight="1">
      <c r="A43" s="337" t="s">
        <v>83</v>
      </c>
      <c r="B43" s="337"/>
      <c r="C43" s="194" t="s">
        <v>84</v>
      </c>
      <c r="D43" s="194" t="s">
        <v>85</v>
      </c>
      <c r="E43" s="194" t="s">
        <v>86</v>
      </c>
      <c r="F43" s="194" t="s">
        <v>87</v>
      </c>
      <c r="G43" s="194" t="s">
        <v>88</v>
      </c>
      <c r="H43" s="194" t="s">
        <v>89</v>
      </c>
      <c r="I43" s="194" t="s">
        <v>90</v>
      </c>
      <c r="J43" s="194" t="s">
        <v>93</v>
      </c>
      <c r="K43" s="194" t="s">
        <v>100</v>
      </c>
      <c r="L43" s="194" t="s">
        <v>104</v>
      </c>
      <c r="M43" s="194" t="s">
        <v>119</v>
      </c>
      <c r="N43" s="194" t="s">
        <v>125</v>
      </c>
      <c r="O43" s="194" t="s">
        <v>137</v>
      </c>
    </row>
    <row r="44" spans="1:15" ht="18" customHeight="1">
      <c r="A44" s="337" t="s">
        <v>91</v>
      </c>
      <c r="B44" s="337"/>
      <c r="C44" s="195">
        <v>99.1</v>
      </c>
      <c r="D44" s="195">
        <v>100</v>
      </c>
      <c r="E44" s="195">
        <v>99.5</v>
      </c>
      <c r="F44" s="195">
        <v>99.3</v>
      </c>
      <c r="G44" s="195">
        <v>99.7</v>
      </c>
      <c r="H44" s="195">
        <v>100</v>
      </c>
      <c r="I44" s="195">
        <v>99.8</v>
      </c>
      <c r="J44" s="195">
        <v>100.3</v>
      </c>
      <c r="K44" s="195">
        <v>100.6</v>
      </c>
      <c r="L44" s="195">
        <v>100</v>
      </c>
      <c r="M44" s="195">
        <v>99.4</v>
      </c>
      <c r="N44" s="195">
        <v>99.4</v>
      </c>
      <c r="O44" s="195">
        <v>99.6</v>
      </c>
    </row>
    <row r="45" spans="1:15" ht="18" customHeight="1">
      <c r="A45" s="337" t="s">
        <v>92</v>
      </c>
      <c r="B45" s="337"/>
      <c r="C45" s="196">
        <v>33</v>
      </c>
      <c r="D45" s="196">
        <v>29</v>
      </c>
      <c r="E45" s="196">
        <v>31</v>
      </c>
      <c r="F45" s="196">
        <v>34</v>
      </c>
      <c r="G45" s="196">
        <v>31</v>
      </c>
      <c r="H45" s="196">
        <v>37</v>
      </c>
      <c r="I45" s="196">
        <v>39</v>
      </c>
      <c r="J45" s="196">
        <v>36</v>
      </c>
      <c r="K45" s="196">
        <v>34</v>
      </c>
      <c r="L45" s="196">
        <v>37</v>
      </c>
      <c r="M45" s="196">
        <v>37</v>
      </c>
      <c r="N45" s="196">
        <v>36</v>
      </c>
      <c r="O45" s="196">
        <v>37</v>
      </c>
    </row>
    <row r="46" ht="18" customHeight="1"/>
  </sheetData>
  <mergeCells count="8">
    <mergeCell ref="A43:B43"/>
    <mergeCell ref="A44:B44"/>
    <mergeCell ref="A45:B45"/>
    <mergeCell ref="A28:A37"/>
    <mergeCell ref="O17:O27"/>
    <mergeCell ref="A5:B5"/>
    <mergeCell ref="A6:A15"/>
    <mergeCell ref="A17:A26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2009-04-28T08:36:16Z</cp:lastPrinted>
  <dcterms:created xsi:type="dcterms:W3CDTF">2000-08-14T09:08:04Z</dcterms:created>
  <dcterms:modified xsi:type="dcterms:W3CDTF">2009-04-30T02:22:46Z</dcterms:modified>
  <cp:category/>
  <cp:version/>
  <cp:contentType/>
  <cp:contentStatus/>
</cp:coreProperties>
</file>