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2020年度\業務別\300　決算関係\380　財政状況資料集\06 修正\"/>
    </mc:Choice>
  </mc:AlternateContent>
  <xr:revisionPtr revIDLastSave="0" documentId="13_ncr:1_{E645294D-3931-4A96-875D-874B0846026B}" xr6:coauthVersionLast="45" xr6:coauthVersionMax="45" xr10:uidLastSave="{00000000-0000-0000-0000-000000000000}"/>
  <bookViews>
    <workbookView xWindow="-120" yWindow="-120" windowWidth="29040" windowHeight="15840" firstSheet="6" activeTab="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37" i="12" l="1"/>
  <c r="AA36" i="12"/>
  <c r="AA35" i="12"/>
  <c r="AA33" i="12"/>
  <c r="AA32" i="12"/>
  <c r="AA31" i="12"/>
  <c r="AA30" i="12"/>
  <c r="AA29" i="12"/>
  <c r="AA28" i="12"/>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BW41" i="10"/>
  <c r="BE41" i="10"/>
  <c r="AM41" i="10"/>
  <c r="U41" i="10"/>
  <c r="BW40" i="10"/>
  <c r="BE40" i="10"/>
  <c r="AM40" i="10"/>
  <c r="U40" i="10"/>
  <c r="BW39" i="10"/>
  <c r="BE39" i="10"/>
  <c r="AM39" i="10"/>
  <c r="U39" i="10"/>
  <c r="BW38" i="10"/>
  <c r="BE38" i="10"/>
  <c r="U38" i="10"/>
  <c r="BW37" i="10"/>
  <c r="BE37" i="10"/>
  <c r="BE36" i="10"/>
  <c r="BE35"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7" i="10" l="1"/>
  <c r="C38" i="10" s="1"/>
  <c r="C39" i="10" s="1"/>
  <c r="C40" i="10" s="1"/>
  <c r="C41" i="10" s="1"/>
  <c r="C42" i="10" s="1"/>
  <c r="U34" i="10" l="1"/>
  <c r="U35" i="10" s="1"/>
  <c r="U36" i="10" s="1"/>
  <c r="U37" i="10" s="1"/>
  <c r="AM34" i="10" l="1"/>
  <c r="AM35" i="10" s="1"/>
  <c r="AM36" i="10" s="1"/>
  <c r="AM37" i="10" s="1"/>
  <c r="AM38" i="10" s="1"/>
  <c r="BE34" i="10" l="1"/>
  <c r="BW34" i="10" l="1"/>
  <c r="BW35" i="10" s="1"/>
  <c r="BW36" i="10" s="1"/>
  <c r="CO34" i="10" l="1"/>
  <c r="CO35" i="10" s="1"/>
  <c r="CO36" i="10" s="1"/>
  <c r="CO37" i="10" s="1"/>
  <c r="CO38" i="10" s="1"/>
  <c r="CO39" i="10" s="1"/>
  <c r="CO40" i="10" s="1"/>
  <c r="CO41" i="10" s="1"/>
  <c r="CO42" i="10" s="1"/>
</calcChain>
</file>

<file path=xl/sharedStrings.xml><?xml version="1.0" encoding="utf-8"?>
<sst xmlns="http://schemas.openxmlformats.org/spreadsheetml/2006/main" count="1060" uniqueCount="609">
  <si>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</si>
  <si>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</si>
  <si>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</si>
  <si>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</si>
  <si>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</si>
  <si>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</si>
  <si>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</si>
  <si>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</si>
  <si>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</si>
  <si>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</si>
  <si>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</si>
  <si>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</si>
  <si>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</si>
  <si>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</si>
  <si>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</si>
  <si>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</si>
  <si>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</si>
  <si>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</si>
  <si>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</si>
  <si>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</si>
  <si>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</si>
  <si>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</si>
  <si>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</si>
  <si>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</si>
  <si>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</si>
  <si>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</si>
  <si>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</si>
  <si>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</si>
  <si>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</si>
  <si>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</si>
  <si>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</si>
  <si>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</si>
  <si>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</si>
  <si>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</si>
  <si>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</si>
  <si>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</si>
  <si>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</si>
  <si>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</si>
  <si>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</si>
  <si>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</si>
  <si>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</si>
  <si>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</si>
  <si>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</si>
  <si>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</si>
  <si>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</si>
  <si>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</si>
  <si>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</si>
  <si>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</si>
  <si>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</si>
  <si>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</si>
  <si>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</si>
  <si>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</si>
  <si>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</si>
  <si>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</si>
  <si>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</si>
  <si>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</si>
  <si>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</si>
  <si>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</si>
  <si>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</si>
  <si>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</si>
  <si>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</si>
  <si>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</si>
  <si>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</si>
  <si>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</si>
  <si>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</si>
  <si>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</si>
  <si>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</si>
  <si>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</si>
  <si>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</si>
  <si>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</si>
  <si>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</si>
  <si>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</si>
  <si>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</si>
  <si>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</si>
  <si>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</si>
  <si>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</si>
  <si>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</si>
  <si>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</si>
  <si>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</si>
  <si>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</si>
  <si>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</si>
  <si>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</si>
  <si>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</si>
  <si>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</si>
  <si>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</si>
  <si>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</si>
  <si>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</si>
  <si>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</si>
  <si>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</si>
  <si>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</si>
  <si>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</si>
  <si>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</si>
  <si>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</si>
  <si>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</si>
  <si>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</si>
  <si>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</si>
  <si>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</si>
  <si>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</si>
  <si>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</si>
  <si>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</si>
  <si>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</si>
  <si>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</si>
  <si>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</si>
  <si>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</si>
  <si>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</si>
  <si>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</si>
  <si>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</si>
  <si>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</si>
  <si>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</si>
  <si>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</si>
  <si>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</si>
  <si>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</si>
  <si>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</si>
  <si>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</si>
  <si>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</si>
  <si>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</si>
  <si>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</si>
  <si>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</si>
  <si>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</si>
  <si>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</si>
  <si>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</si>
  <si>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</si>
  <si>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</si>
  <si>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</si>
  <si>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</si>
  <si>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</si>
  <si>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</si>
  <si>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</si>
  <si>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</si>
  <si>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</si>
  <si>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</si>
  <si>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</si>
  <si>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</si>
  <si>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</si>
  <si>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</si>
  <si>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</si>
  <si>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</si>
  <si>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</si>
  <si>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</si>
  <si>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</si>
  <si>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</si>
  <si>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</si>
  <si>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</si>
  <si>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</si>
  <si>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</si>
  <si>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</si>
  <si>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</si>
  <si>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</si>
  <si>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</si>
  <si>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</si>
  <si>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</si>
  <si>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</si>
  <si>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</si>
  <si>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</si>
  <si>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</si>
  <si>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</si>
  <si>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</si>
  <si>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</si>
  <si>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</si>
  <si>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</si>
  <si>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</si>
  <si>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</si>
  <si>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</si>
  <si>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</si>
  <si>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</si>
  <si>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</si>
  <si>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</si>
  <si>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</si>
  <si>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</si>
  <si>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</si>
  <si>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</si>
  <si>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</si>
  <si>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</si>
  <si>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</si>
  <si>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</si>
  <si>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</si>
  <si>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</si>
  <si>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</si>
  <si>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</si>
  <si>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</si>
  <si>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</si>
  <si>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</si>
  <si>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</si>
  <si>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</si>
  <si>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</si>
  <si>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</si>
  <si>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</si>
  <si>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</si>
  <si>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</si>
  <si>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</si>
  <si>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</si>
  <si>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</si>
  <si>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</si>
  <si>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</si>
  <si>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</si>
  <si>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</si>
  <si>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</si>
  <si>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</si>
  <si>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</si>
  <si>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</si>
  <si>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</si>
  <si>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</si>
  <si>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</si>
  <si>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</si>
  <si>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</si>
  <si>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</si>
  <si>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</si>
  <si>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</si>
  <si>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</si>
  <si>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</si>
  <si>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</si>
  <si>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</si>
  <si>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熊本県熊本市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</si>
  <si>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</si>
  <si>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</si>
  <si>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</si>
  <si>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</si>
  <si>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</si>
  <si>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</si>
  <si>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</si>
  <si>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</si>
  <si>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</si>
  <si>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</si>
  <si>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</si>
  <si>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</si>
  <si>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</si>
  <si>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</si>
  <si>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</si>
  <si>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</si>
  <si>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</si>
  <si>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</si>
  <si>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</si>
  <si>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</si>
  <si>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</si>
  <si>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</si>
  <si>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</si>
  <si>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</si>
  <si>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</si>
  <si>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</si>
  <si>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</si>
  <si>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</si>
  <si>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</si>
  <si>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</si>
  <si>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</si>
  <si>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</si>
  <si>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</si>
  <si>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</si>
  <si>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</si>
  <si>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</si>
  <si>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</si>
  <si>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</si>
  <si>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</si>
  <si>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</si>
  <si>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</si>
  <si>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</si>
  <si>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</si>
  <si>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</si>
  <si>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</si>
  <si>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</si>
  <si>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</si>
  <si>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</si>
  <si>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</si>
  <si>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</si>
  <si>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</si>
  <si>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</si>
  <si>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</si>
  <si>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</si>
  <si>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</si>
  <si>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</si>
  <si>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</si>
  <si>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</si>
  <si>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</si>
  <si>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</si>
  <si>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</si>
  <si>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</si>
  <si>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</si>
  <si>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</si>
  <si>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</si>
  <si>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</si>
  <si>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</si>
  <si>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</si>
  <si>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</si>
  <si>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</si>
  <si>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</si>
  <si>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</si>
  <si>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</si>
  <si>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</si>
  <si>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</si>
  <si>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</si>
  <si>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</si>
  <si>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</si>
  <si>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</si>
  <si>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</si>
  <si>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</si>
  <si>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</si>
  <si>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</si>
  <si>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</si>
  <si>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</si>
  <si>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</si>
  <si>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</si>
  <si>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</si>
  <si>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</si>
  <si>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</si>
  <si>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</si>
  <si>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</si>
  <si>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</si>
  <si>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</si>
  <si>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</si>
  <si>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</si>
  <si>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</si>
  <si>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</si>
  <si>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</si>
  <si>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</si>
  <si>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</si>
  <si>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</si>
  <si>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</si>
  <si>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</si>
  <si>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</si>
  <si>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</si>
  <si>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</si>
  <si>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</si>
  <si>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</si>
  <si>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</si>
  <si>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</si>
  <si>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</si>
  <si>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</si>
  <si>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</si>
  <si>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</si>
  <si>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</si>
  <si>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</si>
  <si>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</si>
  <si>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</si>
  <si>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</si>
  <si>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</si>
  <si>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</si>
  <si>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</si>
  <si>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</si>
  <si>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</si>
  <si>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</si>
  <si>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</si>
  <si>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</si>
  <si>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</si>
  <si>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</si>
  <si>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</si>
  <si>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</si>
  <si>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</si>
  <si>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</si>
  <si>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</si>
  <si>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</si>
  <si>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</si>
  <si>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</si>
  <si>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</si>
  <si>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</si>
  <si>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</si>
  <si>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</si>
  <si>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</si>
  <si>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</si>
  <si>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</si>
  <si>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</si>
  <si>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</si>
  <si>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</si>
  <si>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</si>
  <si>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</si>
  <si>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</si>
  <si>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</si>
  <si>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</si>
  <si>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熊本県熊本市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</si>
  <si>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</si>
  <si>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</si>
  <si>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</si>
  <si>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</si>
  <si>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</si>
  <si>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</si>
  <si>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</si>
  <si>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</si>
  <si>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</si>
  <si>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</si>
  <si>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</si>
  <si>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</si>
  <si>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</si>
  <si>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</si>
  <si>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</si>
  <si>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</si>
  <si>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</si>
  <si>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</si>
  <si>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</si>
  <si>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</si>
  <si>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</si>
  <si>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</si>
  <si>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</si>
  <si>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t>
    <phoneticPr fontId="5"/>
  </si>
  <si>
    <t>都市開発資金貸付事業会計</t>
    <phoneticPr fontId="5"/>
  </si>
  <si>
    <t>熊本駅西土地区画整理事業会計</t>
    <phoneticPr fontId="5"/>
  </si>
  <si>
    <t>植木中央土地区画整理事業会計</t>
    <phoneticPr fontId="5"/>
  </si>
  <si>
    <t>奨学金貸付事業会計</t>
    <phoneticPr fontId="5"/>
  </si>
  <si>
    <t>公債管理会計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</si>
  <si>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</si>
  <si>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</si>
  <si>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</si>
  <si>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</si>
  <si>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</si>
  <si>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</si>
  <si>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</si>
  <si>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</si>
  <si>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</si>
  <si>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</si>
  <si>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</si>
  <si>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</si>
  <si>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</si>
  <si>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</si>
  <si>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</si>
  <si>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</si>
  <si>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</si>
  <si>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</si>
  <si>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</si>
  <si>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</si>
  <si>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</si>
  <si>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</si>
  <si>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</si>
  <si>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</si>
  <si>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</si>
  <si>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</si>
  <si>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</si>
  <si>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</si>
  <si>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</si>
  <si>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</si>
  <si>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</si>
  <si>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</si>
  <si>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</si>
  <si>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</si>
  <si>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</si>
  <si>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</si>
  <si>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</si>
  <si>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</si>
  <si>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</si>
  <si>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</si>
  <si>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</si>
  <si>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</si>
  <si>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</si>
  <si>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</si>
  <si>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</si>
  <si>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</si>
  <si>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</si>
  <si>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</si>
  <si>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</si>
  <si>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</si>
  <si>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</si>
  <si>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</si>
  <si>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</si>
  <si>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</si>
  <si>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</si>
  <si>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</si>
  <si>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</si>
  <si>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</si>
  <si>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</si>
  <si>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</si>
  <si>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</si>
  <si>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</si>
  <si>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</si>
  <si>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</si>
  <si>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</si>
  <si>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</si>
  <si>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</si>
  <si>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</si>
  <si>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</si>
  <si>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</si>
  <si>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</si>
  <si>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</si>
  <si>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</si>
  <si>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</si>
  <si>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</si>
  <si>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</si>
  <si>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</si>
  <si>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</si>
  <si>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</si>
  <si>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</si>
  <si>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</si>
  <si>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</si>
  <si>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</si>
  <si>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</si>
  <si>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</si>
  <si>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</si>
  <si>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</si>
  <si>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</si>
  <si>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</si>
  <si>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</si>
  <si>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</si>
  <si>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</si>
  <si>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</si>
  <si>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</si>
  <si>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</si>
  <si>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</si>
  <si>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</si>
  <si>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</si>
  <si>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</si>
  <si>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</si>
  <si>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</si>
  <si>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</si>
  <si>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</si>
  <si>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</si>
  <si>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</si>
  <si>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</si>
  <si>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</si>
  <si>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</si>
  <si>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</si>
  <si>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</si>
  <si>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</si>
  <si>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</si>
  <si>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</si>
  <si>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</si>
  <si>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</si>
  <si>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</si>
  <si>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</si>
  <si>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</si>
  <si>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</si>
  <si>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</si>
  <si>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</si>
  <si>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</si>
  <si>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</si>
  <si>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</si>
  <si>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</si>
  <si>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</si>
  <si>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</si>
  <si>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</si>
  <si>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</si>
  <si>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</si>
  <si>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</si>
  <si>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</si>
  <si>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</si>
  <si>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</si>
  <si>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</si>
  <si>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</si>
  <si>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</si>
  <si>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</si>
  <si>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</si>
  <si>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</si>
  <si>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</si>
  <si>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</si>
  <si>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</si>
  <si>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</si>
  <si>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</si>
  <si>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</si>
  <si>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</si>
  <si>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</si>
  <si>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</si>
  <si>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</si>
  <si>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</si>
  <si>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</si>
  <si>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</si>
  <si>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</si>
  <si>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</si>
  <si>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</si>
  <si>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</si>
  <si>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</si>
  <si>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</si>
  <si>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</si>
  <si>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</si>
  <si>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</si>
  <si>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</si>
  <si>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</si>
  <si>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</si>
  <si>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</si>
  <si>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</si>
  <si>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</si>
  <si>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</si>
  <si>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</si>
  <si>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1.24</t>
  </si>
  <si>
    <t>▲ 0.60</t>
  </si>
  <si>
    <t>▲ 0.22</t>
  </si>
  <si>
    <t>国民健康保険会計</t>
  </si>
  <si>
    <t>▲ 2.55</t>
  </si>
  <si>
    <t>▲ 2.61</t>
  </si>
  <si>
    <t>▲ 1.26</t>
  </si>
  <si>
    <t>▲ 1.29</t>
  </si>
  <si>
    <t>▲ 0.43</t>
  </si>
  <si>
    <t>水道事業会計</t>
  </si>
  <si>
    <t>下水道事業会計</t>
  </si>
  <si>
    <t>一般会計</t>
  </si>
  <si>
    <t>介護保険会計</t>
  </si>
  <si>
    <t>交通事業会計</t>
  </si>
  <si>
    <t>後期高齢者医療会計</t>
  </si>
  <si>
    <t>母子父子寡婦福祉資金貸付事業会計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</si>
  <si>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</si>
  <si>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</si>
  <si>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</si>
  <si>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</si>
  <si>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</si>
  <si>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</si>
  <si>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</si>
  <si>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</si>
  <si>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</si>
  <si>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山鹿植木広域行政事務組合</t>
    <rPh sb="0" eb="2">
      <t>ヤマガ</t>
    </rPh>
    <rPh sb="2" eb="4">
      <t>ウエキ</t>
    </rPh>
    <rPh sb="4" eb="6">
      <t>コウイキ</t>
    </rPh>
    <rPh sb="6" eb="8">
      <t>ギョウセイ</t>
    </rPh>
    <rPh sb="8" eb="10">
      <t>ジム</t>
    </rPh>
    <rPh sb="10" eb="12">
      <t>クミアイ</t>
    </rPh>
    <phoneticPr fontId="2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</si>
  <si>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</si>
  <si>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0"/>
  </si>
  <si>
    <t>熊本市勤労福祉センター</t>
    <rPh sb="0" eb="3">
      <t>クマモトシ</t>
    </rPh>
    <rPh sb="3" eb="5">
      <t>キンロウ</t>
    </rPh>
    <rPh sb="5" eb="7">
      <t>フクシ</t>
    </rPh>
    <phoneticPr fontId="2"/>
  </si>
  <si>
    <t>熊本市上下水道サービス公社</t>
    <rPh sb="0" eb="3">
      <t>クマモトシ</t>
    </rPh>
    <rPh sb="3" eb="5">
      <t>ジョウゲ</t>
    </rPh>
    <rPh sb="5" eb="7">
      <t>スイドウ</t>
    </rPh>
    <rPh sb="11" eb="13">
      <t>コウシャ</t>
    </rPh>
    <phoneticPr fontId="2"/>
  </si>
  <si>
    <t>熊本市社会教育振興事業団</t>
    <rPh sb="0" eb="3">
      <t>クマモトシ</t>
    </rPh>
    <rPh sb="3" eb="5">
      <t>シャカイ</t>
    </rPh>
    <rPh sb="5" eb="7">
      <t>キョウイク</t>
    </rPh>
    <rPh sb="7" eb="9">
      <t>シンコウ</t>
    </rPh>
    <rPh sb="9" eb="12">
      <t>ジギョウダン</t>
    </rPh>
    <phoneticPr fontId="2"/>
  </si>
  <si>
    <t>熊本市美術文化振興財団</t>
    <rPh sb="0" eb="3">
      <t>クマモトシ</t>
    </rPh>
    <rPh sb="3" eb="5">
      <t>ビジュツ</t>
    </rPh>
    <rPh sb="5" eb="7">
      <t>ブンカ</t>
    </rPh>
    <rPh sb="7" eb="9">
      <t>シンコウ</t>
    </rPh>
    <rPh sb="9" eb="11">
      <t>ザイダン</t>
    </rPh>
    <phoneticPr fontId="2"/>
  </si>
  <si>
    <t>くまもと地下水財団</t>
    <rPh sb="4" eb="7">
      <t>チカスイ</t>
    </rPh>
    <rPh sb="7" eb="9">
      <t>ザイダン</t>
    </rPh>
    <phoneticPr fontId="2"/>
  </si>
  <si>
    <t>熊本市国際交流振興事業団</t>
    <rPh sb="0" eb="3">
      <t>クマモトシ</t>
    </rPh>
    <rPh sb="3" eb="5">
      <t>コクサイ</t>
    </rPh>
    <rPh sb="5" eb="7">
      <t>コウリュウ</t>
    </rPh>
    <rPh sb="7" eb="9">
      <t>シンコウ</t>
    </rPh>
    <rPh sb="9" eb="12">
      <t>ジギョウダン</t>
    </rPh>
    <phoneticPr fontId="2"/>
  </si>
  <si>
    <t>熊本市学校給食会</t>
    <rPh sb="0" eb="3">
      <t>クマモトシ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</si>
  <si>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</si>
  <si>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</si>
  <si>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熊本市公共施設長寿命化等基金</t>
    <rPh sb="0" eb="3">
      <t>クマモトシ</t>
    </rPh>
    <rPh sb="3" eb="5">
      <t>コウキョウ</t>
    </rPh>
    <rPh sb="5" eb="7">
      <t>シセツ</t>
    </rPh>
    <rPh sb="7" eb="11">
      <t>チョウジュミョウカ</t>
    </rPh>
    <rPh sb="11" eb="12">
      <t>トウ</t>
    </rPh>
    <rPh sb="12" eb="14">
      <t>キキン</t>
    </rPh>
    <phoneticPr fontId="5"/>
  </si>
  <si>
    <t>-</t>
    <phoneticPr fontId="2"/>
  </si>
  <si>
    <t>熊本城復元整備基金</t>
    <rPh sb="0" eb="2">
      <t>クマモト</t>
    </rPh>
    <rPh sb="2" eb="3">
      <t>ジョウ</t>
    </rPh>
    <rPh sb="3" eb="5">
      <t>フクゲン</t>
    </rPh>
    <rPh sb="5" eb="7">
      <t>セイビ</t>
    </rPh>
    <rPh sb="7" eb="9">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</si>
  <si>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</si>
  <si>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熊本市制100周年記念人づくり基金</t>
    <rPh sb="0" eb="3">
      <t>クマモトシ</t>
    </rPh>
    <rPh sb="7" eb="9">
      <t>シュウネン</t>
    </rPh>
    <rPh sb="9" eb="11">
      <t>キネン</t>
    </rPh>
    <rPh sb="11" eb="12">
      <t>ヒト</t>
    </rPh>
    <rPh sb="15" eb="17">
      <t>キキン</t>
    </rPh>
    <phoneticPr fontId="12"/>
  </si>
  <si>
    <t>熊本市ふるさとの森基金</t>
    <rPh sb="0" eb="2">
      <t>クマモト</t>
    </rPh>
    <rPh sb="2" eb="3">
      <t>シ</t>
    </rPh>
    <rPh sb="8" eb="9">
      <t>モリ</t>
    </rPh>
    <rPh sb="9" eb="11">
      <t>キキン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</si>
</sst>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8A5B-426E-B28C-5C51CBC128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65964</c:v>
                </c:pt>
                <c:pt idx="1">
                  <c:v>47989</c:v>
                </c:pt>
                <c:pt idx="2">
                  <c:v>63585</c:v>
                </c:pt>
                <c:pt idx="3">
                  <c:v>77633</c:v>
                </c:pt>
                <c:pt idx="4">
                  <c:v>91725</c:v>
                </c:pt>
              </c:numCache>
            </c:numRef>
          </c:val>
          <c:smooth val="0"/>
          <c:extLst>
            <c:ext xmlns:c16="http://schemas.microsoft.com/office/drawing/2014/chart" uri="{C3380CC4-5D6E-409C-BE32-E72D297353CC}">
              <c16:uniqueId val="{00000001-8A5B-426E-B28C-5C51CBC128D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2.58</c:v>
                </c:pt>
                <c:pt idx="1">
                  <c:v>3.16</c:v>
                </c:pt>
                <c:pt idx="2">
                  <c:v>3.31</c:v>
                </c:pt>
                <c:pt idx="3">
                  <c:v>3.36</c:v>
                </c:pt>
                <c:pt idx="4">
                  <c:v>3.46</c:v>
                </c:pt>
              </c:numCache>
            </c:numRef>
          </c:val>
          <c:extLst>
            <c:ext xmlns:c16="http://schemas.microsoft.com/office/drawing/2014/chart" uri="{C3380CC4-5D6E-409C-BE32-E72D297353CC}">
              <c16:uniqueId val="{00000000-096F-4683-91D0-18294E5687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6.33</c:v>
                </c:pt>
                <c:pt idx="1">
                  <c:v>4.4000000000000004</c:v>
                </c:pt>
                <c:pt idx="2">
                  <c:v>2.52</c:v>
                </c:pt>
                <c:pt idx="3">
                  <c:v>2.5</c:v>
                </c:pt>
                <c:pt idx="4">
                  <c:v>2.12</c:v>
                </c:pt>
              </c:numCache>
            </c:numRef>
          </c:val>
          <c:extLst>
            <c:ext xmlns:c16="http://schemas.microsoft.com/office/drawing/2014/chart" uri="{C3380CC4-5D6E-409C-BE32-E72D297353CC}">
              <c16:uniqueId val="{00000001-096F-4683-91D0-18294E5687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-1.24</c:v>
                </c:pt>
                <c:pt idx="2">
                  <c:v>-0.6</c:v>
                </c:pt>
                <c:pt idx="3">
                  <c:v>0.09</c:v>
                </c:pt>
                <c:pt idx="4">
                  <c:v>-0.22</c:v>
                </c:pt>
              </c:numCache>
            </c:numRef>
          </c:val>
          <c:smooth val="0"/>
          <c:extLst>
            <c:ext xmlns:c16="http://schemas.microsoft.com/office/drawing/2014/chart" uri="{C3380CC4-5D6E-409C-BE32-E72D297353CC}">
              <c16:uniqueId val="{00000002-096F-4683-91D0-18294E5687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1.07</c:v>
                </c:pt>
                <c:pt idx="2">
                  <c:v>#N/A</c:v>
                </c:pt>
                <c:pt idx="3">
                  <c:v>0.28999999999999998</c:v>
                </c:pt>
                <c:pt idx="4">
                  <c:v>#N/A</c:v>
                </c:pt>
                <c:pt idx="5">
                  <c:v>0.23</c:v>
                </c:pt>
                <c:pt idx="6">
                  <c:v>#N/A</c:v>
                </c:pt>
                <c:pt idx="7">
                  <c:v>0.16</c:v>
                </c:pt>
                <c:pt idx="8">
                  <c:v>#N/A</c:v>
                </c:pt>
                <c:pt idx="9">
                  <c:v>0.23</c:v>
                </c:pt>
              </c:numCache>
            </c:numRef>
          </c:val>
          <c:extLst>
            <c:ext xmlns:c16="http://schemas.microsoft.com/office/drawing/2014/chart" uri="{C3380CC4-5D6E-409C-BE32-E72D297353CC}">
              <c16:uniqueId val="{00000000-03E5-407A-9B73-85F8125495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E5-407A-9B73-85F8125495C3}"/>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c:v>
                </c:pt>
                <c:pt idx="4">
                  <c:v>#N/A</c:v>
                </c:pt>
                <c:pt idx="5">
                  <c:v>0.11</c:v>
                </c:pt>
                <c:pt idx="6">
                  <c:v>#N/A</c:v>
                </c:pt>
                <c:pt idx="7">
                  <c:v>0.11</c:v>
                </c:pt>
                <c:pt idx="8">
                  <c:v>#N/A</c:v>
                </c:pt>
                <c:pt idx="9">
                  <c:v>0.11</c:v>
                </c:pt>
              </c:numCache>
            </c:numRef>
          </c:val>
          <c:extLst>
            <c:ext xmlns:c16="http://schemas.microsoft.com/office/drawing/2014/chart" uri="{C3380CC4-5D6E-409C-BE32-E72D297353CC}">
              <c16:uniqueId val="{00000002-03E5-407A-9B73-85F8125495C3}"/>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0.15</c:v>
                </c:pt>
                <c:pt idx="2">
                  <c:v>#N/A</c:v>
                </c:pt>
                <c:pt idx="3">
                  <c:v>0.13</c:v>
                </c:pt>
                <c:pt idx="4">
                  <c:v>#N/A</c:v>
                </c:pt>
                <c:pt idx="5">
                  <c:v>0.15</c:v>
                </c:pt>
                <c:pt idx="6">
                  <c:v>#N/A</c:v>
                </c:pt>
                <c:pt idx="7">
                  <c:v>0.15</c:v>
                </c:pt>
                <c:pt idx="8">
                  <c:v>#N/A</c:v>
                </c:pt>
                <c:pt idx="9">
                  <c:v>0.15</c:v>
                </c:pt>
              </c:numCache>
            </c:numRef>
          </c:val>
          <c:extLst>
            <c:ext xmlns:c16="http://schemas.microsoft.com/office/drawing/2014/chart" uri="{C3380CC4-5D6E-409C-BE32-E72D297353CC}">
              <c16:uniqueId val="{00000003-03E5-407A-9B73-85F8125495C3}"/>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c:v>
                </c:pt>
                <c:pt idx="2">
                  <c:v>#N/A</c:v>
                </c:pt>
                <c:pt idx="3">
                  <c:v>0.59</c:v>
                </c:pt>
                <c:pt idx="4">
                  <c:v>#N/A</c:v>
                </c:pt>
                <c:pt idx="5">
                  <c:v>0.6</c:v>
                </c:pt>
                <c:pt idx="6">
                  <c:v>#N/A</c:v>
                </c:pt>
                <c:pt idx="7">
                  <c:v>0.65</c:v>
                </c:pt>
                <c:pt idx="8">
                  <c:v>#N/A</c:v>
                </c:pt>
                <c:pt idx="9">
                  <c:v>0.67</c:v>
                </c:pt>
              </c:numCache>
            </c:numRef>
          </c:val>
          <c:extLst>
            <c:ext xmlns:c16="http://schemas.microsoft.com/office/drawing/2014/chart" uri="{C3380CC4-5D6E-409C-BE32-E72D297353CC}">
              <c16:uniqueId val="{00000004-03E5-407A-9B73-85F8125495C3}"/>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0.99</c:v>
                </c:pt>
                <c:pt idx="2">
                  <c:v>#N/A</c:v>
                </c:pt>
                <c:pt idx="3">
                  <c:v>0.94</c:v>
                </c:pt>
                <c:pt idx="4">
                  <c:v>#N/A</c:v>
                </c:pt>
                <c:pt idx="5">
                  <c:v>0.97</c:v>
                </c:pt>
                <c:pt idx="6">
                  <c:v>#N/A</c:v>
                </c:pt>
                <c:pt idx="7">
                  <c:v>2.0099999999999998</c:v>
                </c:pt>
                <c:pt idx="8">
                  <c:v>#N/A</c:v>
                </c:pt>
                <c:pt idx="9">
                  <c:v>2.4900000000000002</c:v>
                </c:pt>
              </c:numCache>
            </c:numRef>
          </c:val>
          <c:extLst>
            <c:ext xmlns:c16="http://schemas.microsoft.com/office/drawing/2014/chart" uri="{C3380CC4-5D6E-409C-BE32-E72D297353CC}">
              <c16:uniqueId val="{00000005-03E5-407A-9B73-85F8125495C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2.4</c:v>
                </c:pt>
                <c:pt idx="2">
                  <c:v>#N/A</c:v>
                </c:pt>
                <c:pt idx="3">
                  <c:v>2.93</c:v>
                </c:pt>
                <c:pt idx="4">
                  <c:v>#N/A</c:v>
                </c:pt>
                <c:pt idx="5">
                  <c:v>3.07</c:v>
                </c:pt>
                <c:pt idx="6">
                  <c:v>#N/A</c:v>
                </c:pt>
                <c:pt idx="7">
                  <c:v>3.12</c:v>
                </c:pt>
                <c:pt idx="8">
                  <c:v>#N/A</c:v>
                </c:pt>
                <c:pt idx="9">
                  <c:v>3.22</c:v>
                </c:pt>
              </c:numCache>
            </c:numRef>
          </c:val>
          <c:extLst>
            <c:ext xmlns:c16="http://schemas.microsoft.com/office/drawing/2014/chart" uri="{C3380CC4-5D6E-409C-BE32-E72D297353CC}">
              <c16:uniqueId val="{00000006-03E5-407A-9B73-85F8125495C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c:v>
                </c:pt>
                <c:pt idx="2">
                  <c:v>#N/A</c:v>
                </c:pt>
                <c:pt idx="3">
                  <c:v>5.77</c:v>
                </c:pt>
                <c:pt idx="4">
                  <c:v>#N/A</c:v>
                </c:pt>
                <c:pt idx="5">
                  <c:v>5.34</c:v>
                </c:pt>
                <c:pt idx="6">
                  <c:v>#N/A</c:v>
                </c:pt>
                <c:pt idx="7">
                  <c:v>5.5</c:v>
                </c:pt>
                <c:pt idx="8">
                  <c:v>#N/A</c:v>
                </c:pt>
                <c:pt idx="9">
                  <c:v>5.91</c:v>
                </c:pt>
              </c:numCache>
            </c:numRef>
          </c:val>
          <c:extLst>
            <c:ext xmlns:c16="http://schemas.microsoft.com/office/drawing/2014/chart" uri="{C3380CC4-5D6E-409C-BE32-E72D297353CC}">
              <c16:uniqueId val="{00000007-03E5-407A-9B73-85F8125495C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7.49</c:v>
                </c:pt>
                <c:pt idx="2">
                  <c:v>#N/A</c:v>
                </c:pt>
                <c:pt idx="3">
                  <c:v>7.4</c:v>
                </c:pt>
                <c:pt idx="4">
                  <c:v>#N/A</c:v>
                </c:pt>
                <c:pt idx="5">
                  <c:v>6.56</c:v>
                </c:pt>
                <c:pt idx="6">
                  <c:v>#N/A</c:v>
                </c:pt>
                <c:pt idx="7">
                  <c:v>6.89</c:v>
                </c:pt>
                <c:pt idx="8">
                  <c:v>#N/A</c:v>
                </c:pt>
                <c:pt idx="9">
                  <c:v>7.54</c:v>
                </c:pt>
              </c:numCache>
            </c:numRef>
          </c:val>
          <c:extLst>
            <c:ext xmlns:c16="http://schemas.microsoft.com/office/drawing/2014/chart" uri="{C3380CC4-5D6E-409C-BE32-E72D297353CC}">
              <c16:uniqueId val="{00000008-03E5-407A-9B73-85F8125495C3}"/>
            </c:ext>
          </c:extLst>
        </c:ser>
        <c:ser>
          <c:idx val="9"/>
          <c:order val="9"/>
          <c:tx>
            <c:strRef>
              <c:f>データシート!$A$36</c:f>
              <c:strCache>
                <c:ptCount val="1"/>
                <c:pt idx="0">
                  <c:v>国民健康保険会計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2.5499999999999998</c:v>
                </c:pt>
                <c:pt idx="1">
                  <c:v>#N/A</c:v>
                </c:pt>
                <c:pt idx="2">
                  <c:v>2.61</c:v>
                </c:pt>
                <c:pt idx="3">
                  <c:v>#N/A</c:v>
                </c:pt>
                <c:pt idx="4">
                  <c:v>1.26</c:v>
                </c:pt>
                <c:pt idx="5">
                  <c:v>#N/A</c:v>
                </c:pt>
                <c:pt idx="6">
                  <c:v>1.29</c:v>
                </c:pt>
                <c:pt idx="7">
                  <c:v>#N/A</c:v>
                </c:pt>
                <c:pt idx="8">
                  <c:v>0.43</c:v>
                </c:pt>
                <c:pt idx="9">
                  <c:v>#N/A</c:v>
                </c:pt>
              </c:numCache>
            </c:numRef>
          </c:val>
          <c:extLst>
            <c:ext xmlns:c16="http://schemas.microsoft.com/office/drawing/2014/chart" uri="{C3380CC4-5D6E-409C-BE32-E72D297353CC}">
              <c16:uniqueId val="{00000009-03E5-407A-9B73-85F8125495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26358</c:v>
                </c:pt>
                <c:pt idx="5">
                  <c:v>26942</c:v>
                </c:pt>
                <c:pt idx="8">
                  <c:v>26294</c:v>
                </c:pt>
                <c:pt idx="11">
                  <c:v>27272</c:v>
                </c:pt>
                <c:pt idx="14">
                  <c:v>32428</c:v>
                </c:pt>
              </c:numCache>
            </c:numRef>
          </c:val>
          <c:extLst>
            <c:ext xmlns:c16="http://schemas.microsoft.com/office/drawing/2014/chart" uri="{C3380CC4-5D6E-409C-BE32-E72D297353CC}">
              <c16:uniqueId val="{00000000-DB72-4F70-BC18-4FD00A2FE7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0</c:v>
                </c:pt>
                <c:pt idx="12">
                  <c:v>1</c:v>
                </c:pt>
              </c:numCache>
            </c:numRef>
          </c:val>
          <c:extLst>
            <c:ext xmlns:c16="http://schemas.microsoft.com/office/drawing/2014/chart" uri="{C3380CC4-5D6E-409C-BE32-E72D297353CC}">
              <c16:uniqueId val="{00000001-DB72-4F70-BC18-4FD00A2FE7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357</c:v>
                </c:pt>
                <c:pt idx="3">
                  <c:v>351</c:v>
                </c:pt>
                <c:pt idx="6">
                  <c:v>221</c:v>
                </c:pt>
                <c:pt idx="9">
                  <c:v>193</c:v>
                </c:pt>
                <c:pt idx="12">
                  <c:v>104</c:v>
                </c:pt>
              </c:numCache>
            </c:numRef>
          </c:val>
          <c:extLst>
            <c:ext xmlns:c16="http://schemas.microsoft.com/office/drawing/2014/chart" uri="{C3380CC4-5D6E-409C-BE32-E72D297353CC}">
              <c16:uniqueId val="{00000002-DB72-4F70-BC18-4FD00A2FE7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61</c:v>
                </c:pt>
                <c:pt idx="3">
                  <c:v>61</c:v>
                </c:pt>
                <c:pt idx="6">
                  <c:v>50</c:v>
                </c:pt>
                <c:pt idx="9">
                  <c:v>0</c:v>
                </c:pt>
                <c:pt idx="12">
                  <c:v>0</c:v>
                </c:pt>
              </c:numCache>
            </c:numRef>
          </c:val>
          <c:extLst>
            <c:ext xmlns:c16="http://schemas.microsoft.com/office/drawing/2014/chart" uri="{C3380CC4-5D6E-409C-BE32-E72D297353CC}">
              <c16:uniqueId val="{00000003-DB72-4F70-BC18-4FD00A2FE7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6647</c:v>
                </c:pt>
                <c:pt idx="3">
                  <c:v>6618</c:v>
                </c:pt>
                <c:pt idx="6">
                  <c:v>6418</c:v>
                </c:pt>
                <c:pt idx="9">
                  <c:v>5383</c:v>
                </c:pt>
                <c:pt idx="12">
                  <c:v>4994</c:v>
                </c:pt>
              </c:numCache>
            </c:numRef>
          </c:val>
          <c:extLst>
            <c:ext xmlns:c16="http://schemas.microsoft.com/office/drawing/2014/chart" uri="{C3380CC4-5D6E-409C-BE32-E72D297353CC}">
              <c16:uniqueId val="{00000004-DB72-4F70-BC18-4FD00A2FE7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1000</c:v>
                </c:pt>
                <c:pt idx="3">
                  <c:v>1333</c:v>
                </c:pt>
                <c:pt idx="6">
                  <c:v>1667</c:v>
                </c:pt>
                <c:pt idx="9">
                  <c:v>2000</c:v>
                </c:pt>
                <c:pt idx="12">
                  <c:v>2333</c:v>
                </c:pt>
              </c:numCache>
            </c:numRef>
          </c:val>
          <c:extLst>
            <c:ext xmlns:c16="http://schemas.microsoft.com/office/drawing/2014/chart" uri="{C3380CC4-5D6E-409C-BE32-E72D297353CC}">
              <c16:uniqueId val="{00000005-DB72-4F70-BC18-4FD00A2FE7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72-4F70-BC18-4FD00A2FE7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31644</c:v>
                </c:pt>
                <c:pt idx="3">
                  <c:v>31481</c:v>
                </c:pt>
                <c:pt idx="6">
                  <c:v>30941</c:v>
                </c:pt>
                <c:pt idx="9">
                  <c:v>30780</c:v>
                </c:pt>
                <c:pt idx="12">
                  <c:v>35115</c:v>
                </c:pt>
              </c:numCache>
            </c:numRef>
          </c:val>
          <c:extLst>
            <c:ext xmlns:c16="http://schemas.microsoft.com/office/drawing/2014/chart" uri="{C3380CC4-5D6E-409C-BE32-E72D297353CC}">
              <c16:uniqueId val="{00000007-DB72-4F70-BC18-4FD00A2FE7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13352</c:v>
                </c:pt>
                <c:pt idx="2">
                  <c:v>#N/A</c:v>
                </c:pt>
                <c:pt idx="3">
                  <c:v>#N/A</c:v>
                </c:pt>
                <c:pt idx="4">
                  <c:v>12902</c:v>
                </c:pt>
                <c:pt idx="5">
                  <c:v>#N/A</c:v>
                </c:pt>
                <c:pt idx="6">
                  <c:v>#N/A</c:v>
                </c:pt>
                <c:pt idx="7">
                  <c:v>13004</c:v>
                </c:pt>
                <c:pt idx="8">
                  <c:v>#N/A</c:v>
                </c:pt>
                <c:pt idx="9">
                  <c:v>#N/A</c:v>
                </c:pt>
                <c:pt idx="10">
                  <c:v>11084</c:v>
                </c:pt>
                <c:pt idx="11">
                  <c:v>#N/A</c:v>
                </c:pt>
                <c:pt idx="12">
                  <c:v>#N/A</c:v>
                </c:pt>
                <c:pt idx="13">
                  <c:v>10119</c:v>
                </c:pt>
                <c:pt idx="14">
                  <c:v>#N/A</c:v>
                </c:pt>
              </c:numCache>
            </c:numRef>
          </c:val>
          <c:smooth val="0"/>
          <c:extLst>
            <c:ext xmlns:c16="http://schemas.microsoft.com/office/drawing/2014/chart" uri="{C3380CC4-5D6E-409C-BE32-E72D297353CC}">
              <c16:uniqueId val="{00000008-DB72-4F70-BC18-4FD00A2FE7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272313</c:v>
                </c:pt>
                <c:pt idx="5">
                  <c:v>297204</c:v>
                </c:pt>
                <c:pt idx="8">
                  <c:v>327057</c:v>
                </c:pt>
                <c:pt idx="11">
                  <c:v>347856</c:v>
                </c:pt>
                <c:pt idx="14">
                  <c:v>357674</c:v>
                </c:pt>
              </c:numCache>
            </c:numRef>
          </c:val>
          <c:extLst>
            <c:ext xmlns:c16="http://schemas.microsoft.com/office/drawing/2014/chart" uri="{C3380CC4-5D6E-409C-BE32-E72D297353CC}">
              <c16:uniqueId val="{00000000-EB66-44E1-97A7-76389E3C93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28076</c:v>
                </c:pt>
                <c:pt idx="5">
                  <c:v>31125</c:v>
                </c:pt>
                <c:pt idx="8">
                  <c:v>32191</c:v>
                </c:pt>
                <c:pt idx="11">
                  <c:v>31561</c:v>
                </c:pt>
                <c:pt idx="14">
                  <c:v>28793</c:v>
                </c:pt>
              </c:numCache>
            </c:numRef>
          </c:val>
          <c:extLst>
            <c:ext xmlns:c16="http://schemas.microsoft.com/office/drawing/2014/chart" uri="{C3380CC4-5D6E-409C-BE32-E72D297353CC}">
              <c16:uniqueId val="{00000001-EB66-44E1-97A7-76389E3C93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13385</c:v>
                </c:pt>
                <c:pt idx="5">
                  <c:v>17386</c:v>
                </c:pt>
                <c:pt idx="8">
                  <c:v>18732</c:v>
                </c:pt>
                <c:pt idx="11">
                  <c:v>22511</c:v>
                </c:pt>
                <c:pt idx="14">
                  <c:v>22532</c:v>
                </c:pt>
              </c:numCache>
            </c:numRef>
          </c:val>
          <c:extLst>
            <c:ext xmlns:c16="http://schemas.microsoft.com/office/drawing/2014/chart" uri="{C3380CC4-5D6E-409C-BE32-E72D297353CC}">
              <c16:uniqueId val="{00000002-EB66-44E1-97A7-76389E3C93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66-44E1-97A7-76389E3C93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66-44E1-97A7-76389E3C93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66-44E1-97A7-76389E3C93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40682</c:v>
                </c:pt>
                <c:pt idx="3">
                  <c:v>42517</c:v>
                </c:pt>
                <c:pt idx="6">
                  <c:v>75498</c:v>
                </c:pt>
                <c:pt idx="9">
                  <c:v>74247</c:v>
                </c:pt>
                <c:pt idx="12">
                  <c:v>72459</c:v>
                </c:pt>
              </c:numCache>
            </c:numRef>
          </c:val>
          <c:extLst>
            <c:ext xmlns:c16="http://schemas.microsoft.com/office/drawing/2014/chart" uri="{C3380CC4-5D6E-409C-BE32-E72D297353CC}">
              <c16:uniqueId val="{00000006-EB66-44E1-97A7-76389E3C93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150</c:v>
                </c:pt>
                <c:pt idx="3">
                  <c:v>70</c:v>
                </c:pt>
                <c:pt idx="6">
                  <c:v>3</c:v>
                </c:pt>
                <c:pt idx="9">
                  <c:v>2</c:v>
                </c:pt>
                <c:pt idx="12">
                  <c:v>1</c:v>
                </c:pt>
              </c:numCache>
            </c:numRef>
          </c:val>
          <c:extLst>
            <c:ext xmlns:c16="http://schemas.microsoft.com/office/drawing/2014/chart" uri="{C3380CC4-5D6E-409C-BE32-E72D297353CC}">
              <c16:uniqueId val="{00000007-EB66-44E1-97A7-76389E3C93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78386</c:v>
                </c:pt>
                <c:pt idx="3">
                  <c:v>77061</c:v>
                </c:pt>
                <c:pt idx="6">
                  <c:v>73298</c:v>
                </c:pt>
                <c:pt idx="9">
                  <c:v>70909</c:v>
                </c:pt>
                <c:pt idx="12">
                  <c:v>72308</c:v>
                </c:pt>
              </c:numCache>
            </c:numRef>
          </c:val>
          <c:extLst>
            <c:ext xmlns:c16="http://schemas.microsoft.com/office/drawing/2014/chart" uri="{C3380CC4-5D6E-409C-BE32-E72D297353CC}">
              <c16:uniqueId val="{00000008-EB66-44E1-97A7-76389E3C93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2568</c:v>
                </c:pt>
                <c:pt idx="3">
                  <c:v>2206</c:v>
                </c:pt>
                <c:pt idx="6">
                  <c:v>1902</c:v>
                </c:pt>
                <c:pt idx="9">
                  <c:v>1707</c:v>
                </c:pt>
                <c:pt idx="12">
                  <c:v>1538</c:v>
                </c:pt>
              </c:numCache>
            </c:numRef>
          </c:val>
          <c:extLst>
            <c:ext xmlns:c16="http://schemas.microsoft.com/office/drawing/2014/chart" uri="{C3380CC4-5D6E-409C-BE32-E72D297353CC}">
              <c16:uniqueId val="{00000009-EB66-44E1-97A7-76389E3C93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366706</c:v>
                </c:pt>
                <c:pt idx="3">
                  <c:v>398565</c:v>
                </c:pt>
                <c:pt idx="6">
                  <c:v>443111</c:v>
                </c:pt>
                <c:pt idx="9">
                  <c:v>454325</c:v>
                </c:pt>
                <c:pt idx="12">
                  <c:v>481313</c:v>
                </c:pt>
              </c:numCache>
            </c:numRef>
          </c:val>
          <c:extLst>
            <c:ext xmlns:c16="http://schemas.microsoft.com/office/drawing/2014/chart" uri="{C3380CC4-5D6E-409C-BE32-E72D297353CC}">
              <c16:uniqueId val="{0000000A-EB66-44E1-97A7-76389E3C93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174718</c:v>
                </c:pt>
                <c:pt idx="2">
                  <c:v>#N/A</c:v>
                </c:pt>
                <c:pt idx="3">
                  <c:v>#N/A</c:v>
                </c:pt>
                <c:pt idx="4">
                  <c:v>174704</c:v>
                </c:pt>
                <c:pt idx="5">
                  <c:v>#N/A</c:v>
                </c:pt>
                <c:pt idx="6">
                  <c:v>#N/A</c:v>
                </c:pt>
                <c:pt idx="7">
                  <c:v>215831</c:v>
                </c:pt>
                <c:pt idx="8">
                  <c:v>#N/A</c:v>
                </c:pt>
                <c:pt idx="9">
                  <c:v>#N/A</c:v>
                </c:pt>
                <c:pt idx="10">
                  <c:v>199261</c:v>
                </c:pt>
                <c:pt idx="11">
                  <c:v>#N/A</c:v>
                </c:pt>
                <c:pt idx="12">
                  <c:v>#N/A</c:v>
                </c:pt>
                <c:pt idx="13">
                  <c:v>218620</c:v>
                </c:pt>
                <c:pt idx="14">
                  <c:v>#N/A</c:v>
                </c:pt>
              </c:numCache>
            </c:numRef>
          </c:val>
          <c:smooth val="0"/>
          <c:extLst>
            <c:ext xmlns:c16="http://schemas.microsoft.com/office/drawing/2014/chart" uri="{C3380CC4-5D6E-409C-BE32-E72D297353CC}">
              <c16:uniqueId val="{0000000B-EB66-44E1-97A7-76389E3C93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4775</c:v>
                </c:pt>
                <c:pt idx="1">
                  <c:v>4780</c:v>
                </c:pt>
                <c:pt idx="2">
                  <c:v>4096</c:v>
                </c:pt>
              </c:numCache>
            </c:numRef>
          </c:val>
          <c:extLst>
            <c:ext xmlns:c16="http://schemas.microsoft.com/office/drawing/2014/chart" uri="{C3380CC4-5D6E-409C-BE32-E72D297353CC}">
              <c16:uniqueId val="{00000000-AFB5-43C6-A1E5-097A9B3FD2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5387</c:v>
                </c:pt>
                <c:pt idx="1">
                  <c:v>5387</c:v>
                </c:pt>
                <c:pt idx="2">
                  <c:v>6306</c:v>
                </c:pt>
              </c:numCache>
            </c:numRef>
          </c:val>
          <c:extLst>
            <c:ext xmlns:c16="http://schemas.microsoft.com/office/drawing/2014/chart" uri="{C3380CC4-5D6E-409C-BE32-E72D297353CC}">
              <c16:uniqueId val="{00000001-AFB5-43C6-A1E5-097A9B3FD2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8638</c:v>
                </c:pt>
                <c:pt idx="1">
                  <c:v>12382</c:v>
                </c:pt>
                <c:pt idx="2">
                  <c:v>12490</c:v>
                </c:pt>
              </c:numCache>
            </c:numRef>
          </c:val>
          <c:extLst>
            <c:ext xmlns:c16="http://schemas.microsoft.com/office/drawing/2014/chart" uri="{C3380CC4-5D6E-409C-BE32-E72D297353CC}">
              <c16:uniqueId val="{00000002-AFB5-43C6-A1E5-097A9B3FD2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度以降、投資的経費の抑制や繰上償還の推進等に取り組み、臨時財政対策債分を除く元利償還金が減少しており、また、下水道会計をはじめとする公営企業債の元利償還金が減少したこともあり、実質公債費比率の分子は減少傾向にあ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ysClr val="windowText" lastClr="000000"/>
              </a:solidFill>
              <a:effectLst/>
              <a:latin typeface="+mn-lt"/>
              <a:ea typeface="+mn-ea"/>
              <a:cs typeface="+mn-cs"/>
            </a:rPr>
            <a:t>減債基金積立相当額の積立ルールが</a:t>
          </a:r>
          <a:r>
            <a:rPr kumimoji="1" lang="en-US" altLang="ja-JP" sz="700">
              <a:solidFill>
                <a:sysClr val="windowText" lastClr="000000"/>
              </a:solidFill>
              <a:effectLst/>
              <a:latin typeface="+mn-lt"/>
              <a:ea typeface="+mn-ea"/>
              <a:cs typeface="+mn-cs"/>
            </a:rPr>
            <a:t>30</a:t>
          </a:r>
          <a:r>
            <a:rPr kumimoji="1" lang="ja-JP" altLang="ja-JP" sz="700">
              <a:solidFill>
                <a:sysClr val="windowText" lastClr="000000"/>
              </a:solidFill>
              <a:effectLst/>
              <a:latin typeface="+mn-lt"/>
              <a:ea typeface="+mn-ea"/>
              <a:cs typeface="+mn-cs"/>
            </a:rPr>
            <a:t>年償還で毎年度の積立額を発行額の</a:t>
          </a:r>
          <a:r>
            <a:rPr kumimoji="1" lang="en-US" altLang="ja-JP" sz="700">
              <a:solidFill>
                <a:sysClr val="windowText" lastClr="000000"/>
              </a:solidFill>
              <a:effectLst/>
              <a:latin typeface="+mn-lt"/>
              <a:ea typeface="+mn-ea"/>
              <a:cs typeface="+mn-cs"/>
            </a:rPr>
            <a:t>30</a:t>
          </a:r>
          <a:r>
            <a:rPr kumimoji="1" lang="ja-JP" altLang="ja-JP" sz="700">
              <a:solidFill>
                <a:sysClr val="windowText" lastClr="000000"/>
              </a:solidFill>
              <a:effectLst/>
              <a:latin typeface="+mn-lt"/>
              <a:ea typeface="+mn-ea"/>
              <a:cs typeface="+mn-cs"/>
            </a:rPr>
            <a:t>分の１として設定しているのに対して、本市においては</a:t>
          </a:r>
          <a:r>
            <a:rPr kumimoji="1" lang="en-US" altLang="ja-JP" sz="700">
              <a:solidFill>
                <a:sysClr val="windowText" lastClr="000000"/>
              </a:solidFill>
              <a:effectLst/>
              <a:latin typeface="+mn-lt"/>
              <a:ea typeface="+mn-ea"/>
              <a:cs typeface="+mn-cs"/>
            </a:rPr>
            <a:t>27</a:t>
          </a:r>
          <a:r>
            <a:rPr kumimoji="1" lang="ja-JP" altLang="ja-JP" sz="700">
              <a:solidFill>
                <a:sysClr val="windowText" lastClr="000000"/>
              </a:solidFill>
              <a:effectLst/>
              <a:latin typeface="+mn-lt"/>
              <a:ea typeface="+mn-ea"/>
              <a:cs typeface="+mn-cs"/>
            </a:rPr>
            <a:t>年償還（３年据置）で毎年度の発行額の積立額を</a:t>
          </a:r>
          <a:r>
            <a:rPr kumimoji="1" lang="en-US" altLang="ja-JP" sz="700">
              <a:solidFill>
                <a:sysClr val="windowText" lastClr="000000"/>
              </a:solidFill>
              <a:effectLst/>
              <a:latin typeface="+mn-lt"/>
              <a:ea typeface="+mn-ea"/>
              <a:cs typeface="+mn-cs"/>
            </a:rPr>
            <a:t>27</a:t>
          </a:r>
          <a:r>
            <a:rPr kumimoji="1" lang="ja-JP" altLang="ja-JP" sz="700">
              <a:solidFill>
                <a:sysClr val="windowText" lastClr="000000"/>
              </a:solidFill>
              <a:effectLst/>
              <a:latin typeface="+mn-lt"/>
              <a:ea typeface="+mn-ea"/>
              <a:cs typeface="+mn-cs"/>
            </a:rPr>
            <a:t>分の１として設定しているため、減債基金残高と減債基金積立相当額に乖離が生じている。 </a:t>
          </a:r>
          <a:endParaRPr lang="ja-JP" altLang="ja-JP" sz="5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年度以降、熊本地震分の市債発行額の増等により、地方債残高が増加傾向にあり、指標が上昇していたものの、平成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年度は、臨時財政対策債償還費の増により基準財政需要額算入見込額が増加したため、指標は改善していた。</a:t>
          </a:r>
          <a:endParaRPr lang="ja-JP" altLang="ja-JP">
            <a:effectLst/>
          </a:endParaRPr>
        </a:p>
        <a:p>
          <a:r>
            <a:rPr kumimoji="1" lang="ja-JP" altLang="ja-JP" sz="1100">
              <a:solidFill>
                <a:schemeClr val="dk1"/>
              </a:solidFill>
              <a:effectLst/>
              <a:latin typeface="+mn-lt"/>
              <a:ea typeface="+mn-ea"/>
              <a:cs typeface="+mn-cs"/>
            </a:rPr>
            <a:t>　しかし、令和元年度においては、熊本城ホール整備事業等により、地方債現在高が増加したため、指標は、平成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ポイント悪化した。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新型コロナウイルス感染症対策関連の事業に充てるため財政調整基金を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億円取り崩したこと、熊本地震関連事業に充てるため、平成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年度に積み立てた「平成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年熊本地震復興基金」を</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億円取り崩したこと、自主財源の増収分の一部を活用し、「熊本市公共施設長寿命化等基金」へ</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億円の積み立てをおこなったこと等により、基金全体の残高は、前年度と比べ</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億円の増となった。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財政調整基金については、新型コロナウイルス感染症対策関連で取り崩しをした結果、若干減少しているが、今後は現状維持の予定。</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減債基金及びその他特定目的基金については、事業への活用により減少傾向を見込んでおり、基金全体としては、今後、減少傾向の予定。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・熊本城復元整備基金：本市の貴重な歴史的文化遺産である熊本城の復元整備及び災害復旧並びにその過程の公開その他これらに関連する事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業を実施すること（文化振興、災害対応）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年熊本地震による災害からの早期の復興を図ること（被災者への直接的な支援や防災対策等）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・熊本市公共施設長寿命化等基金：本市の公共施設の計画的な長寿命化及び更新を推進すること</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・熊本城復元整備基金：寄附金等の積立てによる増加（</a:t>
          </a:r>
          <a:r>
            <a:rPr kumimoji="1" lang="en-US" altLang="ja-JP" sz="1100">
              <a:solidFill>
                <a:schemeClr val="dk1"/>
              </a:solidFill>
              <a:effectLst/>
              <a:latin typeface="+mn-lt"/>
              <a:ea typeface="+mn-ea"/>
              <a:cs typeface="+mn-cs"/>
            </a:rPr>
            <a:t>13.5</a:t>
          </a:r>
          <a:r>
            <a:rPr kumimoji="1" lang="ja-JP" altLang="en-US" sz="1100">
              <a:solidFill>
                <a:schemeClr val="dk1"/>
              </a:solidFill>
              <a:effectLst/>
              <a:latin typeface="+mn-lt"/>
              <a:ea typeface="+mn-ea"/>
              <a:cs typeface="+mn-cs"/>
            </a:rPr>
            <a:t>億円）、熊本城の復元事業に充てるための取崩し（</a:t>
          </a:r>
          <a:r>
            <a:rPr kumimoji="1" lang="en-US" altLang="ja-JP" sz="1100">
              <a:solidFill>
                <a:schemeClr val="dk1"/>
              </a:solidFill>
              <a:effectLst/>
              <a:latin typeface="+mn-lt"/>
              <a:ea typeface="+mn-ea"/>
              <a:cs typeface="+mn-cs"/>
            </a:rPr>
            <a:t>26.3</a:t>
          </a:r>
          <a:r>
            <a:rPr kumimoji="1" lang="ja-JP" altLang="en-US" sz="1100">
              <a:solidFill>
                <a:schemeClr val="dk1"/>
              </a:solidFill>
              <a:effectLst/>
              <a:latin typeface="+mn-lt"/>
              <a:ea typeface="+mn-ea"/>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年熊本地震に関連する事業に充てるたの取崩し（</a:t>
          </a:r>
          <a:r>
            <a:rPr kumimoji="1" lang="en-US" altLang="ja-JP" sz="1100">
              <a:solidFill>
                <a:schemeClr val="dk1"/>
              </a:solidFill>
              <a:effectLst/>
              <a:latin typeface="+mn-lt"/>
              <a:ea typeface="+mn-ea"/>
              <a:cs typeface="+mn-cs"/>
            </a:rPr>
            <a:t>7.4</a:t>
          </a:r>
          <a:r>
            <a:rPr kumimoji="1" lang="ja-JP" altLang="en-US" sz="1100">
              <a:solidFill>
                <a:schemeClr val="dk1"/>
              </a:solidFill>
              <a:effectLst/>
              <a:latin typeface="+mn-lt"/>
              <a:ea typeface="+mn-ea"/>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・熊本市公共施設長寿命化等基金：今後の公共施設の整備を計画的に進めるため、積立を行ったことによる増（</a:t>
          </a:r>
          <a:r>
            <a:rPr kumimoji="1" lang="en-US" altLang="ja-JP" sz="1100">
              <a:solidFill>
                <a:schemeClr val="dk1"/>
              </a:solidFill>
              <a:effectLst/>
              <a:latin typeface="+mn-lt"/>
              <a:ea typeface="+mn-ea"/>
              <a:cs typeface="+mn-cs"/>
            </a:rPr>
            <a:t>19.5</a:t>
          </a:r>
          <a:r>
            <a:rPr kumimoji="1" lang="ja-JP" altLang="en-US" sz="1100">
              <a:solidFill>
                <a:schemeClr val="dk1"/>
              </a:solidFill>
              <a:effectLst/>
              <a:latin typeface="+mn-lt"/>
              <a:ea typeface="+mn-ea"/>
              <a:cs typeface="+mn-cs"/>
            </a:rPr>
            <a:t>億円）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・熊本城復元整備基金：平成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年熊本地震により被災した熊本城の早期復旧及び復元を図るため、今後も計画的に取崩しを行う予定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年熊本地震復興基金：平成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年熊本地震による災害からの早期の復興を図るため、今後も計画的に取崩しを行う予定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・熊本市公共施設長寿命化等基金：今後の公共施設の整備を計画的に進めるため、今後、計画的に取崩しを行う予定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新型コロナウイルス感染症対策関連の事業に充てるため財政調整基金を</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億円取り崩した。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経済事情の変動に対応する備えや新たな災害の発生などの将来的に見込まれる財政需要に対処するため、一定額を確保しておく必要があると考えている。新型コロナウイルス感染症対策関連の取り崩しにより、若干減少しているが、今後は現状維持の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熊本地震災害廃棄物処理基金補助金分の積立により</a:t>
          </a:r>
          <a:r>
            <a:rPr kumimoji="1" lang="en-US" altLang="ja-JP" sz="1100">
              <a:solidFill>
                <a:schemeClr val="dk1"/>
              </a:solidFill>
              <a:effectLst/>
              <a:latin typeface="+mn-lt"/>
              <a:ea typeface="+mn-ea"/>
              <a:cs typeface="+mn-cs"/>
            </a:rPr>
            <a:t>9.2</a:t>
          </a:r>
          <a:r>
            <a:rPr kumimoji="1" lang="ja-JP" altLang="en-US" sz="1100">
              <a:solidFill>
                <a:schemeClr val="dk1"/>
              </a:solidFill>
              <a:effectLst/>
              <a:latin typeface="+mn-lt"/>
              <a:ea typeface="+mn-ea"/>
              <a:cs typeface="+mn-cs"/>
            </a:rPr>
            <a:t>億円増加している。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残高のうち、</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億円については、</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熊本地震により起債した災害復旧事業債の償還のために積み立てたものであり、今後、償還期の到来に合わせて随時取り崩していく。その他、財政状況に応じた積立て及び取崩しを実施予定。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次産業人口の割合（</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％）は高いが第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次産業人口の割合（</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％）は低く、製造品出荷額や事業所数が少ないなど、産業構造上の税収基盤が弱い状況にあり、財政力指数は下位にある。</a:t>
          </a:r>
          <a:endParaRPr lang="ja-JP" altLang="ja-JP">
            <a:effectLst/>
          </a:endParaRPr>
        </a:p>
        <a:p>
          <a:r>
            <a:rPr kumimoji="1" lang="ja-JP" altLang="ja-JP" sz="1100">
              <a:solidFill>
                <a:schemeClr val="dk1"/>
              </a:solidFill>
              <a:effectLst/>
              <a:latin typeface="+mn-lt"/>
              <a:ea typeface="+mn-ea"/>
              <a:cs typeface="+mn-cs"/>
            </a:rPr>
            <a:t>　新型コロナウイルス感染症の影響を受けてはいるが、企業誘致や地場産業の育成に引き続き努めるとともに、市税の徴収率向上等による歳入確保に努める。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116840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地方消費税交付金や軽油・自動車取得税交付金などの減</a:t>
          </a:r>
          <a:r>
            <a:rPr kumimoji="1" lang="ja-JP" altLang="ja-JP" sz="1100">
              <a:solidFill>
                <a:sysClr val="windowText" lastClr="000000"/>
              </a:solidFill>
              <a:effectLst/>
              <a:latin typeface="+mn-lt"/>
              <a:ea typeface="+mn-ea"/>
              <a:cs typeface="+mn-cs"/>
            </a:rPr>
            <a:t>に伴う分母</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経常一般財源</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減と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人件費や</a:t>
          </a:r>
          <a:r>
            <a:rPr kumimoji="1" lang="ja-JP" altLang="ja-JP" sz="1100">
              <a:solidFill>
                <a:sysClr val="windowText" lastClr="000000"/>
              </a:solidFill>
              <a:effectLst/>
              <a:latin typeface="+mn-lt"/>
              <a:ea typeface="+mn-ea"/>
              <a:cs typeface="+mn-cs"/>
            </a:rPr>
            <a:t>扶助費の増などの</a:t>
          </a:r>
          <a:r>
            <a:rPr kumimoji="1" lang="ja-JP" altLang="en-US" sz="1100">
              <a:solidFill>
                <a:sysClr val="windowText" lastClr="000000"/>
              </a:solidFill>
              <a:effectLst/>
              <a:latin typeface="+mn-lt"/>
              <a:ea typeface="+mn-ea"/>
              <a:cs typeface="+mn-cs"/>
            </a:rPr>
            <a:t>影響による</a:t>
          </a:r>
          <a:r>
            <a:rPr kumimoji="1" lang="ja-JP" altLang="ja-JP" sz="1100">
              <a:solidFill>
                <a:sysClr val="windowText" lastClr="000000"/>
              </a:solidFill>
              <a:effectLst/>
              <a:latin typeface="+mn-lt"/>
              <a:ea typeface="+mn-ea"/>
              <a:cs typeface="+mn-cs"/>
            </a:rPr>
            <a:t>分子</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経常的経費充当一般財源</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年度と比べ</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悪化した</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類似団体の比較では、良好な水準にあるものの、今後も扶助費の増などの影響も見込まれるため、市税を中心とする自主財源の涵養や、行財政改革の推進などによる適正な財政運営に努める。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46567</xdr:rowOff>
    </xdr:from>
    <xdr:to>
      <xdr:col>23</xdr:col>
      <xdr:colOff>133350</xdr:colOff>
      <xdr:row>59</xdr:row>
      <xdr:rowOff>89605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9990667"/>
          <a:ext cx="838200" cy="2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89199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46567</xdr:rowOff>
    </xdr:from>
    <xdr:to>
      <xdr:col>19</xdr:col>
      <xdr:colOff>133350</xdr:colOff>
      <xdr:row>59</xdr:row>
      <xdr:rowOff>170039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9990667"/>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123066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170039</xdr:rowOff>
    </xdr:from>
    <xdr:to>
      <xdr:col>15</xdr:col>
      <xdr:colOff>82550</xdr:colOff>
      <xdr:row>60</xdr:row>
      <xdr:rowOff>25400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855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167217</xdr:rowOff>
    </xdr:from>
    <xdr:to>
      <xdr:col>11</xdr:col>
      <xdr:colOff>31750</xdr:colOff>
      <xdr:row>60</xdr:row>
      <xdr:rowOff>25400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1113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72266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38805</xdr:rowOff>
    </xdr:from>
    <xdr:to>
      <xdr:col>23</xdr:col>
      <xdr:colOff>184150</xdr:colOff>
      <xdr:row>59</xdr:row>
      <xdr:rowOff>140405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55332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167217</xdr:rowOff>
    </xdr:from>
    <xdr:to>
      <xdr:col>19</xdr:col>
      <xdr:colOff>184150</xdr:colOff>
      <xdr:row>58</xdr:row>
      <xdr:rowOff>97367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99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107544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970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119239</xdr:rowOff>
    </xdr:from>
    <xdr:to>
      <xdr:col>15</xdr:col>
      <xdr:colOff>133350</xdr:colOff>
      <xdr:row>60</xdr:row>
      <xdr:rowOff>49389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59566</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0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116417</xdr:rowOff>
    </xdr:from>
    <xdr:to>
      <xdr:col>7</xdr:col>
      <xdr:colOff>31750</xdr:colOff>
      <xdr:row>59</xdr:row>
      <xdr:rowOff>46567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56744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年熊本地震の影響に伴う時間外勤務や任期付職員の雇用、災害廃棄物処理経費（物件費）や、県費負担教職員の権限委譲に伴う人件費の増加により、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年度は人件費・物件費が増加していた。</a:t>
          </a:r>
          <a:endParaRPr lang="ja-JP" altLang="ja-JP">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年度以降、熊本地震関連分が減少し、令和元年度においては、恒久住宅への転居が進んだことから、被災者住宅支援事業（物件費）が減少したため、人口１人当たり人件費・物件費等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決算額は減少している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今後についても、減少していく見込み。</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29003</xdr:rowOff>
    </xdr:from>
    <xdr:to>
      <xdr:col>23</xdr:col>
      <xdr:colOff>133350</xdr:colOff>
      <xdr:row>86</xdr:row>
      <xdr:rowOff>40959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259353"/>
          <a:ext cx="0" cy="526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86</xdr:row>
      <xdr:rowOff>13036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757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86</xdr:row>
      <xdr:rowOff>40959</xdr:rowOff>
    </xdr:from>
    <xdr:to>
      <xdr:col>24</xdr:col>
      <xdr:colOff>12700</xdr:colOff>
      <xdr:row>86</xdr:row>
      <xdr:rowOff>40959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78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115380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00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29003</xdr:rowOff>
    </xdr:from>
    <xdr:to>
      <xdr:col>24</xdr:col>
      <xdr:colOff>12700</xdr:colOff>
      <xdr:row>83</xdr:row>
      <xdr:rowOff>29003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25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161982</xdr:rowOff>
    </xdr:from>
    <xdr:to>
      <xdr:col>23</xdr:col>
      <xdr:colOff>133350</xdr:colOff>
      <xdr:row>85</xdr:row>
      <xdr:rowOff>35716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63782"/>
          <a:ext cx="838200" cy="4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63011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9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46484</xdr:rowOff>
    </xdr:from>
    <xdr:to>
      <xdr:col>23</xdr:col>
      <xdr:colOff>184150</xdr:colOff>
      <xdr:row>84</xdr:row>
      <xdr:rowOff>148084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35716</xdr:rowOff>
    </xdr:from>
    <xdr:to>
      <xdr:col>19</xdr:col>
      <xdr:colOff>133350</xdr:colOff>
      <xdr:row>89</xdr:row>
      <xdr:rowOff>29990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608966"/>
          <a:ext cx="889000" cy="6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12190</xdr:rowOff>
    </xdr:from>
    <xdr:to>
      <xdr:col>19</xdr:col>
      <xdr:colOff>184150</xdr:colOff>
      <xdr:row>84</xdr:row>
      <xdr:rowOff>113790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1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123967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13607</xdr:rowOff>
    </xdr:from>
    <xdr:to>
      <xdr:col>15</xdr:col>
      <xdr:colOff>82550</xdr:colOff>
      <xdr:row>89</xdr:row>
      <xdr:rowOff>29990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86857"/>
          <a:ext cx="889000" cy="7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11587</xdr:rowOff>
    </xdr:from>
    <xdr:to>
      <xdr:col>15</xdr:col>
      <xdr:colOff>133350</xdr:colOff>
      <xdr:row>84</xdr:row>
      <xdr:rowOff>113187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123364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8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138044</xdr:rowOff>
    </xdr:from>
    <xdr:to>
      <xdr:col>11</xdr:col>
      <xdr:colOff>31750</xdr:colOff>
      <xdr:row>85</xdr:row>
      <xdr:rowOff>13607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54044"/>
          <a:ext cx="889000" cy="73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124058</xdr:rowOff>
    </xdr:from>
    <xdr:to>
      <xdr:col>11</xdr:col>
      <xdr:colOff>82550</xdr:colOff>
      <xdr:row>81</xdr:row>
      <xdr:rowOff>54208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64385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101481</xdr:rowOff>
    </xdr:from>
    <xdr:to>
      <xdr:col>7</xdr:col>
      <xdr:colOff>31750</xdr:colOff>
      <xdr:row>81</xdr:row>
      <xdr:rowOff>31631</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16408</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0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111182</xdr:rowOff>
    </xdr:from>
    <xdr:to>
      <xdr:col>23</xdr:col>
      <xdr:colOff>184150</xdr:colOff>
      <xdr:row>85</xdr:row>
      <xdr:rowOff>41332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83259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8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156366</xdr:rowOff>
    </xdr:from>
    <xdr:to>
      <xdr:col>19</xdr:col>
      <xdr:colOff>184150</xdr:colOff>
      <xdr:row>85</xdr:row>
      <xdr:rowOff>86516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71293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644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150640</xdr:rowOff>
    </xdr:from>
    <xdr:to>
      <xdr:col>15</xdr:col>
      <xdr:colOff>133350</xdr:colOff>
      <xdr:row>89</xdr:row>
      <xdr:rowOff>80790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5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65567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532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134257</xdr:rowOff>
    </xdr:from>
    <xdr:to>
      <xdr:col>11</xdr:col>
      <xdr:colOff>82550</xdr:colOff>
      <xdr:row>85</xdr:row>
      <xdr:rowOff>64407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49184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87244</xdr:rowOff>
    </xdr:from>
    <xdr:to>
      <xdr:col>7</xdr:col>
      <xdr:colOff>31750</xdr:colOff>
      <xdr:row>81</xdr:row>
      <xdr:rowOff>17394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27571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年度は、給与制度の総合的見直しの実施開始が国に比べ</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年後となったため、国を上回る水準となったが、令和元年度は、総合的見直しに伴う現給保障を廃止したことにより、国とほぼ同水準となった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　今後も引き続き人事委員会の勧告等を踏まえながら、給与制度を継続的に点検し、必要に応じて見直しを行う。</a:t>
          </a:r>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51859</xdr:rowOff>
    </xdr:from>
    <xdr:to>
      <xdr:col>81</xdr:col>
      <xdr:colOff>44450</xdr:colOff>
      <xdr:row>85</xdr:row>
      <xdr:rowOff>51859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25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41275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153052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41275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8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年熊本地震発生後は、定員抑制を見合わせて復旧復興業務に必要な人員確保に努めてきたため職員数が増加してきたが、復旧復興業務の進捗に伴い、職員数はやや減少に転じた。</a:t>
          </a:r>
          <a:endParaRPr lang="ja-JP" altLang="ja-JP">
            <a:effectLst/>
          </a:endParaRPr>
        </a:p>
        <a:p>
          <a:r>
            <a:rPr kumimoji="1" lang="ja-JP" altLang="ja-JP" sz="1100">
              <a:solidFill>
                <a:schemeClr val="dk1"/>
              </a:solidFill>
              <a:effectLst/>
              <a:latin typeface="+mn-lt"/>
              <a:ea typeface="+mn-ea"/>
              <a:cs typeface="+mn-cs"/>
            </a:rPr>
            <a:t>　今後は、令和元年度に策定した第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次熊本市定員管理計画に基づき、熊本地震の復旧復興や総合計画に掲げる重点的取組等に必要な人員を確保しつつ、民間活力の活用や事務の効率化等により、引き続き職員数の適正化に努めていく。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113919</xdr:rowOff>
    </xdr:from>
    <xdr:to>
      <xdr:col>81</xdr:col>
      <xdr:colOff>44450</xdr:colOff>
      <xdr:row>66</xdr:row>
      <xdr:rowOff>140462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42961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118745</xdr:rowOff>
    </xdr:from>
    <xdr:to>
      <xdr:col>77</xdr:col>
      <xdr:colOff>44450</xdr:colOff>
      <xdr:row>66</xdr:row>
      <xdr:rowOff>140462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3444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72898</xdr:rowOff>
    </xdr:from>
    <xdr:to>
      <xdr:col>72</xdr:col>
      <xdr:colOff>203200</xdr:colOff>
      <xdr:row>66</xdr:row>
      <xdr:rowOff>118745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3885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134112</xdr:rowOff>
    </xdr:from>
    <xdr:to>
      <xdr:col>68</xdr:col>
      <xdr:colOff>152400</xdr:colOff>
      <xdr:row>66</xdr:row>
      <xdr:rowOff>72898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9662"/>
          <a:ext cx="889000" cy="1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63119</xdr:rowOff>
    </xdr:from>
    <xdr:to>
      <xdr:col>81</xdr:col>
      <xdr:colOff>95250</xdr:colOff>
      <xdr:row>66</xdr:row>
      <xdr:rowOff>164719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3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130446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274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89662</xdr:rowOff>
    </xdr:from>
    <xdr:to>
      <xdr:col>77</xdr:col>
      <xdr:colOff>95250</xdr:colOff>
      <xdr:row>67</xdr:row>
      <xdr:rowOff>19812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4589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49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67945</xdr:rowOff>
    </xdr:from>
    <xdr:to>
      <xdr:col>73</xdr:col>
      <xdr:colOff>44450</xdr:colOff>
      <xdr:row>66</xdr:row>
      <xdr:rowOff>169545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154322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7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22098</xdr:rowOff>
    </xdr:from>
    <xdr:to>
      <xdr:col>68</xdr:col>
      <xdr:colOff>203200</xdr:colOff>
      <xdr:row>66</xdr:row>
      <xdr:rowOff>123698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108475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83312</xdr:rowOff>
    </xdr:from>
    <xdr:to>
      <xdr:col>64</xdr:col>
      <xdr:colOff>152400</xdr:colOff>
      <xdr:row>60</xdr:row>
      <xdr:rowOff>13462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169689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8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年度以降、投資的経費の抑制や繰上償還の推進等に取り組み、臨時財政対策債分を除く元利償還金が減少傾向にあることに加え、</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は、分母となる標準財政規模の増加</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より、実質公債費比率の</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が続いている。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今後は、震災関連経費の償還が控えているため、引き続き事業の選択と集中を図り、公債費の抑制に努めることで指標の改善を図っていく。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124178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66326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163282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7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124178</xdr:rowOff>
    </xdr:from>
    <xdr:to>
      <xdr:col>77</xdr:col>
      <xdr:colOff>44450</xdr:colOff>
      <xdr:row>40</xdr:row>
      <xdr:rowOff>100189</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1072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28522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8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40</xdr:row>
      <xdr:rowOff>167217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5818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35983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74382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73378</xdr:rowOff>
    </xdr:from>
    <xdr:to>
      <xdr:col>77</xdr:col>
      <xdr:colOff>95250</xdr:colOff>
      <xdr:row>40</xdr:row>
      <xdr:rowOff>3528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13705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までほぼ横ばいで推移し、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は基準財政需要額算入見込額の増等により</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ポイント改善していた。</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においては、分母となる標準財政規模は増加したものの、分子となる地方債現在高が、熊本城ホール整備事業等の影響で増加したことにより、指標の上昇を招いている。</a:t>
          </a:r>
          <a:endParaRPr lang="ja-JP" altLang="ja-JP">
            <a:effectLst/>
          </a:endParaRPr>
        </a:p>
        <a:p>
          <a:r>
            <a:rPr kumimoji="1" lang="ja-JP" altLang="ja-JP" sz="1100">
              <a:solidFill>
                <a:schemeClr val="dk1"/>
              </a:solidFill>
              <a:effectLst/>
              <a:latin typeface="+mn-lt"/>
              <a:ea typeface="+mn-ea"/>
              <a:cs typeface="+mn-cs"/>
            </a:rPr>
            <a:t>　今後も、引き続き投資的経費の総額管理等による計画的な市債発行により、比率の改善を図っていく。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135848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37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107925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135848</xdr:rowOff>
    </xdr:from>
    <xdr:to>
      <xdr:col>81</xdr:col>
      <xdr:colOff>133350</xdr:colOff>
      <xdr:row>22</xdr:row>
      <xdr:rowOff>135848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0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50969</xdr:rowOff>
    </xdr:from>
    <xdr:to>
      <xdr:col>81</xdr:col>
      <xdr:colOff>44450</xdr:colOff>
      <xdr:row>19</xdr:row>
      <xdr:rowOff>132207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3308519"/>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158513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0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50969</xdr:rowOff>
    </xdr:from>
    <xdr:to>
      <xdr:col>77</xdr:col>
      <xdr:colOff>44450</xdr:colOff>
      <xdr:row>19</xdr:row>
      <xdr:rowOff>141055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0851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18796</xdr:rowOff>
    </xdr:from>
    <xdr:to>
      <xdr:col>77</xdr:col>
      <xdr:colOff>95250</xdr:colOff>
      <xdr:row>18</xdr:row>
      <xdr:rowOff>120396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130573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110490</xdr:rowOff>
    </xdr:from>
    <xdr:to>
      <xdr:col>72</xdr:col>
      <xdr:colOff>203200</xdr:colOff>
      <xdr:row>19</xdr:row>
      <xdr:rowOff>141055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368040"/>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86360</xdr:rowOff>
    </xdr:from>
    <xdr:to>
      <xdr:col>73</xdr:col>
      <xdr:colOff>44450</xdr:colOff>
      <xdr:row>19</xdr:row>
      <xdr:rowOff>16510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26687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110490</xdr:rowOff>
    </xdr:from>
    <xdr:to>
      <xdr:col>68</xdr:col>
      <xdr:colOff>152400</xdr:colOff>
      <xdr:row>19</xdr:row>
      <xdr:rowOff>122555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3680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164380</xdr:rowOff>
    </xdr:from>
    <xdr:to>
      <xdr:col>68</xdr:col>
      <xdr:colOff>203200</xdr:colOff>
      <xdr:row>19</xdr:row>
      <xdr:rowOff>94530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104707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01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61299</xdr:rowOff>
    </xdr:from>
    <xdr:to>
      <xdr:col>64</xdr:col>
      <xdr:colOff>152400</xdr:colOff>
      <xdr:row>19</xdr:row>
      <xdr:rowOff>162899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08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81407</xdr:rowOff>
    </xdr:from>
    <xdr:to>
      <xdr:col>81</xdr:col>
      <xdr:colOff>95250</xdr:colOff>
      <xdr:row>20</xdr:row>
      <xdr:rowOff>11557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33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53484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31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169</xdr:rowOff>
    </xdr:from>
    <xdr:to>
      <xdr:col>77</xdr:col>
      <xdr:colOff>95250</xdr:colOff>
      <xdr:row>19</xdr:row>
      <xdr:rowOff>101769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86546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4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90255</xdr:rowOff>
    </xdr:from>
    <xdr:to>
      <xdr:col>73</xdr:col>
      <xdr:colOff>44450</xdr:colOff>
      <xdr:row>20</xdr:row>
      <xdr:rowOff>20405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5182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3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59690</xdr:rowOff>
    </xdr:from>
    <xdr:to>
      <xdr:col>68</xdr:col>
      <xdr:colOff>203200</xdr:colOff>
      <xdr:row>19</xdr:row>
      <xdr:rowOff>161290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146067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71755</xdr:rowOff>
    </xdr:from>
    <xdr:to>
      <xdr:col>64</xdr:col>
      <xdr:colOff>152400</xdr:colOff>
      <xdr:row>20</xdr:row>
      <xdr:rowOff>1905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158132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1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類似団体と比較し、職員数が多いこと等の要因により依然として高い水準で推移している。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職員給料や期末手当の単価減により対前年決算▲</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億円となったが、退職手当等が伸びたことにより</a:t>
          </a:r>
          <a:r>
            <a:rPr kumimoji="1" lang="en-US" altLang="ja-JP" sz="1100">
              <a:solidFill>
                <a:schemeClr val="tx1"/>
              </a:solidFill>
              <a:effectLst/>
              <a:latin typeface="+mn-lt"/>
              <a:ea typeface="+mn-ea"/>
              <a:cs typeface="+mn-cs"/>
            </a:rPr>
            <a:t>+0.7</a:t>
          </a:r>
          <a:r>
            <a:rPr kumimoji="1" lang="ja-JP" altLang="en-US" sz="1100">
              <a:solidFill>
                <a:schemeClr val="tx1"/>
              </a:solidFill>
              <a:effectLst/>
              <a:latin typeface="+mn-lt"/>
              <a:ea typeface="+mn-ea"/>
              <a:cs typeface="+mn-cs"/>
            </a:rPr>
            <a:t>ポイントとなった。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今後も、定員管理計画に基づ</a:t>
          </a:r>
          <a:r>
            <a:rPr kumimoji="1" lang="ja-JP" altLang="en-US" sz="1100">
              <a:solidFill>
                <a:schemeClr val="tx1"/>
              </a:solidFill>
              <a:effectLst/>
              <a:latin typeface="+mn-lt"/>
              <a:ea typeface="+mn-ea"/>
              <a:cs typeface="+mn-cs"/>
            </a:rPr>
            <a:t>き、</a:t>
          </a:r>
          <a:r>
            <a:rPr kumimoji="1" lang="ja-JP" altLang="ja-JP" sz="1100">
              <a:solidFill>
                <a:schemeClr val="tx1"/>
              </a:solidFill>
              <a:effectLst/>
              <a:latin typeface="+mn-lt"/>
              <a:ea typeface="+mn-ea"/>
              <a:cs typeface="+mn-cs"/>
            </a:rPr>
            <a:t>民間活力の</a:t>
          </a:r>
          <a:r>
            <a:rPr kumimoji="1" lang="ja-JP" altLang="en-US" sz="1100">
              <a:solidFill>
                <a:schemeClr val="tx1"/>
              </a:solidFill>
              <a:effectLst/>
              <a:latin typeface="+mn-lt"/>
              <a:ea typeface="+mn-ea"/>
              <a:cs typeface="+mn-cs"/>
            </a:rPr>
            <a:t>活用や事務の効率化等により、職員数の適正化に努めていく。</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0</xdr:rowOff>
    </xdr:from>
    <xdr:to>
      <xdr:col>24</xdr:col>
      <xdr:colOff>25400</xdr:colOff>
      <xdr:row>40</xdr:row>
      <xdr:rowOff>88900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58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0</xdr:rowOff>
    </xdr:from>
    <xdr:to>
      <xdr:col>19</xdr:col>
      <xdr:colOff>187325</xdr:colOff>
      <xdr:row>40</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58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6350</xdr:rowOff>
    </xdr:from>
    <xdr:to>
      <xdr:col>15</xdr:col>
      <xdr:colOff>98425</xdr:colOff>
      <xdr:row>40</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07100"/>
          <a:ext cx="889000" cy="10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6350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120650</xdr:rowOff>
    </xdr:from>
    <xdr:to>
      <xdr:col>20</xdr:col>
      <xdr:colOff>38100</xdr:colOff>
      <xdr:row>40</xdr:row>
      <xdr:rowOff>50800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127000</xdr:rowOff>
    </xdr:from>
    <xdr:to>
      <xdr:col>11</xdr:col>
      <xdr:colOff>60325</xdr:colOff>
      <xdr:row>35</xdr:row>
      <xdr:rowOff>57150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行財政改革計画に基づき、民間委託や指定管理者制度の導入等を推進する一方、当初予算編成時における事業のスクラップや見直し等により、分子となる充当一般財源に大幅な変動はなく、類似団体平均を下回り推移してい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0</xdr:rowOff>
    </xdr:from>
    <xdr:to>
      <xdr:col>82</xdr:col>
      <xdr:colOff>107950</xdr:colOff>
      <xdr:row>16</xdr:row>
      <xdr:rowOff>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92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80027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16</xdr:row>
      <xdr:rowOff>63500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2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63500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43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120650</xdr:rowOff>
    </xdr:from>
    <xdr:to>
      <xdr:col>78</xdr:col>
      <xdr:colOff>120650</xdr:colOff>
      <xdr:row>16</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69850</xdr:rowOff>
    </xdr:from>
    <xdr:to>
      <xdr:col>74</xdr:col>
      <xdr:colOff>31750</xdr:colOff>
      <xdr:row>16</xdr:row>
      <xdr:rowOff>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xdr:rowOff>
    </xdr:from>
    <xdr:to>
      <xdr:col>69</xdr:col>
      <xdr:colOff>142875</xdr:colOff>
      <xdr:row>16</xdr:row>
      <xdr:rowOff>114300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障害者自立支援給付費関連</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対象者</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により、一般財源ベースでは</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億円の</a:t>
          </a:r>
          <a:r>
            <a:rPr kumimoji="1" lang="ja-JP" altLang="en-US" sz="1100">
              <a:solidFill>
                <a:schemeClr val="tx1"/>
              </a:solidFill>
              <a:effectLst/>
              <a:latin typeface="+mn-lt"/>
              <a:ea typeface="+mn-ea"/>
              <a:cs typeface="+mn-cs"/>
            </a:rPr>
            <a:t>増</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ysClr val="windowText" lastClr="000000"/>
              </a:solidFill>
              <a:effectLst/>
              <a:latin typeface="+mn-lt"/>
              <a:ea typeface="+mn-ea"/>
              <a:cs typeface="+mn-cs"/>
            </a:rPr>
            <a:t>　また、施設型・地域型保育給付費については、入所児童数の増加や給付費単価の改定等</a:t>
          </a:r>
          <a:r>
            <a:rPr kumimoji="1" lang="ja-JP" altLang="en-US" sz="1100">
              <a:solidFill>
                <a:sysClr val="windowText" lastClr="000000"/>
              </a:solidFill>
              <a:effectLst/>
              <a:latin typeface="+mn-lt"/>
              <a:ea typeface="+mn-ea"/>
              <a:cs typeface="+mn-cs"/>
            </a:rPr>
            <a:t>に加え、幼保無償化の開始</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事業費</a:t>
          </a:r>
          <a:r>
            <a:rPr kumimoji="1" lang="ja-JP" altLang="ja-JP" sz="1100">
              <a:solidFill>
                <a:sysClr val="windowText" lastClr="000000"/>
              </a:solidFill>
              <a:effectLst/>
              <a:latin typeface="+mn-lt"/>
              <a:ea typeface="+mn-ea"/>
              <a:cs typeface="+mn-cs"/>
            </a:rPr>
            <a:t>ベースで</a:t>
          </a:r>
          <a:r>
            <a:rPr kumimoji="1" lang="en-US" altLang="ja-JP" sz="1100">
              <a:solidFill>
                <a:sysClr val="windowText" lastClr="000000"/>
              </a:solidFill>
              <a:effectLst/>
              <a:latin typeface="+mn-lt"/>
              <a:ea typeface="+mn-ea"/>
              <a:cs typeface="+mn-cs"/>
            </a:rPr>
            <a:t>16.8</a:t>
          </a:r>
          <a:r>
            <a:rPr kumimoji="1" lang="ja-JP" altLang="ja-JP" sz="1100">
              <a:solidFill>
                <a:sysClr val="windowText" lastClr="000000"/>
              </a:solidFill>
              <a:effectLst/>
              <a:latin typeface="+mn-lt"/>
              <a:ea typeface="+mn-ea"/>
              <a:cs typeface="+mn-cs"/>
            </a:rPr>
            <a:t>億円の増加となった。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今後も、引き続き単独事業の見直し等に努めていく。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956800"/>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167822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568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69850</xdr:rowOff>
    </xdr:from>
    <xdr:to>
      <xdr:col>11</xdr:col>
      <xdr:colOff>9525</xdr:colOff>
      <xdr:row>59</xdr:row>
      <xdr:rowOff>167822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185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117022</xdr:rowOff>
    </xdr:from>
    <xdr:to>
      <xdr:col>11</xdr:col>
      <xdr:colOff>60325</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介護保険会計繰出金の増加など、主に繰出金の増加により、分子となる充当一般財源は増加したため、</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ポイント</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累積赤字を抱える国民健康保険会計に対する収支補填の繰出金が多額に上っていること等から類似団体平均を上回っており、今後も保険料収納率の向上や医療費の適正化等に取り組み、繰出金の抑制を図っ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01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88900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35577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行財政改革計画に基づき、各種団体等への補助金や事業負担金を定期的に見直していること等から、分子となる充当一般財源に大幅な変動はなく、比率は類似団体平均を下回り推移している。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年度は、下水道事業会計会計に対する補助金の減などにより、</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a:t>
          </a:r>
          <a:r>
            <a:rPr kumimoji="1" lang="ja-JP" altLang="ja-JP" sz="1100">
              <a:solidFill>
                <a:sysClr val="windowText" lastClr="000000"/>
              </a:solidFill>
              <a:effectLst/>
              <a:latin typeface="+mn-lt"/>
              <a:ea typeface="+mn-ea"/>
              <a:cs typeface="+mn-cs"/>
            </a:rPr>
            <a:t>したもの。</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今後も必要性や効果等を検証し、継続的な見直しに努める。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576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10177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34</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578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162577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35</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5861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88900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86377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67327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50">
              <a:solidFill>
                <a:sysClr val="windowText" lastClr="000000"/>
              </a:solidFill>
              <a:effectLst/>
              <a:latin typeface="+mn-lt"/>
              <a:ea typeface="+mn-ea"/>
              <a:cs typeface="+mn-cs"/>
            </a:rPr>
            <a:t>投資的経費の抑制や繰上償還の推進等に取組み、臨時財政対策債分を除く元利償還金が減少傾向（平成</a:t>
          </a:r>
          <a:r>
            <a:rPr kumimoji="1" lang="en-US" altLang="ja-JP" sz="1050">
              <a:solidFill>
                <a:sysClr val="windowText" lastClr="000000"/>
              </a:solidFill>
              <a:effectLst/>
              <a:latin typeface="+mn-lt"/>
              <a:ea typeface="+mn-ea"/>
              <a:cs typeface="+mn-cs"/>
            </a:rPr>
            <a:t>27</a:t>
          </a:r>
          <a:r>
            <a:rPr kumimoji="1" lang="ja-JP" altLang="ja-JP" sz="1050">
              <a:solidFill>
                <a:sysClr val="windowText" lastClr="000000"/>
              </a:solidFill>
              <a:effectLst/>
              <a:latin typeface="+mn-lt"/>
              <a:ea typeface="+mn-ea"/>
              <a:cs typeface="+mn-cs"/>
            </a:rPr>
            <a:t>年度から</a:t>
          </a:r>
          <a:r>
            <a:rPr kumimoji="1" lang="ja-JP" altLang="en-US" sz="1050">
              <a:solidFill>
                <a:sysClr val="windowText" lastClr="000000"/>
              </a:solidFill>
              <a:effectLst/>
              <a:latin typeface="+mn-lt"/>
              <a:ea typeface="+mn-ea"/>
              <a:cs typeface="+mn-cs"/>
            </a:rPr>
            <a:t>令和元年度</a:t>
          </a:r>
          <a:r>
            <a:rPr kumimoji="1" lang="ja-JP" altLang="ja-JP" sz="1050">
              <a:solidFill>
                <a:sysClr val="windowText" lastClr="000000"/>
              </a:solidFill>
              <a:effectLst/>
              <a:latin typeface="+mn-lt"/>
              <a:ea typeface="+mn-ea"/>
              <a:cs typeface="+mn-cs"/>
            </a:rPr>
            <a:t>で▲</a:t>
          </a:r>
          <a:r>
            <a:rPr kumimoji="1" lang="en-US" altLang="ja-JP" sz="1050">
              <a:solidFill>
                <a:sysClr val="windowText" lastClr="000000"/>
              </a:solidFill>
              <a:effectLst/>
              <a:latin typeface="+mn-lt"/>
              <a:ea typeface="+mn-ea"/>
              <a:cs typeface="+mn-cs"/>
            </a:rPr>
            <a:t>43</a:t>
          </a:r>
          <a:r>
            <a:rPr kumimoji="1" lang="ja-JP" altLang="ja-JP" sz="1050">
              <a:solidFill>
                <a:sysClr val="windowText" lastClr="000000"/>
              </a:solidFill>
              <a:effectLst/>
              <a:latin typeface="+mn-lt"/>
              <a:ea typeface="+mn-ea"/>
              <a:cs typeface="+mn-cs"/>
            </a:rPr>
            <a:t>億円）にある</a:t>
          </a:r>
          <a:r>
            <a:rPr kumimoji="1" lang="ja-JP" altLang="en-US" sz="1050">
              <a:solidFill>
                <a:sysClr val="windowText" lastClr="000000"/>
              </a:solidFill>
              <a:effectLst/>
              <a:latin typeface="+mn-lt"/>
              <a:ea typeface="+mn-ea"/>
              <a:cs typeface="+mn-cs"/>
            </a:rPr>
            <a:t>。令和元年度</a:t>
          </a:r>
          <a:r>
            <a:rPr kumimoji="1" lang="ja-JP" altLang="ja-JP" sz="1050">
              <a:solidFill>
                <a:sysClr val="windowText" lastClr="000000"/>
              </a:solidFill>
              <a:effectLst/>
              <a:latin typeface="+mn-lt"/>
              <a:ea typeface="+mn-ea"/>
              <a:cs typeface="+mn-cs"/>
            </a:rPr>
            <a:t>について</a:t>
          </a:r>
          <a:r>
            <a:rPr kumimoji="1" lang="ja-JP" altLang="en-US" sz="1050">
              <a:solidFill>
                <a:sysClr val="windowText" lastClr="000000"/>
              </a:solidFill>
              <a:effectLst/>
              <a:latin typeface="+mn-lt"/>
              <a:ea typeface="+mn-ea"/>
              <a:cs typeface="+mn-cs"/>
            </a:rPr>
            <a:t>は</a:t>
          </a:r>
          <a:r>
            <a:rPr kumimoji="1" lang="ja-JP" altLang="ja-JP" sz="1100">
              <a:solidFill>
                <a:schemeClr val="dk1"/>
              </a:solidFill>
              <a:effectLst/>
              <a:latin typeface="+mn-lt"/>
              <a:ea typeface="+mn-ea"/>
              <a:cs typeface="+mn-cs"/>
            </a:rPr>
            <a:t>対前年決算</a:t>
          </a:r>
          <a:r>
            <a:rPr kumimoji="1" lang="ja-JP" altLang="en-US" sz="1100">
              <a:solidFill>
                <a:schemeClr val="dk1"/>
              </a:solidFill>
              <a:effectLst/>
              <a:latin typeface="+mn-lt"/>
              <a:ea typeface="+mn-ea"/>
              <a:cs typeface="+mn-cs"/>
            </a:rPr>
            <a:t>で▲</a:t>
          </a:r>
          <a:r>
            <a:rPr kumimoji="1" lang="en-US" altLang="ja-JP" sz="1050">
              <a:solidFill>
                <a:sysClr val="windowText" lastClr="000000"/>
              </a:solidFill>
              <a:effectLst/>
              <a:latin typeface="+mn-lt"/>
              <a:ea typeface="+mn-ea"/>
              <a:cs typeface="+mn-cs"/>
            </a:rPr>
            <a:t>13.0</a:t>
          </a:r>
          <a:r>
            <a:rPr kumimoji="1" lang="ja-JP" altLang="en-US" sz="1050">
              <a:solidFill>
                <a:sysClr val="windowText" lastClr="000000"/>
              </a:solidFill>
              <a:effectLst/>
              <a:latin typeface="+mn-lt"/>
              <a:ea typeface="+mn-ea"/>
              <a:cs typeface="+mn-cs"/>
            </a:rPr>
            <a:t>億円となり</a:t>
          </a:r>
          <a:r>
            <a:rPr kumimoji="1" lang="en-US" altLang="ja-JP" sz="1050">
              <a:solidFill>
                <a:sysClr val="windowText" lastClr="000000"/>
              </a:solidFill>
              <a:effectLst/>
              <a:latin typeface="+mn-lt"/>
              <a:ea typeface="+mn-ea"/>
              <a:cs typeface="+mn-cs"/>
            </a:rPr>
            <a:t>0.3</a:t>
          </a:r>
          <a:r>
            <a:rPr kumimoji="1" lang="ja-JP" altLang="ja-JP" sz="1050">
              <a:solidFill>
                <a:sysClr val="windowText" lastClr="000000"/>
              </a:solidFill>
              <a:effectLst/>
              <a:latin typeface="+mn-lt"/>
              <a:ea typeface="+mn-ea"/>
              <a:cs typeface="+mn-cs"/>
            </a:rPr>
            <a:t>ポイント</a:t>
          </a:r>
          <a:r>
            <a:rPr kumimoji="1" lang="ja-JP" altLang="en-US" sz="1050">
              <a:solidFill>
                <a:sysClr val="windowText" lastClr="000000"/>
              </a:solidFill>
              <a:effectLst/>
              <a:latin typeface="+mn-lt"/>
              <a:ea typeface="+mn-ea"/>
              <a:cs typeface="+mn-cs"/>
            </a:rPr>
            <a:t>低下</a:t>
          </a:r>
          <a:r>
            <a:rPr kumimoji="1" lang="ja-JP" altLang="ja-JP" sz="1050">
              <a:solidFill>
                <a:sysClr val="windowText" lastClr="000000"/>
              </a:solidFill>
              <a:effectLst/>
              <a:latin typeface="+mn-lt"/>
              <a:ea typeface="+mn-ea"/>
              <a:cs typeface="+mn-cs"/>
            </a:rPr>
            <a:t>したもの。</a:t>
          </a:r>
          <a:endParaRPr lang="ja-JP" altLang="ja-JP" sz="1200">
            <a:solidFill>
              <a:sysClr val="windowText" lastClr="000000"/>
            </a:solidFill>
            <a:effectLst/>
          </a:endParaRPr>
        </a:p>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今後は、中心市街地整備等に係る市債や臨時財政対策債の発行により公債費は増加すると見込まれる</a:t>
          </a:r>
          <a:r>
            <a:rPr kumimoji="1" lang="ja-JP" altLang="en-US" sz="1050">
              <a:solidFill>
                <a:sysClr val="windowText" lastClr="000000"/>
              </a:solidFill>
              <a:effectLst/>
              <a:latin typeface="+mn-lt"/>
              <a:ea typeface="+mn-ea"/>
              <a:cs typeface="+mn-cs"/>
            </a:rPr>
            <a:t>が</a:t>
          </a:r>
          <a:r>
            <a:rPr kumimoji="1" lang="ja-JP" altLang="ja-JP" sz="1050">
              <a:solidFill>
                <a:sysClr val="windowText" lastClr="000000"/>
              </a:solidFill>
              <a:effectLst/>
              <a:latin typeface="+mn-lt"/>
              <a:ea typeface="+mn-ea"/>
              <a:cs typeface="+mn-cs"/>
            </a:rPr>
            <a:t>、財政の中期見通しに基づく投資的経費の総額管理等による計画的な市債発行により、公債費負担の抑制に努める。</a:t>
          </a:r>
          <a:endParaRPr lang="ja-JP" altLang="ja-JP" sz="12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88900</xdr:rowOff>
    </xdr:from>
    <xdr:to>
      <xdr:col>24</xdr:col>
      <xdr:colOff>25400</xdr:colOff>
      <xdr:row>81</xdr:row>
      <xdr:rowOff>88900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47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60977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88900</xdr:rowOff>
    </xdr:from>
    <xdr:to>
      <xdr:col>24</xdr:col>
      <xdr:colOff>114300</xdr:colOff>
      <xdr:row>81</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3827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88900</xdr:rowOff>
    </xdr:from>
    <xdr:to>
      <xdr:col>24</xdr:col>
      <xdr:colOff>114300</xdr:colOff>
      <xdr:row>73</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88900</xdr:rowOff>
    </xdr:from>
    <xdr:to>
      <xdr:col>24</xdr:col>
      <xdr:colOff>25400</xdr:colOff>
      <xdr:row>73</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2604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86377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8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146050</xdr:rowOff>
    </xdr:from>
    <xdr:to>
      <xdr:col>19</xdr:col>
      <xdr:colOff>187325</xdr:colOff>
      <xdr:row>74</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2661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146050</xdr:rowOff>
    </xdr:from>
    <xdr:to>
      <xdr:col>15</xdr:col>
      <xdr:colOff>98425</xdr:colOff>
      <xdr:row>77</xdr:row>
      <xdr:rowOff>127000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283335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57150</xdr:rowOff>
    </xdr:from>
    <xdr:to>
      <xdr:col>15</xdr:col>
      <xdr:colOff>149225</xdr:colOff>
      <xdr:row>78</xdr:row>
      <xdr:rowOff>158750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143527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50800</xdr:rowOff>
    </xdr:from>
    <xdr:to>
      <xdr:col>11</xdr:col>
      <xdr:colOff>9525</xdr:colOff>
      <xdr:row>77</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25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81</xdr:row>
      <xdr:rowOff>114300</xdr:rowOff>
    </xdr:from>
    <xdr:to>
      <xdr:col>11</xdr:col>
      <xdr:colOff>60325</xdr:colOff>
      <xdr:row>82</xdr:row>
      <xdr:rowOff>44450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29227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9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38100</xdr:rowOff>
    </xdr:from>
    <xdr:to>
      <xdr:col>24</xdr:col>
      <xdr:colOff>76200</xdr:colOff>
      <xdr:row>73</xdr:row>
      <xdr:rowOff>139700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118127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95250</xdr:rowOff>
    </xdr:from>
    <xdr:to>
      <xdr:col>15</xdr:col>
      <xdr:colOff>149225</xdr:colOff>
      <xdr:row>75</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35577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人件費や扶助費</a:t>
          </a:r>
          <a:r>
            <a:rPr kumimoji="1" lang="ja-JP" altLang="ja-JP" sz="1100">
              <a:solidFill>
                <a:sysClr val="windowText" lastClr="000000"/>
              </a:solidFill>
              <a:effectLst/>
              <a:latin typeface="+mn-lt"/>
              <a:ea typeface="+mn-ea"/>
              <a:cs typeface="+mn-cs"/>
            </a:rPr>
            <a:t>の増に伴う経常経費充当一般財源の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a:t>
          </a:r>
          <a:r>
            <a:rPr kumimoji="1" lang="ja-JP" altLang="en-US" sz="1100">
              <a:solidFill>
                <a:sysClr val="windowText" lastClr="000000"/>
              </a:solidFill>
              <a:effectLst/>
              <a:latin typeface="+mn-lt"/>
              <a:ea typeface="+mn-ea"/>
              <a:cs typeface="+mn-cs"/>
            </a:rPr>
            <a:t>扶助費の増などの影響が見込まれるため、</a:t>
          </a:r>
          <a:r>
            <a:rPr kumimoji="1" lang="ja-JP" altLang="ja-JP" sz="1100">
              <a:solidFill>
                <a:sysClr val="windowText" lastClr="000000"/>
              </a:solidFill>
              <a:effectLst/>
              <a:latin typeface="+mn-lt"/>
              <a:ea typeface="+mn-ea"/>
              <a:cs typeface="+mn-cs"/>
            </a:rPr>
            <a:t>行財政改革に取り組み、比率の改善に努める。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116115</xdr:rowOff>
    </xdr:from>
    <xdr:to>
      <xdr:col>82</xdr:col>
      <xdr:colOff>107950</xdr:colOff>
      <xdr:row>75</xdr:row>
      <xdr:rowOff>151493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2803415"/>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116115</xdr:rowOff>
    </xdr:from>
    <xdr:to>
      <xdr:col>78</xdr:col>
      <xdr:colOff>69850</xdr:colOff>
      <xdr:row>75</xdr:row>
      <xdr:rowOff>86178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28034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167822</xdr:rowOff>
    </xdr:from>
    <xdr:to>
      <xdr:col>73</xdr:col>
      <xdr:colOff>180975</xdr:colOff>
      <xdr:row>75</xdr:row>
      <xdr:rowOff>86178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6836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91820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48078</xdr:rowOff>
    </xdr:from>
    <xdr:to>
      <xdr:col>69</xdr:col>
      <xdr:colOff>92075</xdr:colOff>
      <xdr:row>73</xdr:row>
      <xdr:rowOff>167822</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563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127199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4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65315</xdr:rowOff>
    </xdr:from>
    <xdr:to>
      <xdr:col>78</xdr:col>
      <xdr:colOff>120650</xdr:colOff>
      <xdr:row>74</xdr:row>
      <xdr:rowOff>166915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5642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52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35378</xdr:rowOff>
    </xdr:from>
    <xdr:to>
      <xdr:col>74</xdr:col>
      <xdr:colOff>31750</xdr:colOff>
      <xdr:row>75</xdr:row>
      <xdr:rowOff>136978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147155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117022</xdr:rowOff>
    </xdr:from>
    <xdr:to>
      <xdr:col>69</xdr:col>
      <xdr:colOff>142875</xdr:colOff>
      <xdr:row>74</xdr:row>
      <xdr:rowOff>47172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57349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168728</xdr:rowOff>
    </xdr:from>
    <xdr:to>
      <xdr:col>65</xdr:col>
      <xdr:colOff>53975</xdr:colOff>
      <xdr:row>73</xdr:row>
      <xdr:rowOff>98878</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109055</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98501</xdr:rowOff>
    </xdr:from>
    <xdr:to>
      <xdr:col>29</xdr:col>
      <xdr:colOff>127000</xdr:colOff>
      <xdr:row>13</xdr:row>
      <xdr:rowOff>108925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374976"/>
          <a:ext cx="6477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108925</xdr:rowOff>
    </xdr:from>
    <xdr:to>
      <xdr:col>26</xdr:col>
      <xdr:colOff>50800</xdr:colOff>
      <xdr:row>13</xdr:row>
      <xdr:rowOff>130139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85400"/>
          <a:ext cx="698500" cy="2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130139</xdr:rowOff>
    </xdr:from>
    <xdr:to>
      <xdr:col>22</xdr:col>
      <xdr:colOff>114300</xdr:colOff>
      <xdr:row>18</xdr:row>
      <xdr:rowOff>162578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406614"/>
          <a:ext cx="698500" cy="889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162578</xdr:rowOff>
    </xdr:from>
    <xdr:to>
      <xdr:col>18</xdr:col>
      <xdr:colOff>177800</xdr:colOff>
      <xdr:row>19</xdr:row>
      <xdr:rowOff>13325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96303"/>
          <a:ext cx="698500" cy="2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47701</xdr:rowOff>
    </xdr:from>
    <xdr:to>
      <xdr:col>29</xdr:col>
      <xdr:colOff>177800</xdr:colOff>
      <xdr:row>13</xdr:row>
      <xdr:rowOff>149301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24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64228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69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58125</xdr:rowOff>
    </xdr:from>
    <xdr:to>
      <xdr:col>26</xdr:col>
      <xdr:colOff>101600</xdr:colOff>
      <xdr:row>13</xdr:row>
      <xdr:rowOff>159725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34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169902</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1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79339</xdr:rowOff>
    </xdr:from>
    <xdr:to>
      <xdr:col>22</xdr:col>
      <xdr:colOff>165100</xdr:colOff>
      <xdr:row>14</xdr:row>
      <xdr:rowOff>9489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5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19666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12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111778</xdr:rowOff>
    </xdr:from>
    <xdr:to>
      <xdr:col>19</xdr:col>
      <xdr:colOff>38100</xdr:colOff>
      <xdr:row>19</xdr:row>
      <xdr:rowOff>41928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52105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1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133975</xdr:rowOff>
    </xdr:from>
    <xdr:to>
      <xdr:col>15</xdr:col>
      <xdr:colOff>101600</xdr:colOff>
      <xdr:row>19</xdr:row>
      <xdr:rowOff>64125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6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74302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179532</xdr:rowOff>
    </xdr:from>
    <xdr:to>
      <xdr:col>29</xdr:col>
      <xdr:colOff>127000</xdr:colOff>
      <xdr:row>35</xdr:row>
      <xdr:rowOff>239380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89882"/>
          <a:ext cx="647700" cy="59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218046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8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60295</xdr:rowOff>
    </xdr:from>
    <xdr:to>
      <xdr:col>26</xdr:col>
      <xdr:colOff>50800</xdr:colOff>
      <xdr:row>35</xdr:row>
      <xdr:rowOff>179532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70645"/>
          <a:ext cx="698500" cy="119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128495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39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60295</xdr:rowOff>
    </xdr:from>
    <xdr:to>
      <xdr:col>22</xdr:col>
      <xdr:colOff>114300</xdr:colOff>
      <xdr:row>35</xdr:row>
      <xdr:rowOff>66101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70645"/>
          <a:ext cx="698500" cy="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39584</xdr:rowOff>
    </xdr:from>
    <xdr:to>
      <xdr:col>18</xdr:col>
      <xdr:colOff>177800</xdr:colOff>
      <xdr:row>35</xdr:row>
      <xdr:rowOff>66101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49934"/>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61196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326646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188580</xdr:rowOff>
    </xdr:from>
    <xdr:to>
      <xdr:col>29</xdr:col>
      <xdr:colOff>177800</xdr:colOff>
      <xdr:row>35</xdr:row>
      <xdr:rowOff>290180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160657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128732</xdr:rowOff>
    </xdr:from>
    <xdr:to>
      <xdr:col>26</xdr:col>
      <xdr:colOff>101600</xdr:colOff>
      <xdr:row>35</xdr:row>
      <xdr:rowOff>230332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39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215109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2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9495</xdr:rowOff>
    </xdr:from>
    <xdr:to>
      <xdr:col>22</xdr:col>
      <xdr:colOff>165100</xdr:colOff>
      <xdr:row>35</xdr:row>
      <xdr:rowOff>111095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19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121271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15301</xdr:rowOff>
    </xdr:from>
    <xdr:to>
      <xdr:col>19</xdr:col>
      <xdr:colOff>38100</xdr:colOff>
      <xdr:row>35</xdr:row>
      <xdr:rowOff>116901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101678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331684</xdr:rowOff>
    </xdr:from>
    <xdr:to>
      <xdr:col>15</xdr:col>
      <xdr:colOff>101600</xdr:colOff>
      <xdr:row>35</xdr:row>
      <xdr:rowOff>90384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99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75161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685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3615</xdr:rowOff>
    </xdr:from>
    <xdr:to>
      <xdr:col>24</xdr:col>
      <xdr:colOff>63500</xdr:colOff>
      <xdr:row>32</xdr:row>
      <xdr:rowOff>35070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490015"/>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35070</xdr:rowOff>
    </xdr:from>
    <xdr:to>
      <xdr:col>19</xdr:col>
      <xdr:colOff>177800</xdr:colOff>
      <xdr:row>32</xdr:row>
      <xdr:rowOff>61085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521470"/>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61085</xdr:rowOff>
    </xdr:from>
    <xdr:to>
      <xdr:col>15</xdr:col>
      <xdr:colOff>50800</xdr:colOff>
      <xdr:row>37</xdr:row>
      <xdr:rowOff>119309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547485"/>
          <a:ext cx="889000" cy="9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119309</xdr:rowOff>
    </xdr:from>
    <xdr:to>
      <xdr:col>10</xdr:col>
      <xdr:colOff>114300</xdr:colOff>
      <xdr:row>37</xdr:row>
      <xdr:rowOff>137894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2959"/>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124265</xdr:rowOff>
    </xdr:from>
    <xdr:to>
      <xdr:col>24</xdr:col>
      <xdr:colOff>114300</xdr:colOff>
      <xdr:row>32</xdr:row>
      <xdr:rowOff>54415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3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147142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90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155720</xdr:rowOff>
    </xdr:from>
    <xdr:to>
      <xdr:col>20</xdr:col>
      <xdr:colOff>38100</xdr:colOff>
      <xdr:row>32</xdr:row>
      <xdr:rowOff>85870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47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102397</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24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10285</xdr:rowOff>
    </xdr:from>
    <xdr:to>
      <xdr:col>15</xdr:col>
      <xdr:colOff>101600</xdr:colOff>
      <xdr:row>32</xdr:row>
      <xdr:rowOff>111885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128412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2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68509</xdr:rowOff>
    </xdr:from>
    <xdr:to>
      <xdr:col>10</xdr:col>
      <xdr:colOff>165100</xdr:colOff>
      <xdr:row>37</xdr:row>
      <xdr:rowOff>170109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15186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87094</xdr:rowOff>
    </xdr:from>
    <xdr:to>
      <xdr:col>6</xdr:col>
      <xdr:colOff>38100</xdr:colOff>
      <xdr:row>38</xdr:row>
      <xdr:rowOff>17244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3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33771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2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16621</xdr:rowOff>
    </xdr:from>
    <xdr:to>
      <xdr:col>24</xdr:col>
      <xdr:colOff>62865</xdr:colOff>
      <xdr:row>58</xdr:row>
      <xdr:rowOff>126236</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9617821"/>
          <a:ext cx="1270" cy="452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130063</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126236</xdr:rowOff>
    </xdr:from>
    <xdr:to>
      <xdr:col>24</xdr:col>
      <xdr:colOff>152400</xdr:colOff>
      <xdr:row>58</xdr:row>
      <xdr:rowOff>126236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7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134748</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93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16621</xdr:rowOff>
    </xdr:from>
    <xdr:to>
      <xdr:col>24</xdr:col>
      <xdr:colOff>152400</xdr:colOff>
      <xdr:row>56</xdr:row>
      <xdr:rowOff>16621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617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131265</xdr:rowOff>
    </xdr:from>
    <xdr:to>
      <xdr:col>24</xdr:col>
      <xdr:colOff>63500</xdr:colOff>
      <xdr:row>57</xdr:row>
      <xdr:rowOff>45242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32465"/>
          <a:ext cx="838200" cy="8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25539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98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47112</xdr:rowOff>
    </xdr:from>
    <xdr:to>
      <xdr:col>24</xdr:col>
      <xdr:colOff>114300</xdr:colOff>
      <xdr:row>57</xdr:row>
      <xdr:rowOff>148712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81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112040</xdr:rowOff>
    </xdr:from>
    <xdr:to>
      <xdr:col>19</xdr:col>
      <xdr:colOff>177800</xdr:colOff>
      <xdr:row>56</xdr:row>
      <xdr:rowOff>131265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8684540"/>
          <a:ext cx="889000" cy="104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97313</xdr:rowOff>
    </xdr:from>
    <xdr:to>
      <xdr:col>20</xdr:col>
      <xdr:colOff>38100</xdr:colOff>
      <xdr:row>58</xdr:row>
      <xdr:rowOff>27463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86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18590</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96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112040</xdr:rowOff>
    </xdr:from>
    <xdr:to>
      <xdr:col>15</xdr:col>
      <xdr:colOff>50800</xdr:colOff>
      <xdr:row>51</xdr:row>
      <xdr:rowOff>156068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8684540"/>
          <a:ext cx="889000" cy="2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83505</xdr:rowOff>
    </xdr:from>
    <xdr:to>
      <xdr:col>15</xdr:col>
      <xdr:colOff>101600</xdr:colOff>
      <xdr:row>58</xdr:row>
      <xdr:rowOff>13655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4782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9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156068</xdr:rowOff>
    </xdr:from>
    <xdr:to>
      <xdr:col>10</xdr:col>
      <xdr:colOff>114300</xdr:colOff>
      <xdr:row>58</xdr:row>
      <xdr:rowOff>52809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8900018"/>
          <a:ext cx="889000" cy="109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89883</xdr:rowOff>
    </xdr:from>
    <xdr:to>
      <xdr:col>10</xdr:col>
      <xdr:colOff>165100</xdr:colOff>
      <xdr:row>58</xdr:row>
      <xdr:rowOff>20033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11160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127602</xdr:rowOff>
    </xdr:from>
    <xdr:to>
      <xdr:col>6</xdr:col>
      <xdr:colOff>38100</xdr:colOff>
      <xdr:row>58</xdr:row>
      <xdr:rowOff>57752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74279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165892</xdr:rowOff>
    </xdr:from>
    <xdr:to>
      <xdr:col>24</xdr:col>
      <xdr:colOff>114300</xdr:colOff>
      <xdr:row>57</xdr:row>
      <xdr:rowOff>96042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17319</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80465</xdr:rowOff>
    </xdr:from>
    <xdr:to>
      <xdr:col>20</xdr:col>
      <xdr:colOff>38100</xdr:colOff>
      <xdr:row>57</xdr:row>
      <xdr:rowOff>10615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27142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5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61240</xdr:rowOff>
    </xdr:from>
    <xdr:to>
      <xdr:col>15</xdr:col>
      <xdr:colOff>101600</xdr:colOff>
      <xdr:row>50</xdr:row>
      <xdr:rowOff>162840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86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7917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840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105268</xdr:rowOff>
    </xdr:from>
    <xdr:to>
      <xdr:col>10</xdr:col>
      <xdr:colOff>165100</xdr:colOff>
      <xdr:row>52</xdr:row>
      <xdr:rowOff>35418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88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51945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86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2009</xdr:rowOff>
    </xdr:from>
    <xdr:to>
      <xdr:col>6</xdr:col>
      <xdr:colOff>38100</xdr:colOff>
      <xdr:row>58</xdr:row>
      <xdr:rowOff>103609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4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94736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99822</xdr:rowOff>
    </xdr:from>
    <xdr:to>
      <xdr:col>24</xdr:col>
      <xdr:colOff>62865</xdr:colOff>
      <xdr:row>79</xdr:row>
      <xdr:rowOff>98679</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01322"/>
          <a:ext cx="1270" cy="15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102506</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6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98679</xdr:rowOff>
    </xdr:from>
    <xdr:to>
      <xdr:col>24</xdr:col>
      <xdr:colOff>152400</xdr:colOff>
      <xdr:row>79</xdr:row>
      <xdr:rowOff>98679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64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46499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99822</xdr:rowOff>
    </xdr:from>
    <xdr:to>
      <xdr:col>24</xdr:col>
      <xdr:colOff>152400</xdr:colOff>
      <xdr:row>70</xdr:row>
      <xdr:rowOff>99822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31242</xdr:rowOff>
    </xdr:from>
    <xdr:to>
      <xdr:col>24</xdr:col>
      <xdr:colOff>63500</xdr:colOff>
      <xdr:row>78</xdr:row>
      <xdr:rowOff>51181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04342"/>
          <a:ext cx="8382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26433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288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3556</xdr:rowOff>
    </xdr:from>
    <xdr:to>
      <xdr:col>24</xdr:col>
      <xdr:colOff>114300</xdr:colOff>
      <xdr:row>76</xdr:row>
      <xdr:rowOff>105156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03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36576</xdr:rowOff>
    </xdr:from>
    <xdr:to>
      <xdr:col>19</xdr:col>
      <xdr:colOff>177800</xdr:colOff>
      <xdr:row>78</xdr:row>
      <xdr:rowOff>51181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09676"/>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160782</xdr:rowOff>
    </xdr:from>
    <xdr:to>
      <xdr:col>20</xdr:col>
      <xdr:colOff>38100</xdr:colOff>
      <xdr:row>76</xdr:row>
      <xdr:rowOff>90932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107459</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279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36576</xdr:rowOff>
    </xdr:from>
    <xdr:to>
      <xdr:col>15</xdr:col>
      <xdr:colOff>50800</xdr:colOff>
      <xdr:row>78</xdr:row>
      <xdr:rowOff>168402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09676"/>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36449</xdr:rowOff>
    </xdr:from>
    <xdr:to>
      <xdr:col>15</xdr:col>
      <xdr:colOff>101600</xdr:colOff>
      <xdr:row>76</xdr:row>
      <xdr:rowOff>138049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154576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284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27560</xdr:rowOff>
    </xdr:from>
    <xdr:to>
      <xdr:col>10</xdr:col>
      <xdr:colOff>114300</xdr:colOff>
      <xdr:row>78</xdr:row>
      <xdr:rowOff>168402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00660"/>
          <a:ext cx="889000" cy="1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71247</xdr:rowOff>
    </xdr:from>
    <xdr:to>
      <xdr:col>10</xdr:col>
      <xdr:colOff>165100</xdr:colOff>
      <xdr:row>77</xdr:row>
      <xdr:rowOff>1397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0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17924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287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89663</xdr:rowOff>
    </xdr:from>
    <xdr:to>
      <xdr:col>6</xdr:col>
      <xdr:colOff>38100</xdr:colOff>
      <xdr:row>77</xdr:row>
      <xdr:rowOff>19813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11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36339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28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151892</xdr:rowOff>
    </xdr:from>
    <xdr:to>
      <xdr:col>24</xdr:col>
      <xdr:colOff>114300</xdr:colOff>
      <xdr:row>78</xdr:row>
      <xdr:rowOff>82042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130319</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381</xdr:rowOff>
    </xdr:from>
    <xdr:to>
      <xdr:col>20</xdr:col>
      <xdr:colOff>38100</xdr:colOff>
      <xdr:row>78</xdr:row>
      <xdr:rowOff>101981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93108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157226</xdr:rowOff>
    </xdr:from>
    <xdr:to>
      <xdr:col>15</xdr:col>
      <xdr:colOff>101600</xdr:colOff>
      <xdr:row>78</xdr:row>
      <xdr:rowOff>87376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78503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117602</xdr:rowOff>
    </xdr:from>
    <xdr:to>
      <xdr:col>10</xdr:col>
      <xdr:colOff>165100</xdr:colOff>
      <xdr:row>79</xdr:row>
      <xdr:rowOff>47752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38879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148210</xdr:rowOff>
    </xdr:from>
    <xdr:to>
      <xdr:col>6</xdr:col>
      <xdr:colOff>38100</xdr:colOff>
      <xdr:row>78</xdr:row>
      <xdr:rowOff>78360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44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119901</xdr:rowOff>
    </xdr:from>
    <xdr:to>
      <xdr:col>24</xdr:col>
      <xdr:colOff>63500</xdr:colOff>
      <xdr:row>96</xdr:row>
      <xdr:rowOff>28142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07651"/>
          <a:ext cx="838200" cy="7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28142</xdr:rowOff>
    </xdr:from>
    <xdr:to>
      <xdr:col>19</xdr:col>
      <xdr:colOff>177800</xdr:colOff>
      <xdr:row>96</xdr:row>
      <xdr:rowOff>39891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7342"/>
          <a:ext cx="8890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81348</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497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39891</xdr:rowOff>
    </xdr:from>
    <xdr:to>
      <xdr:col>15</xdr:col>
      <xdr:colOff>50800</xdr:colOff>
      <xdr:row>96</xdr:row>
      <xdr:rowOff>52794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99091"/>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101655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08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52794</xdr:rowOff>
    </xdr:from>
    <xdr:to>
      <xdr:col>10</xdr:col>
      <xdr:colOff>114300</xdr:colOff>
      <xdr:row>96</xdr:row>
      <xdr:rowOff>151118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11994"/>
          <a:ext cx="889000" cy="9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29354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30795" y="163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69101</xdr:rowOff>
    </xdr:from>
    <xdr:to>
      <xdr:col>24</xdr:col>
      <xdr:colOff>114300</xdr:colOff>
      <xdr:row>95</xdr:row>
      <xdr:rowOff>170701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47528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3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148792</xdr:rowOff>
    </xdr:from>
    <xdr:to>
      <xdr:col>20</xdr:col>
      <xdr:colOff>38100</xdr:colOff>
      <xdr:row>96</xdr:row>
      <xdr:rowOff>78942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70069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52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160541</xdr:rowOff>
    </xdr:from>
    <xdr:to>
      <xdr:col>15</xdr:col>
      <xdr:colOff>101600</xdr:colOff>
      <xdr:row>96</xdr:row>
      <xdr:rowOff>90691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81818</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54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1994</xdr:rowOff>
    </xdr:from>
    <xdr:to>
      <xdr:col>10</xdr:col>
      <xdr:colOff>165100</xdr:colOff>
      <xdr:row>96</xdr:row>
      <xdr:rowOff>103594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120121</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2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100318</xdr:rowOff>
    </xdr:from>
    <xdr:to>
      <xdr:col>6</xdr:col>
      <xdr:colOff>38100</xdr:colOff>
      <xdr:row>97</xdr:row>
      <xdr:rowOff>30468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21595</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65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95466</xdr:rowOff>
    </xdr:from>
    <xdr:to>
      <xdr:col>55</xdr:col>
      <xdr:colOff>0</xdr:colOff>
      <xdr:row>38</xdr:row>
      <xdr:rowOff>12636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39116"/>
          <a:ext cx="838200" cy="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99242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28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98704</xdr:rowOff>
    </xdr:from>
    <xdr:to>
      <xdr:col>50</xdr:col>
      <xdr:colOff>114300</xdr:colOff>
      <xdr:row>38</xdr:row>
      <xdr:rowOff>12636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42354"/>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40873</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43269</xdr:rowOff>
    </xdr:from>
    <xdr:to>
      <xdr:col>45</xdr:col>
      <xdr:colOff>177800</xdr:colOff>
      <xdr:row>37</xdr:row>
      <xdr:rowOff>98704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215469"/>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55732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8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43269</xdr:rowOff>
    </xdr:from>
    <xdr:to>
      <xdr:col>41</xdr:col>
      <xdr:colOff>50800</xdr:colOff>
      <xdr:row>37</xdr:row>
      <xdr:rowOff>166103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15469"/>
          <a:ext cx="8890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43845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8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20946</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8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44666</xdr:rowOff>
    </xdr:from>
    <xdr:to>
      <xdr:col>55</xdr:col>
      <xdr:colOff>50800</xdr:colOff>
      <xdr:row>37</xdr:row>
      <xdr:rowOff>146266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23093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133286</xdr:rowOff>
    </xdr:from>
    <xdr:to>
      <xdr:col>50</xdr:col>
      <xdr:colOff>165100</xdr:colOff>
      <xdr:row>38</xdr:row>
      <xdr:rowOff>63436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54563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47904</xdr:rowOff>
    </xdr:from>
    <xdr:to>
      <xdr:col>46</xdr:col>
      <xdr:colOff>38100</xdr:colOff>
      <xdr:row>37</xdr:row>
      <xdr:rowOff>149504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140631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4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163919</xdr:rowOff>
    </xdr:from>
    <xdr:to>
      <xdr:col>41</xdr:col>
      <xdr:colOff>101600</xdr:colOff>
      <xdr:row>36</xdr:row>
      <xdr:rowOff>94069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1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85196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2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115303</xdr:rowOff>
    </xdr:from>
    <xdr:to>
      <xdr:col>36</xdr:col>
      <xdr:colOff>165100</xdr:colOff>
      <xdr:row>38</xdr:row>
      <xdr:rowOff>45453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36580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49688</xdr:rowOff>
    </xdr:from>
    <xdr:to>
      <xdr:col>55</xdr:col>
      <xdr:colOff>0</xdr:colOff>
      <xdr:row>52</xdr:row>
      <xdr:rowOff>146691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8793638"/>
          <a:ext cx="838200" cy="2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121962</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3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146691</xdr:rowOff>
    </xdr:from>
    <xdr:to>
      <xdr:col>50</xdr:col>
      <xdr:colOff>114300</xdr:colOff>
      <xdr:row>54</xdr:row>
      <xdr:rowOff>71406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062091"/>
          <a:ext cx="889000" cy="2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106475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71406</xdr:rowOff>
    </xdr:from>
    <xdr:to>
      <xdr:col>45</xdr:col>
      <xdr:colOff>177800</xdr:colOff>
      <xdr:row>56</xdr:row>
      <xdr:rowOff>25609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329706"/>
          <a:ext cx="889000" cy="29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145489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57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26086</xdr:rowOff>
    </xdr:from>
    <xdr:to>
      <xdr:col>41</xdr:col>
      <xdr:colOff>50800</xdr:colOff>
      <xdr:row>56</xdr:row>
      <xdr:rowOff>25609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284386"/>
          <a:ext cx="889000" cy="34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22547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28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164520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59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170338</xdr:rowOff>
    </xdr:from>
    <xdr:to>
      <xdr:col>55</xdr:col>
      <xdr:colOff>50800</xdr:colOff>
      <xdr:row>51</xdr:row>
      <xdr:rowOff>100488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8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123365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86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95891</xdr:rowOff>
    </xdr:from>
    <xdr:to>
      <xdr:col>50</xdr:col>
      <xdr:colOff>165100</xdr:colOff>
      <xdr:row>53</xdr:row>
      <xdr:rowOff>26041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0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42568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87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20606</xdr:rowOff>
    </xdr:from>
    <xdr:to>
      <xdr:col>46</xdr:col>
      <xdr:colOff>38100</xdr:colOff>
      <xdr:row>54</xdr:row>
      <xdr:rowOff>122206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27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138733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05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146259</xdr:rowOff>
    </xdr:from>
    <xdr:to>
      <xdr:col>41</xdr:col>
      <xdr:colOff>101600</xdr:colOff>
      <xdr:row>56</xdr:row>
      <xdr:rowOff>76409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67536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66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146736</xdr:rowOff>
    </xdr:from>
    <xdr:to>
      <xdr:col>36</xdr:col>
      <xdr:colOff>165100</xdr:colOff>
      <xdr:row>54</xdr:row>
      <xdr:rowOff>76886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93413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0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79153</xdr:rowOff>
    </xdr:from>
    <xdr:to>
      <xdr:col>55</xdr:col>
      <xdr:colOff>0</xdr:colOff>
      <xdr:row>72</xdr:row>
      <xdr:rowOff>72034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080653"/>
          <a:ext cx="838200" cy="3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72034</xdr:rowOff>
    </xdr:from>
    <xdr:to>
      <xdr:col>50</xdr:col>
      <xdr:colOff>114300</xdr:colOff>
      <xdr:row>75</xdr:row>
      <xdr:rowOff>44407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2416434"/>
          <a:ext cx="889000" cy="48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44407</xdr:rowOff>
    </xdr:from>
    <xdr:to>
      <xdr:col>45</xdr:col>
      <xdr:colOff>177800</xdr:colOff>
      <xdr:row>75</xdr:row>
      <xdr:rowOff>160339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903157"/>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141431</xdr:rowOff>
    </xdr:from>
    <xdr:to>
      <xdr:col>41</xdr:col>
      <xdr:colOff>50800</xdr:colOff>
      <xdr:row>75</xdr:row>
      <xdr:rowOff>160339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2485831"/>
          <a:ext cx="889000" cy="53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28353</xdr:rowOff>
    </xdr:from>
    <xdr:to>
      <xdr:col>55</xdr:col>
      <xdr:colOff>50800</xdr:colOff>
      <xdr:row>70</xdr:row>
      <xdr:rowOff>129953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0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152830</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198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21234</xdr:rowOff>
    </xdr:from>
    <xdr:to>
      <xdr:col>50</xdr:col>
      <xdr:colOff>165100</xdr:colOff>
      <xdr:row>72</xdr:row>
      <xdr:rowOff>122834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139361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165057</xdr:rowOff>
    </xdr:from>
    <xdr:to>
      <xdr:col>46</xdr:col>
      <xdr:colOff>38100</xdr:colOff>
      <xdr:row>75</xdr:row>
      <xdr:rowOff>95207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8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111734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2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109539</xdr:rowOff>
    </xdr:from>
    <xdr:to>
      <xdr:col>41</xdr:col>
      <xdr:colOff>101600</xdr:colOff>
      <xdr:row>76</xdr:row>
      <xdr:rowOff>39689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29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56216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74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90631</xdr:rowOff>
    </xdr:from>
    <xdr:to>
      <xdr:col>36</xdr:col>
      <xdr:colOff>165100</xdr:colOff>
      <xdr:row>73</xdr:row>
      <xdr:rowOff>20781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4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37308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2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105524</xdr:rowOff>
    </xdr:from>
    <xdr:to>
      <xdr:col>55</xdr:col>
      <xdr:colOff>0</xdr:colOff>
      <xdr:row>97</xdr:row>
      <xdr:rowOff>50394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564724"/>
          <a:ext cx="838200" cy="1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25667</xdr:rowOff>
    </xdr:from>
    <xdr:to>
      <xdr:col>50</xdr:col>
      <xdr:colOff>114300</xdr:colOff>
      <xdr:row>97</xdr:row>
      <xdr:rowOff>50394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656317"/>
          <a:ext cx="8890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25667</xdr:rowOff>
    </xdr:from>
    <xdr:to>
      <xdr:col>45</xdr:col>
      <xdr:colOff>177800</xdr:colOff>
      <xdr:row>98</xdr:row>
      <xdr:rowOff>170523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656317"/>
          <a:ext cx="889000" cy="3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59347</xdr:rowOff>
    </xdr:from>
    <xdr:to>
      <xdr:col>41</xdr:col>
      <xdr:colOff>50800</xdr:colOff>
      <xdr:row>98</xdr:row>
      <xdr:rowOff>170523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689997"/>
          <a:ext cx="889000" cy="28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101503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54724</xdr:rowOff>
    </xdr:from>
    <xdr:to>
      <xdr:col>55</xdr:col>
      <xdr:colOff>50800</xdr:colOff>
      <xdr:row>96</xdr:row>
      <xdr:rowOff>156324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33151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4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171044</xdr:rowOff>
    </xdr:from>
    <xdr:to>
      <xdr:col>50</xdr:col>
      <xdr:colOff>165100</xdr:colOff>
      <xdr:row>97</xdr:row>
      <xdr:rowOff>101194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92321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146317</xdr:rowOff>
    </xdr:from>
    <xdr:to>
      <xdr:col>46</xdr:col>
      <xdr:colOff>38100</xdr:colOff>
      <xdr:row>97</xdr:row>
      <xdr:rowOff>76467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6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67594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9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119723</xdr:rowOff>
    </xdr:from>
    <xdr:to>
      <xdr:col>41</xdr:col>
      <xdr:colOff>101600</xdr:colOff>
      <xdr:row>99</xdr:row>
      <xdr:rowOff>49873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41000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701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8547</xdr:rowOff>
    </xdr:from>
    <xdr:to>
      <xdr:col>36</xdr:col>
      <xdr:colOff>165100</xdr:colOff>
      <xdr:row>97</xdr:row>
      <xdr:rowOff>110147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6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126674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4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29915</xdr:rowOff>
    </xdr:from>
    <xdr:to>
      <xdr:col>85</xdr:col>
      <xdr:colOff>126364</xdr:colOff>
      <xdr:row>38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859215"/>
          <a:ext cx="1269" cy="68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148042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6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29915</xdr:rowOff>
    </xdr:from>
    <xdr:to>
      <xdr:col>86</xdr:col>
      <xdr:colOff>25400</xdr:colOff>
      <xdr:row>34</xdr:row>
      <xdr:rowOff>29915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85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34658</xdr:rowOff>
    </xdr:from>
    <xdr:to>
      <xdr:col>85</xdr:col>
      <xdr:colOff>127000</xdr:colOff>
      <xdr:row>34</xdr:row>
      <xdr:rowOff>29915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521058"/>
          <a:ext cx="8382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29094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372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50667</xdr:rowOff>
    </xdr:from>
    <xdr:to>
      <xdr:col>85</xdr:col>
      <xdr:colOff>177800</xdr:colOff>
      <xdr:row>37</xdr:row>
      <xdr:rowOff>152267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3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19514</xdr:rowOff>
    </xdr:from>
    <xdr:to>
      <xdr:col>81</xdr:col>
      <xdr:colOff>50800</xdr:colOff>
      <xdr:row>32</xdr:row>
      <xdr:rowOff>34658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334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63297</xdr:rowOff>
    </xdr:from>
    <xdr:to>
      <xdr:col>81</xdr:col>
      <xdr:colOff>101600</xdr:colOff>
      <xdr:row>37</xdr:row>
      <xdr:rowOff>164897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0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156024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19514</xdr:rowOff>
    </xdr:from>
    <xdr:to>
      <xdr:col>76</xdr:col>
      <xdr:colOff>114300</xdr:colOff>
      <xdr:row>32</xdr:row>
      <xdr:rowOff>16770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334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99587</xdr:rowOff>
    </xdr:from>
    <xdr:to>
      <xdr:col>76</xdr:col>
      <xdr:colOff>165100</xdr:colOff>
      <xdr:row>38</xdr:row>
      <xdr:rowOff>29737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20864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3017" y="6535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16770</xdr:rowOff>
    </xdr:from>
    <xdr:to>
      <xdr:col>71</xdr:col>
      <xdr:colOff>177800</xdr:colOff>
      <xdr:row>37</xdr:row>
      <xdr:rowOff>159588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503170"/>
          <a:ext cx="889000" cy="10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99816</xdr:rowOff>
    </xdr:from>
    <xdr:to>
      <xdr:col>72</xdr:col>
      <xdr:colOff>38100</xdr:colOff>
      <xdr:row>38</xdr:row>
      <xdr:rowOff>29966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21093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112388</xdr:rowOff>
    </xdr:from>
    <xdr:to>
      <xdr:col>67</xdr:col>
      <xdr:colOff>101600</xdr:colOff>
      <xdr:row>38</xdr:row>
      <xdr:rowOff>42538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33665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150565</xdr:rowOff>
    </xdr:from>
    <xdr:to>
      <xdr:col>85</xdr:col>
      <xdr:colOff>177800</xdr:colOff>
      <xdr:row>34</xdr:row>
      <xdr:rowOff>80715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8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103592</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7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155308</xdr:rowOff>
    </xdr:from>
    <xdr:to>
      <xdr:col>81</xdr:col>
      <xdr:colOff>101600</xdr:colOff>
      <xdr:row>32</xdr:row>
      <xdr:rowOff>85458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47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101985</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14111" y="52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140164</xdr:rowOff>
    </xdr:from>
    <xdr:to>
      <xdr:col>76</xdr:col>
      <xdr:colOff>165100</xdr:colOff>
      <xdr:row>31</xdr:row>
      <xdr:rowOff>70314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2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86841</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0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137420</xdr:rowOff>
    </xdr:from>
    <xdr:to>
      <xdr:col>72</xdr:col>
      <xdr:colOff>38100</xdr:colOff>
      <xdr:row>32</xdr:row>
      <xdr:rowOff>67570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4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84097</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522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108788</xdr:rowOff>
    </xdr:from>
    <xdr:to>
      <xdr:col>67</xdr:col>
      <xdr:colOff>101600</xdr:colOff>
      <xdr:row>38</xdr:row>
      <xdr:rowOff>38939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55465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10998</xdr:rowOff>
    </xdr:from>
    <xdr:to>
      <xdr:col>85</xdr:col>
      <xdr:colOff>127000</xdr:colOff>
      <xdr:row>78</xdr:row>
      <xdr:rowOff>84798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12648"/>
          <a:ext cx="838200" cy="2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51008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738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84798</xdr:rowOff>
    </xdr:from>
    <xdr:to>
      <xdr:col>81</xdr:col>
      <xdr:colOff>50800</xdr:colOff>
      <xdr:row>78</xdr:row>
      <xdr:rowOff>96152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5789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90288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86740</xdr:rowOff>
    </xdr:from>
    <xdr:to>
      <xdr:col>76</xdr:col>
      <xdr:colOff>114300</xdr:colOff>
      <xdr:row>78</xdr:row>
      <xdr:rowOff>96152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59840"/>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112234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86740</xdr:rowOff>
    </xdr:from>
    <xdr:to>
      <xdr:col>71</xdr:col>
      <xdr:colOff>177800</xdr:colOff>
      <xdr:row>78</xdr:row>
      <xdr:rowOff>98743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59840"/>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87736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66705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5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131648</xdr:rowOff>
    </xdr:from>
    <xdr:to>
      <xdr:col>85</xdr:col>
      <xdr:colOff>177800</xdr:colOff>
      <xdr:row>77</xdr:row>
      <xdr:rowOff>61798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110075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33998</xdr:rowOff>
    </xdr:from>
    <xdr:to>
      <xdr:col>81</xdr:col>
      <xdr:colOff>101600</xdr:colOff>
      <xdr:row>78</xdr:row>
      <xdr:rowOff>135598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126725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45352</xdr:rowOff>
    </xdr:from>
    <xdr:to>
      <xdr:col>76</xdr:col>
      <xdr:colOff>165100</xdr:colOff>
      <xdr:row>78</xdr:row>
      <xdr:rowOff>146952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138079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5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35940</xdr:rowOff>
    </xdr:from>
    <xdr:to>
      <xdr:col>72</xdr:col>
      <xdr:colOff>38100</xdr:colOff>
      <xdr:row>78</xdr:row>
      <xdr:rowOff>137540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128667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5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47943</xdr:rowOff>
    </xdr:from>
    <xdr:to>
      <xdr:col>67</xdr:col>
      <xdr:colOff>101600</xdr:colOff>
      <xdr:row>78</xdr:row>
      <xdr:rowOff>149543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140670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103409</xdr:rowOff>
    </xdr:from>
    <xdr:to>
      <xdr:col>85</xdr:col>
      <xdr:colOff>127000</xdr:colOff>
      <xdr:row>94</xdr:row>
      <xdr:rowOff>115469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219709"/>
          <a:ext cx="8382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2291</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461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115469</xdr:rowOff>
    </xdr:from>
    <xdr:to>
      <xdr:col>81</xdr:col>
      <xdr:colOff>50800</xdr:colOff>
      <xdr:row>94</xdr:row>
      <xdr:rowOff>161017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231769"/>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160653</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6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52146</xdr:rowOff>
    </xdr:from>
    <xdr:to>
      <xdr:col>76</xdr:col>
      <xdr:colOff>114300</xdr:colOff>
      <xdr:row>94</xdr:row>
      <xdr:rowOff>161017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168446"/>
          <a:ext cx="8890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81215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52146</xdr:rowOff>
    </xdr:from>
    <xdr:to>
      <xdr:col>71</xdr:col>
      <xdr:colOff>177800</xdr:colOff>
      <xdr:row>97</xdr:row>
      <xdr:rowOff>58662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168446"/>
          <a:ext cx="889000" cy="5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12806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64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52609</xdr:rowOff>
    </xdr:from>
    <xdr:to>
      <xdr:col>85</xdr:col>
      <xdr:colOff>177800</xdr:colOff>
      <xdr:row>94</xdr:row>
      <xdr:rowOff>154209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16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75486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02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64669</xdr:rowOff>
    </xdr:from>
    <xdr:to>
      <xdr:col>81</xdr:col>
      <xdr:colOff>101600</xdr:colOff>
      <xdr:row>94</xdr:row>
      <xdr:rowOff>166269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1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59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110217</xdr:rowOff>
    </xdr:from>
    <xdr:to>
      <xdr:col>76</xdr:col>
      <xdr:colOff>165100</xdr:colOff>
      <xdr:row>95</xdr:row>
      <xdr:rowOff>40367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2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56894</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00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1346</xdr:rowOff>
    </xdr:from>
    <xdr:to>
      <xdr:col>72</xdr:col>
      <xdr:colOff>38100</xdr:colOff>
      <xdr:row>94</xdr:row>
      <xdr:rowOff>102946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1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119473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58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7862</xdr:rowOff>
    </xdr:from>
    <xdr:to>
      <xdr:col>67</xdr:col>
      <xdr:colOff>101600</xdr:colOff>
      <xdr:row>97</xdr:row>
      <xdr:rowOff>109462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100589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25400</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40350"/>
          <a:ext cx="1269"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143527</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25400</xdr:rowOff>
    </xdr:from>
    <xdr:to>
      <xdr:col>116</xdr:col>
      <xdr:colOff>152400</xdr:colOff>
      <xdr:row>31</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4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9072</xdr:rowOff>
    </xdr:from>
    <xdr:to>
      <xdr:col>116</xdr:col>
      <xdr:colOff>63500</xdr:colOff>
      <xdr:row>35</xdr:row>
      <xdr:rowOff>12011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00982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52305</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053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73878</xdr:rowOff>
    </xdr:from>
    <xdr:to>
      <xdr:col>116</xdr:col>
      <xdr:colOff>114300</xdr:colOff>
      <xdr:row>36</xdr:row>
      <xdr:rowOff>4028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9072</xdr:rowOff>
    </xdr:from>
    <xdr:to>
      <xdr:col>111</xdr:col>
      <xdr:colOff>177800</xdr:colOff>
      <xdr:row>35</xdr:row>
      <xdr:rowOff>12337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0098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73551</xdr:rowOff>
    </xdr:from>
    <xdr:to>
      <xdr:col>112</xdr:col>
      <xdr:colOff>38100</xdr:colOff>
      <xdr:row>36</xdr:row>
      <xdr:rowOff>3701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166278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12337</xdr:rowOff>
    </xdr:from>
    <xdr:to>
      <xdr:col>107</xdr:col>
      <xdr:colOff>50800</xdr:colOff>
      <xdr:row>35</xdr:row>
      <xdr:rowOff>23767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0130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5951</xdr:rowOff>
    </xdr:from>
    <xdr:to>
      <xdr:col>107</xdr:col>
      <xdr:colOff>101600</xdr:colOff>
      <xdr:row>35</xdr:row>
      <xdr:rowOff>107551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98678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09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23767</xdr:rowOff>
    </xdr:from>
    <xdr:to>
      <xdr:col>102</xdr:col>
      <xdr:colOff>114300</xdr:colOff>
      <xdr:row>35</xdr:row>
      <xdr:rowOff>72426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024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118945</xdr:rowOff>
    </xdr:from>
    <xdr:to>
      <xdr:col>102</xdr:col>
      <xdr:colOff>165100</xdr:colOff>
      <xdr:row>35</xdr:row>
      <xdr:rowOff>49095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65622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151275</xdr:rowOff>
    </xdr:from>
    <xdr:to>
      <xdr:col>98</xdr:col>
      <xdr:colOff>38100</xdr:colOff>
      <xdr:row>34</xdr:row>
      <xdr:rowOff>81425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97952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132661</xdr:rowOff>
    </xdr:from>
    <xdr:to>
      <xdr:col>116</xdr:col>
      <xdr:colOff>114300</xdr:colOff>
      <xdr:row>35</xdr:row>
      <xdr:rowOff>62811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155538</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58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129722</xdr:rowOff>
    </xdr:from>
    <xdr:to>
      <xdr:col>112</xdr:col>
      <xdr:colOff>38100</xdr:colOff>
      <xdr:row>35</xdr:row>
      <xdr:rowOff>59872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76399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132987</xdr:rowOff>
    </xdr:from>
    <xdr:to>
      <xdr:col>107</xdr:col>
      <xdr:colOff>101600</xdr:colOff>
      <xdr:row>35</xdr:row>
      <xdr:rowOff>63137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59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79664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573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144417</xdr:rowOff>
    </xdr:from>
    <xdr:to>
      <xdr:col>102</xdr:col>
      <xdr:colOff>165100</xdr:colOff>
      <xdr:row>35</xdr:row>
      <xdr:rowOff>74567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59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65694</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21626</xdr:rowOff>
    </xdr:from>
    <xdr:to>
      <xdr:col>98</xdr:col>
      <xdr:colOff>38100</xdr:colOff>
      <xdr:row>35</xdr:row>
      <xdr:rowOff>123226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0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114353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1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108479</xdr:rowOff>
    </xdr:from>
    <xdr:to>
      <xdr:col>116</xdr:col>
      <xdr:colOff>63500</xdr:colOff>
      <xdr:row>58</xdr:row>
      <xdr:rowOff>111092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52579"/>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91497</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349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141660</xdr:rowOff>
    </xdr:from>
    <xdr:to>
      <xdr:col>111</xdr:col>
      <xdr:colOff>177800</xdr:colOff>
      <xdr:row>58</xdr:row>
      <xdr:rowOff>108479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9914310"/>
          <a:ext cx="889000" cy="1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169667</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925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108382</xdr:rowOff>
    </xdr:from>
    <xdr:to>
      <xdr:col>107</xdr:col>
      <xdr:colOff>50800</xdr:colOff>
      <xdr:row>57</xdr:row>
      <xdr:rowOff>141660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881032"/>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97169</xdr:rowOff>
    </xdr:from>
    <xdr:ext cx="534377"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67111" y="91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108382</xdr:rowOff>
    </xdr:from>
    <xdr:to>
      <xdr:col>102</xdr:col>
      <xdr:colOff>114300</xdr:colOff>
      <xdr:row>58</xdr:row>
      <xdr:rowOff>78337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81032"/>
          <a:ext cx="889000" cy="1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54845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14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60292</xdr:rowOff>
    </xdr:from>
    <xdr:to>
      <xdr:col>116</xdr:col>
      <xdr:colOff>114300</xdr:colOff>
      <xdr:row>58</xdr:row>
      <xdr:rowOff>161892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38719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57679</xdr:rowOff>
    </xdr:from>
    <xdr:to>
      <xdr:col>112</xdr:col>
      <xdr:colOff>38100</xdr:colOff>
      <xdr:row>58</xdr:row>
      <xdr:rowOff>159279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0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150406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9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90860</xdr:rowOff>
    </xdr:from>
    <xdr:to>
      <xdr:col>107</xdr:col>
      <xdr:colOff>101600</xdr:colOff>
      <xdr:row>58</xdr:row>
      <xdr:rowOff>21010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6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12137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95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57582</xdr:rowOff>
    </xdr:from>
    <xdr:to>
      <xdr:col>102</xdr:col>
      <xdr:colOff>165100</xdr:colOff>
      <xdr:row>57</xdr:row>
      <xdr:rowOff>159182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3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150309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9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27537</xdr:rowOff>
    </xdr:from>
    <xdr:to>
      <xdr:col>98</xdr:col>
      <xdr:colOff>38100</xdr:colOff>
      <xdr:row>58</xdr:row>
      <xdr:rowOff>129137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120264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6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7721</xdr:rowOff>
    </xdr:from>
    <xdr:to>
      <xdr:col>116</xdr:col>
      <xdr:colOff>63500</xdr:colOff>
      <xdr:row>75</xdr:row>
      <xdr:rowOff>23800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66471"/>
          <a:ext cx="8382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40162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98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23800</xdr:rowOff>
    </xdr:from>
    <xdr:to>
      <xdr:col>111</xdr:col>
      <xdr:colOff>177800</xdr:colOff>
      <xdr:row>75</xdr:row>
      <xdr:rowOff>84455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82550"/>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26216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84455</xdr:rowOff>
    </xdr:from>
    <xdr:to>
      <xdr:col>107</xdr:col>
      <xdr:colOff>50800</xdr:colOff>
      <xdr:row>75</xdr:row>
      <xdr:rowOff>97257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9432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38524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97257</xdr:rowOff>
    </xdr:from>
    <xdr:to>
      <xdr:col>102</xdr:col>
      <xdr:colOff>114300</xdr:colOff>
      <xdr:row>75</xdr:row>
      <xdr:rowOff>151321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56007"/>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48658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128371</xdr:rowOff>
    </xdr:from>
    <xdr:to>
      <xdr:col>116</xdr:col>
      <xdr:colOff>114300</xdr:colOff>
      <xdr:row>75</xdr:row>
      <xdr:rowOff>58521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8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151248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144450</xdr:rowOff>
    </xdr:from>
    <xdr:to>
      <xdr:col>112</xdr:col>
      <xdr:colOff>38100</xdr:colOff>
      <xdr:row>75</xdr:row>
      <xdr:rowOff>74600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91127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33655</xdr:rowOff>
    </xdr:from>
    <xdr:to>
      <xdr:col>107</xdr:col>
      <xdr:colOff>101600</xdr:colOff>
      <xdr:row>75</xdr:row>
      <xdr:rowOff>135255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9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151782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46457</xdr:rowOff>
    </xdr:from>
    <xdr:to>
      <xdr:col>102</xdr:col>
      <xdr:colOff>165100</xdr:colOff>
      <xdr:row>75</xdr:row>
      <xdr:rowOff>148056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905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164584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100520</xdr:rowOff>
    </xdr:from>
    <xdr:to>
      <xdr:col>98</xdr:col>
      <xdr:colOff>38100</xdr:colOff>
      <xdr:row>76</xdr:row>
      <xdr:rowOff>30671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21798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543,124</a:t>
          </a:r>
          <a:r>
            <a:rPr kumimoji="1" lang="ja-JP" altLang="ja-JP" sz="1050">
              <a:solidFill>
                <a:schemeClr val="dk1"/>
              </a:solidFill>
              <a:effectLst/>
              <a:latin typeface="+mn-lt"/>
              <a:ea typeface="+mn-ea"/>
              <a:cs typeface="+mn-cs"/>
            </a:rPr>
            <a:t>円となっている。</a:t>
          </a:r>
          <a:endParaRPr lang="ja-JP" altLang="ja-JP" sz="1050">
            <a:effectLst/>
          </a:endParaRPr>
        </a:p>
        <a:p>
          <a:r>
            <a:rPr kumimoji="1" lang="ja-JP" altLang="ja-JP" sz="1050">
              <a:solidFill>
                <a:schemeClr val="dk1"/>
              </a:solidFill>
              <a:effectLst/>
              <a:latin typeface="+mn-lt"/>
              <a:ea typeface="+mn-ea"/>
              <a:cs typeface="+mn-cs"/>
            </a:rPr>
            <a:t>・人件費は住民一人当たり</a:t>
          </a:r>
          <a:r>
            <a:rPr kumimoji="1" lang="en-US" altLang="ja-JP" sz="1050">
              <a:solidFill>
                <a:schemeClr val="dk1"/>
              </a:solidFill>
              <a:effectLst/>
              <a:latin typeface="+mn-lt"/>
              <a:ea typeface="+mn-ea"/>
              <a:cs typeface="+mn-cs"/>
            </a:rPr>
            <a:t>110,953</a:t>
          </a:r>
          <a:r>
            <a:rPr kumimoji="1" lang="ja-JP" altLang="ja-JP" sz="1050">
              <a:solidFill>
                <a:schemeClr val="dk1"/>
              </a:solidFill>
              <a:effectLst/>
              <a:latin typeface="+mn-lt"/>
              <a:ea typeface="+mn-ea"/>
              <a:cs typeface="+mn-cs"/>
            </a:rPr>
            <a:t>円となっており、類似団体と比較して高い水準にある。これは、給与改定に伴う勤勉手当の増や、退職者数の増、ラグビーワールドカップ・ハンドボール女子世界選手権・新型コロナウイルス感染症対応に係る時間外手当の増が主な要因である。</a:t>
          </a:r>
          <a:endParaRPr lang="ja-JP" altLang="ja-JP" sz="1050">
            <a:effectLst/>
          </a:endParaRPr>
        </a:p>
        <a:p>
          <a:r>
            <a:rPr kumimoji="1" lang="ja-JP" altLang="ja-JP" sz="1050">
              <a:solidFill>
                <a:schemeClr val="dk1"/>
              </a:solidFill>
              <a:effectLst/>
              <a:latin typeface="+mn-lt"/>
              <a:ea typeface="+mn-ea"/>
              <a:cs typeface="+mn-cs"/>
            </a:rPr>
            <a:t>・補助費等は住民一人当たり</a:t>
          </a:r>
          <a:r>
            <a:rPr kumimoji="1" lang="en-US" altLang="ja-JP" sz="1050">
              <a:solidFill>
                <a:schemeClr val="dk1"/>
              </a:solidFill>
              <a:effectLst/>
              <a:latin typeface="+mn-lt"/>
              <a:ea typeface="+mn-ea"/>
              <a:cs typeface="+mn-cs"/>
            </a:rPr>
            <a:t>27,661</a:t>
          </a:r>
          <a:r>
            <a:rPr kumimoji="1" lang="ja-JP" altLang="ja-JP" sz="1050">
              <a:solidFill>
                <a:schemeClr val="dk1"/>
              </a:solidFill>
              <a:effectLst/>
              <a:latin typeface="+mn-lt"/>
              <a:ea typeface="+mn-ea"/>
              <a:cs typeface="+mn-cs"/>
            </a:rPr>
            <a:t>円となっており、類似団体と比較して一人当たりコストが低い状況となっている。また、前年度比で、住民一人当たり</a:t>
          </a:r>
          <a:r>
            <a:rPr kumimoji="1" lang="en-US" altLang="ja-JP" sz="1050">
              <a:solidFill>
                <a:schemeClr val="dk1"/>
              </a:solidFill>
              <a:effectLst/>
              <a:latin typeface="+mn-lt"/>
              <a:ea typeface="+mn-ea"/>
              <a:cs typeface="+mn-cs"/>
            </a:rPr>
            <a:t>+2,326</a:t>
          </a:r>
          <a:r>
            <a:rPr kumimoji="1" lang="ja-JP" altLang="ja-JP" sz="1050">
              <a:solidFill>
                <a:schemeClr val="dk1"/>
              </a:solidFill>
              <a:effectLst/>
              <a:latin typeface="+mn-lt"/>
              <a:ea typeface="+mn-ea"/>
              <a:cs typeface="+mn-cs"/>
            </a:rPr>
            <a:t>円となっ</a:t>
          </a:r>
          <a:r>
            <a:rPr kumimoji="1" lang="ja-JP" altLang="en-US" sz="1050">
              <a:solidFill>
                <a:schemeClr val="dk1"/>
              </a:solidFill>
              <a:effectLst/>
              <a:latin typeface="+mn-lt"/>
              <a:ea typeface="+mn-ea"/>
              <a:cs typeface="+mn-cs"/>
            </a:rPr>
            <a:t>て</a:t>
          </a:r>
          <a:r>
            <a:rPr kumimoji="1" lang="ja-JP" altLang="ja-JP" sz="1050">
              <a:solidFill>
                <a:schemeClr val="dk1"/>
              </a:solidFill>
              <a:effectLst/>
              <a:latin typeface="+mn-lt"/>
              <a:ea typeface="+mn-ea"/>
              <a:cs typeface="+mn-cs"/>
            </a:rPr>
            <a:t>おり、これは、ラグビーワルドカップ・女子ハンドボール世界大会開催に伴う負担金約</a:t>
          </a:r>
          <a:r>
            <a:rPr kumimoji="1" lang="en-US" altLang="ja-JP" sz="1050">
              <a:solidFill>
                <a:schemeClr val="dk1"/>
              </a:solidFill>
              <a:effectLst/>
              <a:latin typeface="+mn-lt"/>
              <a:ea typeface="+mn-ea"/>
              <a:cs typeface="+mn-cs"/>
            </a:rPr>
            <a:t>19.7</a:t>
          </a:r>
          <a:r>
            <a:rPr kumimoji="1" lang="ja-JP" altLang="ja-JP" sz="1050">
              <a:solidFill>
                <a:schemeClr val="dk1"/>
              </a:solidFill>
              <a:effectLst/>
              <a:latin typeface="+mn-lt"/>
              <a:ea typeface="+mn-ea"/>
              <a:cs typeface="+mn-cs"/>
            </a:rPr>
            <a:t>億円の増などが主な要因である。</a:t>
          </a:r>
          <a:endParaRPr lang="ja-JP" altLang="ja-JP" sz="1050">
            <a:effectLst/>
          </a:endParaRPr>
        </a:p>
        <a:p>
          <a:r>
            <a:rPr kumimoji="1" lang="ja-JP" altLang="ja-JP" sz="1050">
              <a:solidFill>
                <a:schemeClr val="dk1"/>
              </a:solidFill>
              <a:effectLst/>
              <a:latin typeface="+mn-lt"/>
              <a:ea typeface="+mn-ea"/>
              <a:cs typeface="+mn-cs"/>
            </a:rPr>
            <a:t>・普通建設事業費は住民一人当たり</a:t>
          </a:r>
          <a:r>
            <a:rPr kumimoji="1" lang="en-US" altLang="ja-JP" sz="1050">
              <a:solidFill>
                <a:schemeClr val="dk1"/>
              </a:solidFill>
              <a:effectLst/>
              <a:latin typeface="+mn-lt"/>
              <a:ea typeface="+mn-ea"/>
              <a:cs typeface="+mn-cs"/>
            </a:rPr>
            <a:t>91,725</a:t>
          </a:r>
          <a:r>
            <a:rPr kumimoji="1" lang="ja-JP" altLang="ja-JP" sz="1050">
              <a:solidFill>
                <a:schemeClr val="dk1"/>
              </a:solidFill>
              <a:effectLst/>
              <a:latin typeface="+mn-lt"/>
              <a:ea typeface="+mn-ea"/>
              <a:cs typeface="+mn-cs"/>
            </a:rPr>
            <a:t>円となっており、類似団体と比較して一人当たりコストが高い状況となっている。また、前年度比で、住民一人当たり＋</a:t>
          </a:r>
          <a:r>
            <a:rPr kumimoji="1" lang="en-US" altLang="ja-JP" sz="1050">
              <a:solidFill>
                <a:schemeClr val="dk1"/>
              </a:solidFill>
              <a:effectLst/>
              <a:latin typeface="+mn-lt"/>
              <a:ea typeface="+mn-ea"/>
              <a:cs typeface="+mn-cs"/>
            </a:rPr>
            <a:t>14,092</a:t>
          </a:r>
          <a:r>
            <a:rPr kumimoji="1" lang="ja-JP" altLang="ja-JP" sz="1050">
              <a:solidFill>
                <a:schemeClr val="dk1"/>
              </a:solidFill>
              <a:effectLst/>
              <a:latin typeface="+mn-lt"/>
              <a:ea typeface="+mn-ea"/>
              <a:cs typeface="+mn-cs"/>
            </a:rPr>
            <a:t>円となっており、これは、熊本城ホール整備事業（＋</a:t>
          </a:r>
          <a:r>
            <a:rPr kumimoji="1" lang="en-US" altLang="ja-JP" sz="1050">
              <a:solidFill>
                <a:schemeClr val="dk1"/>
              </a:solidFill>
              <a:effectLst/>
              <a:latin typeface="+mn-lt"/>
              <a:ea typeface="+mn-ea"/>
              <a:cs typeface="+mn-cs"/>
            </a:rPr>
            <a:t>67.5</a:t>
          </a:r>
          <a:r>
            <a:rPr kumimoji="1" lang="ja-JP" altLang="ja-JP" sz="1050">
              <a:solidFill>
                <a:schemeClr val="dk1"/>
              </a:solidFill>
              <a:effectLst/>
              <a:latin typeface="+mn-lt"/>
              <a:ea typeface="+mn-ea"/>
              <a:cs typeface="+mn-cs"/>
            </a:rPr>
            <a:t>億円）や、桜町地区再開発事業（＋</a:t>
          </a:r>
          <a:r>
            <a:rPr kumimoji="1" lang="en-US" altLang="ja-JP" sz="1050">
              <a:solidFill>
                <a:schemeClr val="dk1"/>
              </a:solidFill>
              <a:effectLst/>
              <a:latin typeface="+mn-lt"/>
              <a:ea typeface="+mn-ea"/>
              <a:cs typeface="+mn-cs"/>
            </a:rPr>
            <a:t>20.1</a:t>
          </a:r>
          <a:r>
            <a:rPr kumimoji="1" lang="ja-JP" altLang="ja-JP" sz="1050">
              <a:solidFill>
                <a:schemeClr val="dk1"/>
              </a:solidFill>
              <a:effectLst/>
              <a:latin typeface="+mn-lt"/>
              <a:ea typeface="+mn-ea"/>
              <a:cs typeface="+mn-cs"/>
            </a:rPr>
            <a:t>億円）、千葉城地区保存活用関係経費における</a:t>
          </a:r>
          <a:r>
            <a:rPr kumimoji="1" lang="en-US" altLang="ja-JP" sz="1050">
              <a:solidFill>
                <a:schemeClr val="dk1"/>
              </a:solidFill>
              <a:effectLst/>
              <a:latin typeface="+mn-lt"/>
              <a:ea typeface="+mn-ea"/>
              <a:cs typeface="+mn-cs"/>
            </a:rPr>
            <a:t>JT</a:t>
          </a:r>
          <a:r>
            <a:rPr kumimoji="1" lang="ja-JP" altLang="ja-JP" sz="1050">
              <a:solidFill>
                <a:schemeClr val="dk1"/>
              </a:solidFill>
              <a:effectLst/>
              <a:latin typeface="+mn-lt"/>
              <a:ea typeface="+mn-ea"/>
              <a:cs typeface="+mn-cs"/>
            </a:rPr>
            <a:t>跡地購入（</a:t>
          </a:r>
          <a:r>
            <a:rPr kumimoji="1" lang="en-US" altLang="ja-JP" sz="1050">
              <a:solidFill>
                <a:schemeClr val="dk1"/>
              </a:solidFill>
              <a:effectLst/>
              <a:latin typeface="+mn-lt"/>
              <a:ea typeface="+mn-ea"/>
              <a:cs typeface="+mn-cs"/>
            </a:rPr>
            <a:t>+15.0</a:t>
          </a:r>
          <a:r>
            <a:rPr kumimoji="1" lang="ja-JP" altLang="ja-JP" sz="1050">
              <a:solidFill>
                <a:schemeClr val="dk1"/>
              </a:solidFill>
              <a:effectLst/>
              <a:latin typeface="+mn-lt"/>
              <a:ea typeface="+mn-ea"/>
              <a:cs typeface="+mn-cs"/>
            </a:rPr>
            <a:t>億円）の増などが主な要因である。</a:t>
          </a:r>
          <a:endParaRPr lang="ja-JP" altLang="ja-JP" sz="1050">
            <a:effectLst/>
          </a:endParaRPr>
        </a:p>
        <a:p>
          <a:r>
            <a:rPr kumimoji="1" lang="ja-JP" altLang="ja-JP" sz="1050">
              <a:solidFill>
                <a:schemeClr val="dk1"/>
              </a:solidFill>
              <a:effectLst/>
              <a:latin typeface="+mn-lt"/>
              <a:ea typeface="+mn-ea"/>
              <a:cs typeface="+mn-cs"/>
            </a:rPr>
            <a:t>・災害復旧事業費は住民一人当たり</a:t>
          </a:r>
          <a:r>
            <a:rPr kumimoji="1" lang="en-US" altLang="ja-JP" sz="1050">
              <a:solidFill>
                <a:schemeClr val="dk1"/>
              </a:solidFill>
              <a:effectLst/>
              <a:latin typeface="+mn-lt"/>
              <a:ea typeface="+mn-ea"/>
              <a:cs typeface="+mn-cs"/>
            </a:rPr>
            <a:t>11,921</a:t>
          </a:r>
          <a:r>
            <a:rPr kumimoji="1" lang="ja-JP" altLang="ja-JP" sz="1050">
              <a:solidFill>
                <a:schemeClr val="dk1"/>
              </a:solidFill>
              <a:effectLst/>
              <a:latin typeface="+mn-lt"/>
              <a:ea typeface="+mn-ea"/>
              <a:cs typeface="+mn-cs"/>
            </a:rPr>
            <a:t>円となっており、類似団体と比較して一人当たりコストが高い状況となっている。これは、熊本地震災害復旧に係る経費の発生が要因である。しかし、復旧・復興が進み、前年度比で住民一人あたり▲</a:t>
          </a:r>
          <a:r>
            <a:rPr kumimoji="1" lang="en-US" altLang="ja-JP" sz="1050">
              <a:solidFill>
                <a:schemeClr val="dk1"/>
              </a:solidFill>
              <a:effectLst/>
              <a:latin typeface="+mn-lt"/>
              <a:ea typeface="+mn-ea"/>
              <a:cs typeface="+mn-cs"/>
            </a:rPr>
            <a:t>5,917</a:t>
          </a:r>
          <a:r>
            <a:rPr kumimoji="1" lang="ja-JP" altLang="ja-JP" sz="1050">
              <a:solidFill>
                <a:schemeClr val="dk1"/>
              </a:solidFill>
              <a:effectLst/>
              <a:latin typeface="+mn-lt"/>
              <a:ea typeface="+mn-ea"/>
              <a:cs typeface="+mn-cs"/>
            </a:rPr>
            <a:t>円となっている。</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733,721
727,066
390.32
407,076,330
398,501,331
6,670,847
192,806,403
481,313,290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126.7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167458</xdr:rowOff>
    </xdr:from>
    <xdr:to>
      <xdr:col>24</xdr:col>
      <xdr:colOff>63500</xdr:colOff>
      <xdr:row>33</xdr:row>
      <xdr:rowOff>90714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5385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167458</xdr:rowOff>
    </xdr:from>
    <xdr:to>
      <xdr:col>19</xdr:col>
      <xdr:colOff>177800</xdr:colOff>
      <xdr:row>33</xdr:row>
      <xdr:rowOff>56424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65385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56424</xdr:rowOff>
    </xdr:from>
    <xdr:to>
      <xdr:col>15</xdr:col>
      <xdr:colOff>50800</xdr:colOff>
      <xdr:row>33</xdr:row>
      <xdr:rowOff>123372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1427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64589</xdr:rowOff>
    </xdr:from>
    <xdr:to>
      <xdr:col>10</xdr:col>
      <xdr:colOff>114300</xdr:colOff>
      <xdr:row>33</xdr:row>
      <xdr:rowOff>123372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50989"/>
          <a:ext cx="889000" cy="2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39914</xdr:rowOff>
    </xdr:from>
    <xdr:to>
      <xdr:col>24</xdr:col>
      <xdr:colOff>114300</xdr:colOff>
      <xdr:row>33</xdr:row>
      <xdr:rowOff>141514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62791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116658</xdr:rowOff>
    </xdr:from>
    <xdr:to>
      <xdr:col>20</xdr:col>
      <xdr:colOff>38100</xdr:colOff>
      <xdr:row>33</xdr:row>
      <xdr:rowOff>46808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63335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5624</xdr:rowOff>
    </xdr:from>
    <xdr:to>
      <xdr:col>15</xdr:col>
      <xdr:colOff>101600</xdr:colOff>
      <xdr:row>33</xdr:row>
      <xdr:rowOff>107224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123751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72572</xdr:rowOff>
    </xdr:from>
    <xdr:to>
      <xdr:col>10</xdr:col>
      <xdr:colOff>165100</xdr:colOff>
      <xdr:row>34</xdr:row>
      <xdr:rowOff>2722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19249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13789</xdr:rowOff>
    </xdr:from>
    <xdr:to>
      <xdr:col>6</xdr:col>
      <xdr:colOff>38100</xdr:colOff>
      <xdr:row>32</xdr:row>
      <xdr:rowOff>115389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131916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145720</xdr:rowOff>
    </xdr:from>
    <xdr:to>
      <xdr:col>24</xdr:col>
      <xdr:colOff>63500</xdr:colOff>
      <xdr:row>54</xdr:row>
      <xdr:rowOff>81255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232570"/>
          <a:ext cx="8382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54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81255</xdr:rowOff>
    </xdr:from>
    <xdr:to>
      <xdr:col>19</xdr:col>
      <xdr:colOff>177800</xdr:colOff>
      <xdr:row>55</xdr:row>
      <xdr:rowOff>978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39555"/>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98950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97675</xdr:rowOff>
    </xdr:from>
    <xdr:to>
      <xdr:col>15</xdr:col>
      <xdr:colOff>50800</xdr:colOff>
      <xdr:row>55</xdr:row>
      <xdr:rowOff>978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355975"/>
          <a:ext cx="8890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97675</xdr:rowOff>
    </xdr:from>
    <xdr:to>
      <xdr:col>10</xdr:col>
      <xdr:colOff>114300</xdr:colOff>
      <xdr:row>56</xdr:row>
      <xdr:rowOff>29401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355975"/>
          <a:ext cx="889000" cy="27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25531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94920</xdr:rowOff>
    </xdr:from>
    <xdr:to>
      <xdr:col>24</xdr:col>
      <xdr:colOff>114300</xdr:colOff>
      <xdr:row>54</xdr:row>
      <xdr:rowOff>25070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8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117797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03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30455</xdr:rowOff>
    </xdr:from>
    <xdr:to>
      <xdr:col>20</xdr:col>
      <xdr:colOff>38100</xdr:colOff>
      <xdr:row>54</xdr:row>
      <xdr:rowOff>132055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2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148582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0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121628</xdr:rowOff>
    </xdr:from>
    <xdr:to>
      <xdr:col>15</xdr:col>
      <xdr:colOff>101600</xdr:colOff>
      <xdr:row>55</xdr:row>
      <xdr:rowOff>51778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68305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15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46875</xdr:rowOff>
    </xdr:from>
    <xdr:to>
      <xdr:col>10</xdr:col>
      <xdr:colOff>165100</xdr:colOff>
      <xdr:row>54</xdr:row>
      <xdr:rowOff>148475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165002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08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150051</xdr:rowOff>
    </xdr:from>
    <xdr:to>
      <xdr:col>6</xdr:col>
      <xdr:colOff>38100</xdr:colOff>
      <xdr:row>56</xdr:row>
      <xdr:rowOff>80201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5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96728</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3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14787</xdr:rowOff>
    </xdr:from>
    <xdr:to>
      <xdr:col>24</xdr:col>
      <xdr:colOff>63500</xdr:colOff>
      <xdr:row>75</xdr:row>
      <xdr:rowOff>41435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873537"/>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53572</xdr:rowOff>
    </xdr:from>
    <xdr:to>
      <xdr:col>19</xdr:col>
      <xdr:colOff>177800</xdr:colOff>
      <xdr:row>75</xdr:row>
      <xdr:rowOff>14787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2740872"/>
          <a:ext cx="889000" cy="1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99288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5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3215</xdr:rowOff>
    </xdr:from>
    <xdr:to>
      <xdr:col>15</xdr:col>
      <xdr:colOff>50800</xdr:colOff>
      <xdr:row>74</xdr:row>
      <xdr:rowOff>53572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690515"/>
          <a:ext cx="889000" cy="5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89490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3215</xdr:rowOff>
    </xdr:from>
    <xdr:to>
      <xdr:col>10</xdr:col>
      <xdr:colOff>114300</xdr:colOff>
      <xdr:row>76</xdr:row>
      <xdr:rowOff>37156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690515"/>
          <a:ext cx="889000" cy="37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120558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162085</xdr:rowOff>
    </xdr:from>
    <xdr:to>
      <xdr:col>24</xdr:col>
      <xdr:colOff>114300</xdr:colOff>
      <xdr:row>75</xdr:row>
      <xdr:rowOff>92235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140512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82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135437</xdr:rowOff>
    </xdr:from>
    <xdr:to>
      <xdr:col>20</xdr:col>
      <xdr:colOff>38100</xdr:colOff>
      <xdr:row>75</xdr:row>
      <xdr:rowOff>65587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82114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2772</xdr:rowOff>
    </xdr:from>
    <xdr:to>
      <xdr:col>15</xdr:col>
      <xdr:colOff>101600</xdr:colOff>
      <xdr:row>74</xdr:row>
      <xdr:rowOff>104372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6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120899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46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123865</xdr:rowOff>
    </xdr:from>
    <xdr:to>
      <xdr:col>10</xdr:col>
      <xdr:colOff>165100</xdr:colOff>
      <xdr:row>74</xdr:row>
      <xdr:rowOff>54015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63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70542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41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157806</xdr:rowOff>
    </xdr:from>
    <xdr:to>
      <xdr:col>6</xdr:col>
      <xdr:colOff>38100</xdr:colOff>
      <xdr:row>76</xdr:row>
      <xdr:rowOff>87956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01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79083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0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62891</xdr:rowOff>
    </xdr:from>
    <xdr:to>
      <xdr:col>24</xdr:col>
      <xdr:colOff>62865</xdr:colOff>
      <xdr:row>98</xdr:row>
      <xdr:rowOff>109003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836291"/>
          <a:ext cx="1270" cy="1074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112830</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109003</xdr:rowOff>
    </xdr:from>
    <xdr:to>
      <xdr:col>24</xdr:col>
      <xdr:colOff>152400</xdr:colOff>
      <xdr:row>98</xdr:row>
      <xdr:rowOff>109003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11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9568</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61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62891</xdr:rowOff>
    </xdr:from>
    <xdr:to>
      <xdr:col>24</xdr:col>
      <xdr:colOff>152400</xdr:colOff>
      <xdr:row>92</xdr:row>
      <xdr:rowOff>62891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83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36111</xdr:rowOff>
    </xdr:from>
    <xdr:to>
      <xdr:col>24</xdr:col>
      <xdr:colOff>63500</xdr:colOff>
      <xdr:row>98</xdr:row>
      <xdr:rowOff>109003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838211"/>
          <a:ext cx="838200" cy="7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77323</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5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54446</xdr:rowOff>
    </xdr:from>
    <xdr:to>
      <xdr:col>24</xdr:col>
      <xdr:colOff>114300</xdr:colOff>
      <xdr:row>96</xdr:row>
      <xdr:rowOff>156046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60082</xdr:rowOff>
    </xdr:from>
    <xdr:to>
      <xdr:col>19</xdr:col>
      <xdr:colOff>177800</xdr:colOff>
      <xdr:row>98</xdr:row>
      <xdr:rowOff>36111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5662032"/>
          <a:ext cx="889000" cy="117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85079</xdr:rowOff>
    </xdr:from>
    <xdr:to>
      <xdr:col>20</xdr:col>
      <xdr:colOff>38100</xdr:colOff>
      <xdr:row>97</xdr:row>
      <xdr:rowOff>15229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31756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60082</xdr:rowOff>
    </xdr:from>
    <xdr:to>
      <xdr:col>15</xdr:col>
      <xdr:colOff>50800</xdr:colOff>
      <xdr:row>92</xdr:row>
      <xdr:rowOff>7308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5662032"/>
          <a:ext cx="889000" cy="1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117670</xdr:rowOff>
    </xdr:from>
    <xdr:to>
      <xdr:col>15</xdr:col>
      <xdr:colOff>101600</xdr:colOff>
      <xdr:row>97</xdr:row>
      <xdr:rowOff>47820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38947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7308</xdr:rowOff>
    </xdr:from>
    <xdr:to>
      <xdr:col>10</xdr:col>
      <xdr:colOff>114300</xdr:colOff>
      <xdr:row>96</xdr:row>
      <xdr:rowOff>111582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5780708"/>
          <a:ext cx="889000" cy="7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146638</xdr:rowOff>
    </xdr:from>
    <xdr:to>
      <xdr:col>10</xdr:col>
      <xdr:colOff>165100</xdr:colOff>
      <xdr:row>97</xdr:row>
      <xdr:rowOff>76788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67915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151732</xdr:rowOff>
    </xdr:from>
    <xdr:to>
      <xdr:col>6</xdr:col>
      <xdr:colOff>38100</xdr:colOff>
      <xdr:row>97</xdr:row>
      <xdr:rowOff>81882</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73009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58203</xdr:rowOff>
    </xdr:from>
    <xdr:to>
      <xdr:col>24</xdr:col>
      <xdr:colOff>114300</xdr:colOff>
      <xdr:row>98</xdr:row>
      <xdr:rowOff>159803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8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144580</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156761</xdr:rowOff>
    </xdr:from>
    <xdr:to>
      <xdr:col>20</xdr:col>
      <xdr:colOff>38100</xdr:colOff>
      <xdr:row>98</xdr:row>
      <xdr:rowOff>86911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78038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88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9282</xdr:rowOff>
    </xdr:from>
    <xdr:to>
      <xdr:col>15</xdr:col>
      <xdr:colOff>101600</xdr:colOff>
      <xdr:row>91</xdr:row>
      <xdr:rowOff>110882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56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127409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53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127958</xdr:rowOff>
    </xdr:from>
    <xdr:to>
      <xdr:col>10</xdr:col>
      <xdr:colOff>165100</xdr:colOff>
      <xdr:row>92</xdr:row>
      <xdr:rowOff>58108</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57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74635</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55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60782</xdr:rowOff>
    </xdr:from>
    <xdr:to>
      <xdr:col>6</xdr:col>
      <xdr:colOff>38100</xdr:colOff>
      <xdr:row>96</xdr:row>
      <xdr:rowOff>162382</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5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7459</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29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66548</xdr:rowOff>
    </xdr:from>
    <xdr:to>
      <xdr:col>55</xdr:col>
      <xdr:colOff>0</xdr:colOff>
      <xdr:row>36</xdr:row>
      <xdr:rowOff>147930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238748"/>
          <a:ext cx="8382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23571</xdr:rowOff>
    </xdr:from>
    <xdr:to>
      <xdr:col>50</xdr:col>
      <xdr:colOff>114300</xdr:colOff>
      <xdr:row>36</xdr:row>
      <xdr:rowOff>66548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9577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23571</xdr:rowOff>
    </xdr:from>
    <xdr:to>
      <xdr:col>45</xdr:col>
      <xdr:colOff>177800</xdr:colOff>
      <xdr:row>37</xdr:row>
      <xdr:rowOff>53289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195771"/>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113182</xdr:rowOff>
    </xdr:from>
    <xdr:to>
      <xdr:col>41</xdr:col>
      <xdr:colOff>50800</xdr:colOff>
      <xdr:row>37</xdr:row>
      <xdr:rowOff>53289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285382"/>
          <a:ext cx="889000" cy="1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26433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27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71696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900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97130</xdr:rowOff>
    </xdr:from>
    <xdr:to>
      <xdr:col>55</xdr:col>
      <xdr:colOff>50800</xdr:colOff>
      <xdr:row>37</xdr:row>
      <xdr:rowOff>27280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120007</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20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15748</xdr:rowOff>
    </xdr:from>
    <xdr:to>
      <xdr:col>50</xdr:col>
      <xdr:colOff>165100</xdr:colOff>
      <xdr:row>36</xdr:row>
      <xdr:rowOff>117348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133875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596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144221</xdr:rowOff>
    </xdr:from>
    <xdr:to>
      <xdr:col>46</xdr:col>
      <xdr:colOff>38100</xdr:colOff>
      <xdr:row>36</xdr:row>
      <xdr:rowOff>74371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90898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5920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95216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62382</xdr:rowOff>
    </xdr:from>
    <xdr:to>
      <xdr:col>36</xdr:col>
      <xdr:colOff>165100</xdr:colOff>
      <xdr:row>36</xdr:row>
      <xdr:rowOff>163982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2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155109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32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31496</xdr:rowOff>
    </xdr:from>
    <xdr:to>
      <xdr:col>55</xdr:col>
      <xdr:colOff>0</xdr:colOff>
      <xdr:row>53</xdr:row>
      <xdr:rowOff>77978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946896"/>
          <a:ext cx="8382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128270</xdr:rowOff>
    </xdr:from>
    <xdr:to>
      <xdr:col>50</xdr:col>
      <xdr:colOff>114300</xdr:colOff>
      <xdr:row>52</xdr:row>
      <xdr:rowOff>31496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529320"/>
          <a:ext cx="889000" cy="41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128270</xdr:rowOff>
    </xdr:from>
    <xdr:to>
      <xdr:col>45</xdr:col>
      <xdr:colOff>177800</xdr:colOff>
      <xdr:row>53</xdr:row>
      <xdr:rowOff>96266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529320"/>
          <a:ext cx="889000" cy="65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72136</xdr:rowOff>
    </xdr:from>
    <xdr:to>
      <xdr:col>41</xdr:col>
      <xdr:colOff>50800</xdr:colOff>
      <xdr:row>53</xdr:row>
      <xdr:rowOff>96266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15898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27178</xdr:rowOff>
    </xdr:from>
    <xdr:to>
      <xdr:col>55</xdr:col>
      <xdr:colOff>50800</xdr:colOff>
      <xdr:row>53</xdr:row>
      <xdr:rowOff>128778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50055</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96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152146</xdr:rowOff>
    </xdr:from>
    <xdr:to>
      <xdr:col>50</xdr:col>
      <xdr:colOff>165100</xdr:colOff>
      <xdr:row>52</xdr:row>
      <xdr:rowOff>82296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50</xdr:row>
      <xdr:rowOff>98823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86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77470</xdr:rowOff>
    </xdr:from>
    <xdr:to>
      <xdr:col>46</xdr:col>
      <xdr:colOff>38100</xdr:colOff>
      <xdr:row>50</xdr:row>
      <xdr:rowOff>7620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4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24147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25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45466</xdr:rowOff>
    </xdr:from>
    <xdr:to>
      <xdr:col>41</xdr:col>
      <xdr:colOff>101600</xdr:colOff>
      <xdr:row>53</xdr:row>
      <xdr:rowOff>147066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1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163593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890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21336</xdr:rowOff>
    </xdr:from>
    <xdr:to>
      <xdr:col>36</xdr:col>
      <xdr:colOff>165100</xdr:colOff>
      <xdr:row>53</xdr:row>
      <xdr:rowOff>122936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1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139463</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888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120069</xdr:rowOff>
    </xdr:from>
    <xdr:to>
      <xdr:col>55</xdr:col>
      <xdr:colOff>0</xdr:colOff>
      <xdr:row>76</xdr:row>
      <xdr:rowOff>70834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2807369"/>
          <a:ext cx="838200" cy="2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75728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3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70834</xdr:rowOff>
    </xdr:from>
    <xdr:to>
      <xdr:col>50</xdr:col>
      <xdr:colOff>114300</xdr:colOff>
      <xdr:row>77</xdr:row>
      <xdr:rowOff>97410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101034"/>
          <a:ext cx="889000" cy="19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91551</xdr:rowOff>
    </xdr:from>
    <xdr:to>
      <xdr:col>45</xdr:col>
      <xdr:colOff>177800</xdr:colOff>
      <xdr:row>77</xdr:row>
      <xdr:rowOff>97410</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293201"/>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91551</xdr:rowOff>
    </xdr:from>
    <xdr:to>
      <xdr:col>41</xdr:col>
      <xdr:colOff>50800</xdr:colOff>
      <xdr:row>78</xdr:row>
      <xdr:rowOff>14256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293201"/>
          <a:ext cx="889000" cy="9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69269</xdr:rowOff>
    </xdr:from>
    <xdr:to>
      <xdr:col>55</xdr:col>
      <xdr:colOff>50800</xdr:colOff>
      <xdr:row>74</xdr:row>
      <xdr:rowOff>170869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27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92146</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260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20034</xdr:rowOff>
    </xdr:from>
    <xdr:to>
      <xdr:col>50</xdr:col>
      <xdr:colOff>165100</xdr:colOff>
      <xdr:row>76</xdr:row>
      <xdr:rowOff>121634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0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112761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372111" y="131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46610</xdr:rowOff>
    </xdr:from>
    <xdr:to>
      <xdr:col>46</xdr:col>
      <xdr:colOff>38100</xdr:colOff>
      <xdr:row>77</xdr:row>
      <xdr:rowOff>148210</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2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139337</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483111" y="1334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40751</xdr:rowOff>
    </xdr:from>
    <xdr:to>
      <xdr:col>41</xdr:col>
      <xdr:colOff>101600</xdr:colOff>
      <xdr:row>77</xdr:row>
      <xdr:rowOff>142351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2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133478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594111" y="133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134906</xdr:rowOff>
    </xdr:from>
    <xdr:to>
      <xdr:col>36</xdr:col>
      <xdr:colOff>165100</xdr:colOff>
      <xdr:row>78</xdr:row>
      <xdr:rowOff>65056</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3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56183</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05111" y="134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97050</xdr:rowOff>
    </xdr:from>
    <xdr:to>
      <xdr:col>54</xdr:col>
      <xdr:colOff>189865</xdr:colOff>
      <xdr:row>98</xdr:row>
      <xdr:rowOff>104332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527550"/>
          <a:ext cx="1270" cy="1378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108159</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9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104332</xdr:rowOff>
    </xdr:from>
    <xdr:to>
      <xdr:col>55</xdr:col>
      <xdr:colOff>88900</xdr:colOff>
      <xdr:row>98</xdr:row>
      <xdr:rowOff>104332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06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43727</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30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97050</xdr:rowOff>
    </xdr:from>
    <xdr:to>
      <xdr:col>55</xdr:col>
      <xdr:colOff>88900</xdr:colOff>
      <xdr:row>90</xdr:row>
      <xdr:rowOff>97050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52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17824</xdr:rowOff>
    </xdr:from>
    <xdr:to>
      <xdr:col>55</xdr:col>
      <xdr:colOff>0</xdr:colOff>
      <xdr:row>92</xdr:row>
      <xdr:rowOff>47509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5619774"/>
          <a:ext cx="838200" cy="20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160726</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5934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10849</xdr:rowOff>
    </xdr:from>
    <xdr:to>
      <xdr:col>55</xdr:col>
      <xdr:colOff>50800</xdr:colOff>
      <xdr:row>93</xdr:row>
      <xdr:rowOff>112449</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595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47509</xdr:rowOff>
    </xdr:from>
    <xdr:to>
      <xdr:col>50</xdr:col>
      <xdr:colOff>114300</xdr:colOff>
      <xdr:row>93</xdr:row>
      <xdr:rowOff>165368</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8750300" y="15820909"/>
          <a:ext cx="889000" cy="28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169661</xdr:rowOff>
    </xdr:from>
    <xdr:to>
      <xdr:col>50</xdr:col>
      <xdr:colOff>165100</xdr:colOff>
      <xdr:row>93</xdr:row>
      <xdr:rowOff>99811</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90938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03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165368</xdr:rowOff>
    </xdr:from>
    <xdr:to>
      <xdr:col>45</xdr:col>
      <xdr:colOff>177800</xdr:colOff>
      <xdr:row>94</xdr:row>
      <xdr:rowOff>94503</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7861300" y="1611021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92</xdr:row>
      <xdr:rowOff>164795</xdr:rowOff>
    </xdr:from>
    <xdr:to>
      <xdr:col>46</xdr:col>
      <xdr:colOff>38100</xdr:colOff>
      <xdr:row>93</xdr:row>
      <xdr:rowOff>94945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111472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7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139015</xdr:rowOff>
    </xdr:from>
    <xdr:to>
      <xdr:col>41</xdr:col>
      <xdr:colOff>50800</xdr:colOff>
      <xdr:row>94</xdr:row>
      <xdr:rowOff>94503</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a:off x="6972300" y="16083865"/>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9837</xdr:rowOff>
    </xdr:from>
    <xdr:to>
      <xdr:col>41</xdr:col>
      <xdr:colOff>101600</xdr:colOff>
      <xdr:row>93</xdr:row>
      <xdr:rowOff>111437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127964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117638</xdr:rowOff>
    </xdr:from>
    <xdr:to>
      <xdr:col>36</xdr:col>
      <xdr:colOff>165100</xdr:colOff>
      <xdr:row>93</xdr:row>
      <xdr:rowOff>47788</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64315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138474</xdr:rowOff>
    </xdr:from>
    <xdr:to>
      <xdr:col>55</xdr:col>
      <xdr:colOff>50800</xdr:colOff>
      <xdr:row>91</xdr:row>
      <xdr:rowOff>68624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556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53401</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4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168159</xdr:rowOff>
    </xdr:from>
    <xdr:to>
      <xdr:col>50</xdr:col>
      <xdr:colOff>165100</xdr:colOff>
      <xdr:row>92</xdr:row>
      <xdr:rowOff>98309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57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114836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5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114568</xdr:rowOff>
    </xdr:from>
    <xdr:to>
      <xdr:col>46</xdr:col>
      <xdr:colOff>38100</xdr:colOff>
      <xdr:row>94</xdr:row>
      <xdr:rowOff>44718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0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35845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43703</xdr:rowOff>
    </xdr:from>
    <xdr:to>
      <xdr:col>41</xdr:col>
      <xdr:colOff>101600</xdr:colOff>
      <xdr:row>94</xdr:row>
      <xdr:rowOff>145303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136430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88215</xdr:rowOff>
    </xdr:from>
    <xdr:to>
      <xdr:col>36</xdr:col>
      <xdr:colOff>165100</xdr:colOff>
      <xdr:row>94</xdr:row>
      <xdr:rowOff>18365</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0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9492</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61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146558</xdr:rowOff>
    </xdr:from>
    <xdr:to>
      <xdr:col>85</xdr:col>
      <xdr:colOff>127000</xdr:colOff>
      <xdr:row>34</xdr:row>
      <xdr:rowOff>158941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632958"/>
          <a:ext cx="838200" cy="3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158941</xdr:rowOff>
    </xdr:from>
    <xdr:to>
      <xdr:col>81</xdr:col>
      <xdr:colOff>50800</xdr:colOff>
      <xdr:row>36</xdr:row>
      <xdr:rowOff>50546</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4592300" y="5988241"/>
          <a:ext cx="889000" cy="2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150749</xdr:rowOff>
    </xdr:from>
    <xdr:to>
      <xdr:col>76</xdr:col>
      <xdr:colOff>114300</xdr:colOff>
      <xdr:row>36</xdr:row>
      <xdr:rowOff>50546</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6151499"/>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1588</xdr:rowOff>
    </xdr:from>
    <xdr:to>
      <xdr:col>71</xdr:col>
      <xdr:colOff>177800</xdr:colOff>
      <xdr:row>35</xdr:row>
      <xdr:rowOff>150749</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830888"/>
          <a:ext cx="889000" cy="3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37101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6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21099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5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95758</xdr:rowOff>
    </xdr:from>
    <xdr:to>
      <xdr:col>85</xdr:col>
      <xdr:colOff>177800</xdr:colOff>
      <xdr:row>33</xdr:row>
      <xdr:rowOff>25908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5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118635</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43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108141</xdr:rowOff>
    </xdr:from>
    <xdr:to>
      <xdr:col>81</xdr:col>
      <xdr:colOff>101600</xdr:colOff>
      <xdr:row>35</xdr:row>
      <xdr:rowOff>38291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593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29418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0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171196</xdr:rowOff>
    </xdr:from>
    <xdr:to>
      <xdr:col>76</xdr:col>
      <xdr:colOff>165100</xdr:colOff>
      <xdr:row>36</xdr:row>
      <xdr:rowOff>101346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92473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2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99949</xdr:rowOff>
    </xdr:from>
    <xdr:to>
      <xdr:col>72</xdr:col>
      <xdr:colOff>38100</xdr:colOff>
      <xdr:row>36</xdr:row>
      <xdr:rowOff>30099</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61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21226</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61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122238</xdr:rowOff>
    </xdr:from>
    <xdr:to>
      <xdr:col>67</xdr:col>
      <xdr:colOff>101600</xdr:colOff>
      <xdr:row>34</xdr:row>
      <xdr:rowOff>52388</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7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43515</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87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93957</xdr:rowOff>
    </xdr:from>
    <xdr:to>
      <xdr:col>85</xdr:col>
      <xdr:colOff>127000</xdr:colOff>
      <xdr:row>52</xdr:row>
      <xdr:rowOff>72400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8837907"/>
          <a:ext cx="838200" cy="14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27709</xdr:rowOff>
    </xdr:from>
    <xdr:to>
      <xdr:col>81</xdr:col>
      <xdr:colOff>50800</xdr:colOff>
      <xdr:row>52</xdr:row>
      <xdr:rowOff>72400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8943109"/>
          <a:ext cx="889000" cy="4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27709</xdr:rowOff>
    </xdr:from>
    <xdr:to>
      <xdr:col>76</xdr:col>
      <xdr:colOff>114300</xdr:colOff>
      <xdr:row>59</xdr:row>
      <xdr:rowOff>53495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8943109"/>
          <a:ext cx="889000" cy="12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3523</xdr:rowOff>
    </xdr:from>
    <xdr:to>
      <xdr:col>71</xdr:col>
      <xdr:colOff>177800</xdr:colOff>
      <xdr:row>59</xdr:row>
      <xdr:rowOff>53495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10119073"/>
          <a:ext cx="889000" cy="4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5882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34571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0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43157</xdr:rowOff>
    </xdr:from>
    <xdr:to>
      <xdr:col>85</xdr:col>
      <xdr:colOff>177800</xdr:colOff>
      <xdr:row>51</xdr:row>
      <xdr:rowOff>144757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7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129534</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21600</xdr:rowOff>
    </xdr:from>
    <xdr:to>
      <xdr:col>81</xdr:col>
      <xdr:colOff>101600</xdr:colOff>
      <xdr:row>52</xdr:row>
      <xdr:rowOff>123200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9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139727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7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148359</xdr:rowOff>
    </xdr:from>
    <xdr:to>
      <xdr:col>76</xdr:col>
      <xdr:colOff>165100</xdr:colOff>
      <xdr:row>52</xdr:row>
      <xdr:rowOff>78509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88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95036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66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2695</xdr:rowOff>
    </xdr:from>
    <xdr:to>
      <xdr:col>72</xdr:col>
      <xdr:colOff>38100</xdr:colOff>
      <xdr:row>59</xdr:row>
      <xdr:rowOff>104295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1011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95422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124173</xdr:rowOff>
    </xdr:from>
    <xdr:to>
      <xdr:col>67</xdr:col>
      <xdr:colOff>101600</xdr:colOff>
      <xdr:row>59</xdr:row>
      <xdr:rowOff>54323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100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45450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16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29915</xdr:rowOff>
    </xdr:from>
    <xdr:to>
      <xdr:col>85</xdr:col>
      <xdr:colOff>126364</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717215"/>
          <a:ext cx="1269" cy="681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148042</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4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29915</xdr:rowOff>
    </xdr:from>
    <xdr:to>
      <xdr:col>86</xdr:col>
      <xdr:colOff>25400</xdr:colOff>
      <xdr:row>74</xdr:row>
      <xdr:rowOff>29915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71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34658</xdr:rowOff>
    </xdr:from>
    <xdr:to>
      <xdr:col>85</xdr:col>
      <xdr:colOff>127000</xdr:colOff>
      <xdr:row>74</xdr:row>
      <xdr:rowOff>29915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2379058"/>
          <a:ext cx="838200" cy="3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29094</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3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50667</xdr:rowOff>
    </xdr:from>
    <xdr:to>
      <xdr:col>85</xdr:col>
      <xdr:colOff>177800</xdr:colOff>
      <xdr:row>77</xdr:row>
      <xdr:rowOff>152267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19514</xdr:rowOff>
    </xdr:from>
    <xdr:to>
      <xdr:col>81</xdr:col>
      <xdr:colOff>50800</xdr:colOff>
      <xdr:row>72</xdr:row>
      <xdr:rowOff>34658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2192464"/>
          <a:ext cx="889000" cy="1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63297</xdr:rowOff>
    </xdr:from>
    <xdr:to>
      <xdr:col>81</xdr:col>
      <xdr:colOff>101600</xdr:colOff>
      <xdr:row>77</xdr:row>
      <xdr:rowOff>164897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2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156024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19514</xdr:rowOff>
    </xdr:from>
    <xdr:to>
      <xdr:col>76</xdr:col>
      <xdr:colOff>114300</xdr:colOff>
      <xdr:row>72</xdr:row>
      <xdr:rowOff>16770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2192464"/>
          <a:ext cx="889000" cy="1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99588</xdr:rowOff>
    </xdr:from>
    <xdr:to>
      <xdr:col>76</xdr:col>
      <xdr:colOff>165100</xdr:colOff>
      <xdr:row>78</xdr:row>
      <xdr:rowOff>29738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20865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93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16770</xdr:rowOff>
    </xdr:from>
    <xdr:to>
      <xdr:col>71</xdr:col>
      <xdr:colOff>177800</xdr:colOff>
      <xdr:row>77</xdr:row>
      <xdr:rowOff>159589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2361170"/>
          <a:ext cx="889000" cy="100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99816</xdr:rowOff>
    </xdr:from>
    <xdr:to>
      <xdr:col>72</xdr:col>
      <xdr:colOff>38100</xdr:colOff>
      <xdr:row>78</xdr:row>
      <xdr:rowOff>29966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21093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112388</xdr:rowOff>
    </xdr:from>
    <xdr:to>
      <xdr:col>67</xdr:col>
      <xdr:colOff>101600</xdr:colOff>
      <xdr:row>78</xdr:row>
      <xdr:rowOff>42538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33665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150565</xdr:rowOff>
    </xdr:from>
    <xdr:to>
      <xdr:col>85</xdr:col>
      <xdr:colOff>177800</xdr:colOff>
      <xdr:row>74</xdr:row>
      <xdr:rowOff>80715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6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103592</xdr:rowOff>
    </xdr:from>
    <xdr:ext cx="534377"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61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155308</xdr:rowOff>
    </xdr:from>
    <xdr:to>
      <xdr:col>81</xdr:col>
      <xdr:colOff>101600</xdr:colOff>
      <xdr:row>72</xdr:row>
      <xdr:rowOff>85458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3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101985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14111" y="121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140164</xdr:rowOff>
    </xdr:from>
    <xdr:to>
      <xdr:col>76</xdr:col>
      <xdr:colOff>165100</xdr:colOff>
      <xdr:row>71</xdr:row>
      <xdr:rowOff>70314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214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86841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25111" y="1191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137420</xdr:rowOff>
    </xdr:from>
    <xdr:to>
      <xdr:col>72</xdr:col>
      <xdr:colOff>38100</xdr:colOff>
      <xdr:row>72</xdr:row>
      <xdr:rowOff>67570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2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84097</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36111" y="120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108789</xdr:rowOff>
    </xdr:from>
    <xdr:to>
      <xdr:col>67</xdr:col>
      <xdr:colOff>101600</xdr:colOff>
      <xdr:row>78</xdr:row>
      <xdr:rowOff>38939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3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55466</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0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7989</xdr:rowOff>
    </xdr:from>
    <xdr:to>
      <xdr:col>85</xdr:col>
      <xdr:colOff>127000</xdr:colOff>
      <xdr:row>98</xdr:row>
      <xdr:rowOff>82817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638639"/>
          <a:ext cx="838200" cy="2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42739</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159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82817</xdr:rowOff>
    </xdr:from>
    <xdr:to>
      <xdr:col>81</xdr:col>
      <xdr:colOff>50800</xdr:colOff>
      <xdr:row>98</xdr:row>
      <xdr:rowOff>94208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884917"/>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82059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84798</xdr:rowOff>
    </xdr:from>
    <xdr:to>
      <xdr:col>76</xdr:col>
      <xdr:colOff>114300</xdr:colOff>
      <xdr:row>98</xdr:row>
      <xdr:rowOff>94208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886898"/>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104195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84798</xdr:rowOff>
    </xdr:from>
    <xdr:to>
      <xdr:col>71</xdr:col>
      <xdr:colOff>177800</xdr:colOff>
      <xdr:row>98</xdr:row>
      <xdr:rowOff>96799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88689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80154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58741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0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128639</xdr:rowOff>
    </xdr:from>
    <xdr:to>
      <xdr:col>85</xdr:col>
      <xdr:colOff>177800</xdr:colOff>
      <xdr:row>97</xdr:row>
      <xdr:rowOff>58789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107066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32017</xdr:rowOff>
    </xdr:from>
    <xdr:to>
      <xdr:col>81</xdr:col>
      <xdr:colOff>101600</xdr:colOff>
      <xdr:row>98</xdr:row>
      <xdr:rowOff>133617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9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43408</xdr:rowOff>
    </xdr:from>
    <xdr:to>
      <xdr:col>76</xdr:col>
      <xdr:colOff>165100</xdr:colOff>
      <xdr:row>98</xdr:row>
      <xdr:rowOff>145008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8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136135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93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33998</xdr:rowOff>
    </xdr:from>
    <xdr:to>
      <xdr:col>72</xdr:col>
      <xdr:colOff>38100</xdr:colOff>
      <xdr:row>98</xdr:row>
      <xdr:rowOff>135598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126725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45999</xdr:rowOff>
    </xdr:from>
    <xdr:to>
      <xdr:col>67</xdr:col>
      <xdr:colOff>101600</xdr:colOff>
      <xdr:row>98</xdr:row>
      <xdr:rowOff>147599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84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138726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9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122682</xdr:rowOff>
    </xdr:from>
    <xdr:to>
      <xdr:col>116</xdr:col>
      <xdr:colOff>63500</xdr:colOff>
      <xdr:row>38</xdr:row>
      <xdr:rowOff>137795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37782"/>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122682</xdr:rowOff>
    </xdr:from>
    <xdr:to>
      <xdr:col>111</xdr:col>
      <xdr:colOff>177800</xdr:colOff>
      <xdr:row>38</xdr:row>
      <xdr:rowOff>138303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0434300" y="6637782"/>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138303</xdr:rowOff>
    </xdr:from>
    <xdr:to>
      <xdr:col>107</xdr:col>
      <xdr:colOff>50800</xdr:colOff>
      <xdr:row>38</xdr:row>
      <xdr:rowOff>141986</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9545300" y="6653403"/>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25781</xdr:rowOff>
    </xdr:from>
    <xdr:to>
      <xdr:col>102</xdr:col>
      <xdr:colOff>114300</xdr:colOff>
      <xdr:row>38</xdr:row>
      <xdr:rowOff>141986</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540881"/>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86995</xdr:rowOff>
    </xdr:from>
    <xdr:to>
      <xdr:col>116</xdr:col>
      <xdr:colOff>114300</xdr:colOff>
      <xdr:row>39</xdr:row>
      <xdr:rowOff>17145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1922</xdr:rowOff>
    </xdr:from>
    <xdr:ext cx="378565"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17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71882</xdr:rowOff>
    </xdr:from>
    <xdr:to>
      <xdr:col>112</xdr:col>
      <xdr:colOff>38100</xdr:colOff>
      <xdr:row>39</xdr:row>
      <xdr:rowOff>2032</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164609</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4017" y="667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87503</xdr:rowOff>
    </xdr:from>
    <xdr:to>
      <xdr:col>107</xdr:col>
      <xdr:colOff>101600</xdr:colOff>
      <xdr:row>39</xdr:row>
      <xdr:rowOff>17653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8780</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5017" y="669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91186</xdr:rowOff>
    </xdr:from>
    <xdr:to>
      <xdr:col>102</xdr:col>
      <xdr:colOff>165100</xdr:colOff>
      <xdr:row>39</xdr:row>
      <xdr:rowOff>21336</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12463</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6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146431</xdr:rowOff>
    </xdr:from>
    <xdr:to>
      <xdr:col>98</xdr:col>
      <xdr:colOff>38100</xdr:colOff>
      <xdr:row>38</xdr:row>
      <xdr:rowOff>76581</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4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67708</xdr:rowOff>
    </xdr:from>
    <xdr:ext cx="469744"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21428" y="65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・総務費は、住民一人当たり</a:t>
          </a:r>
          <a:r>
            <a:rPr kumimoji="1" lang="en-US" altLang="ja-JP" sz="1050">
              <a:solidFill>
                <a:schemeClr val="dk1"/>
              </a:solidFill>
              <a:effectLst/>
              <a:latin typeface="+mn-lt"/>
              <a:ea typeface="+mn-ea"/>
              <a:cs typeface="+mn-cs"/>
            </a:rPr>
            <a:t>44,342</a:t>
          </a:r>
          <a:r>
            <a:rPr kumimoji="1" lang="ja-JP" altLang="ja-JP" sz="1050">
              <a:solidFill>
                <a:schemeClr val="dk1"/>
              </a:solidFill>
              <a:effectLst/>
              <a:latin typeface="+mn-lt"/>
              <a:ea typeface="+mn-ea"/>
              <a:cs typeface="+mn-cs"/>
            </a:rPr>
            <a:t>円となっている。決算全体でみると、前年度と比べて</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4,491</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325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3,490</a:t>
          </a:r>
          <a:r>
            <a:rPr kumimoji="1" lang="ja-JP" altLang="ja-JP" sz="1050">
              <a:solidFill>
                <a:schemeClr val="dk1"/>
              </a:solidFill>
              <a:effectLst/>
              <a:latin typeface="+mn-lt"/>
              <a:ea typeface="+mn-ea"/>
              <a:cs typeface="+mn-cs"/>
            </a:rPr>
            <a:t>万円となっており、総合行政システム最適化事業が</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4,892</a:t>
          </a:r>
          <a:r>
            <a:rPr kumimoji="1" lang="ja-JP" altLang="ja-JP" sz="1050">
              <a:solidFill>
                <a:schemeClr val="dk1"/>
              </a:solidFill>
              <a:effectLst/>
              <a:latin typeface="+mn-lt"/>
              <a:ea typeface="+mn-ea"/>
              <a:cs typeface="+mn-cs"/>
            </a:rPr>
            <a:t>万円増加したことや、災害救助基金・財政調整基金・減債基金の積立金が</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3,049</a:t>
          </a:r>
          <a:r>
            <a:rPr kumimoji="1" lang="ja-JP" altLang="ja-JP" sz="1050">
              <a:solidFill>
                <a:schemeClr val="dk1"/>
              </a:solidFill>
              <a:effectLst/>
              <a:latin typeface="+mn-lt"/>
              <a:ea typeface="+mn-ea"/>
              <a:cs typeface="+mn-cs"/>
            </a:rPr>
            <a:t>万円増加したことが主な要因である。</a:t>
          </a:r>
          <a:endParaRPr lang="ja-JP" altLang="ja-JP" sz="1050">
            <a:effectLst/>
          </a:endParaRPr>
        </a:p>
        <a:p>
          <a:r>
            <a:rPr kumimoji="1" lang="ja-JP" altLang="ja-JP" sz="1050">
              <a:solidFill>
                <a:schemeClr val="dk1"/>
              </a:solidFill>
              <a:effectLst/>
              <a:latin typeface="+mn-lt"/>
              <a:ea typeface="+mn-ea"/>
              <a:cs typeface="+mn-cs"/>
            </a:rPr>
            <a:t>・農林水産業費は、住民一人当たり</a:t>
          </a:r>
          <a:r>
            <a:rPr kumimoji="1" lang="en-US" altLang="ja-JP" sz="1050">
              <a:solidFill>
                <a:schemeClr val="dk1"/>
              </a:solidFill>
              <a:effectLst/>
              <a:latin typeface="+mn-lt"/>
              <a:ea typeface="+mn-ea"/>
              <a:cs typeface="+mn-cs"/>
            </a:rPr>
            <a:t>7,836</a:t>
          </a:r>
          <a:r>
            <a:rPr kumimoji="1" lang="ja-JP" altLang="ja-JP" sz="1050">
              <a:solidFill>
                <a:schemeClr val="dk1"/>
              </a:solidFill>
              <a:effectLst/>
              <a:latin typeface="+mn-lt"/>
              <a:ea typeface="+mn-ea"/>
              <a:cs typeface="+mn-cs"/>
            </a:rPr>
            <a:t>円となっている。決算全体で見ると、前年度と比べ</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6,280</a:t>
          </a:r>
          <a:r>
            <a:rPr kumimoji="1" lang="ja-JP" altLang="ja-JP" sz="1050">
              <a:solidFill>
                <a:schemeClr val="dk1"/>
              </a:solidFill>
              <a:effectLst/>
              <a:latin typeface="+mn-lt"/>
              <a:ea typeface="+mn-ea"/>
              <a:cs typeface="+mn-cs"/>
            </a:rPr>
            <a:t>万円減の</a:t>
          </a:r>
          <a:r>
            <a:rPr kumimoji="1" lang="en-US" altLang="ja-JP" sz="1050">
              <a:solidFill>
                <a:schemeClr val="dk1"/>
              </a:solidFill>
              <a:effectLst/>
              <a:latin typeface="+mn-lt"/>
              <a:ea typeface="+mn-ea"/>
              <a:cs typeface="+mn-cs"/>
            </a:rPr>
            <a:t>57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4,968</a:t>
          </a:r>
          <a:r>
            <a:rPr kumimoji="1" lang="ja-JP" altLang="ja-JP" sz="1050">
              <a:solidFill>
                <a:schemeClr val="dk1"/>
              </a:solidFill>
              <a:effectLst/>
              <a:latin typeface="+mn-lt"/>
              <a:ea typeface="+mn-ea"/>
              <a:cs typeface="+mn-cs"/>
            </a:rPr>
            <a:t>万円となっており、熊本地震に係る農業用施設の復旧経費が</a:t>
          </a:r>
          <a:r>
            <a:rPr kumimoji="1" lang="en-US" altLang="ja-JP" sz="1050">
              <a:solidFill>
                <a:schemeClr val="dk1"/>
              </a:solidFill>
              <a:effectLst/>
              <a:latin typeface="+mn-lt"/>
              <a:ea typeface="+mn-ea"/>
              <a:cs typeface="+mn-cs"/>
            </a:rPr>
            <a:t>11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124</a:t>
          </a:r>
          <a:r>
            <a:rPr kumimoji="1" lang="ja-JP" altLang="ja-JP" sz="1050">
              <a:solidFill>
                <a:schemeClr val="dk1"/>
              </a:solidFill>
              <a:effectLst/>
              <a:latin typeface="+mn-lt"/>
              <a:ea typeface="+mn-ea"/>
              <a:cs typeface="+mn-cs"/>
            </a:rPr>
            <a:t>万円増加したことなどによる。</a:t>
          </a:r>
          <a:endParaRPr lang="ja-JP" altLang="ja-JP" sz="1050">
            <a:effectLst/>
          </a:endParaRPr>
        </a:p>
        <a:p>
          <a:r>
            <a:rPr kumimoji="1" lang="ja-JP" altLang="ja-JP" sz="1050">
              <a:solidFill>
                <a:schemeClr val="dk1"/>
              </a:solidFill>
              <a:effectLst/>
              <a:latin typeface="+mn-lt"/>
              <a:ea typeface="+mn-ea"/>
              <a:cs typeface="+mn-cs"/>
            </a:rPr>
            <a:t>・商工費は、住民一人当たり</a:t>
          </a:r>
          <a:r>
            <a:rPr kumimoji="1" lang="en-US" altLang="ja-JP" sz="1050">
              <a:solidFill>
                <a:schemeClr val="dk1"/>
              </a:solidFill>
              <a:effectLst/>
              <a:latin typeface="+mn-lt"/>
              <a:ea typeface="+mn-ea"/>
              <a:cs typeface="+mn-cs"/>
            </a:rPr>
            <a:t>30,687</a:t>
          </a:r>
          <a:r>
            <a:rPr kumimoji="1" lang="ja-JP" altLang="ja-JP" sz="1050">
              <a:solidFill>
                <a:schemeClr val="dk1"/>
              </a:solidFill>
              <a:effectLst/>
              <a:latin typeface="+mn-lt"/>
              <a:ea typeface="+mn-ea"/>
              <a:cs typeface="+mn-cs"/>
            </a:rPr>
            <a:t>円となっている。決算全体でみると、前年度と比べ</a:t>
          </a:r>
          <a:r>
            <a:rPr kumimoji="1" lang="en-US" altLang="ja-JP" sz="1050">
              <a:solidFill>
                <a:schemeClr val="dk1"/>
              </a:solidFill>
              <a:effectLst/>
              <a:latin typeface="+mn-lt"/>
              <a:ea typeface="+mn-ea"/>
              <a:cs typeface="+mn-cs"/>
            </a:rPr>
            <a:t>75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3,284</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225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1,558</a:t>
          </a:r>
          <a:r>
            <a:rPr kumimoji="1" lang="ja-JP" altLang="ja-JP" sz="1050">
              <a:solidFill>
                <a:schemeClr val="dk1"/>
              </a:solidFill>
              <a:effectLst/>
              <a:latin typeface="+mn-lt"/>
              <a:ea typeface="+mn-ea"/>
              <a:cs typeface="+mn-cs"/>
            </a:rPr>
            <a:t>万円となっており、熊本城ホール整備事業が</a:t>
          </a:r>
          <a:r>
            <a:rPr kumimoji="1" lang="en-US" altLang="ja-JP" sz="1050">
              <a:solidFill>
                <a:schemeClr val="dk1"/>
              </a:solidFill>
              <a:effectLst/>
              <a:latin typeface="+mn-lt"/>
              <a:ea typeface="+mn-ea"/>
              <a:cs typeface="+mn-cs"/>
            </a:rPr>
            <a:t>71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502</a:t>
          </a:r>
          <a:r>
            <a:rPr kumimoji="1" lang="ja-JP" altLang="ja-JP" sz="1050">
              <a:solidFill>
                <a:schemeClr val="dk1"/>
              </a:solidFill>
              <a:effectLst/>
              <a:latin typeface="+mn-lt"/>
              <a:ea typeface="+mn-ea"/>
              <a:cs typeface="+mn-cs"/>
            </a:rPr>
            <a:t>万円増加したことが主な要因である。</a:t>
          </a:r>
          <a:endParaRPr lang="ja-JP" altLang="ja-JP" sz="1050">
            <a:effectLst/>
          </a:endParaRPr>
        </a:p>
        <a:p>
          <a:r>
            <a:rPr kumimoji="1" lang="ja-JP" altLang="ja-JP" sz="1050">
              <a:solidFill>
                <a:schemeClr val="dk1"/>
              </a:solidFill>
              <a:effectLst/>
              <a:latin typeface="+mn-lt"/>
              <a:ea typeface="+mn-ea"/>
              <a:cs typeface="+mn-cs"/>
            </a:rPr>
            <a:t>・土木費は、住民一人当たり</a:t>
          </a:r>
          <a:r>
            <a:rPr kumimoji="1" lang="en-US" altLang="ja-JP" sz="1050">
              <a:solidFill>
                <a:schemeClr val="dk1"/>
              </a:solidFill>
              <a:effectLst/>
              <a:latin typeface="+mn-lt"/>
              <a:ea typeface="+mn-ea"/>
              <a:cs typeface="+mn-cs"/>
            </a:rPr>
            <a:t>74,482</a:t>
          </a:r>
          <a:r>
            <a:rPr kumimoji="1" lang="ja-JP" altLang="ja-JP" sz="1050">
              <a:solidFill>
                <a:schemeClr val="dk1"/>
              </a:solidFill>
              <a:effectLst/>
              <a:latin typeface="+mn-lt"/>
              <a:ea typeface="+mn-ea"/>
              <a:cs typeface="+mn-cs"/>
            </a:rPr>
            <a:t>円となっている。決算全体でみると、前年度と比べ</a:t>
          </a:r>
          <a:r>
            <a:rPr kumimoji="1" lang="en-US" altLang="ja-JP" sz="1050">
              <a:solidFill>
                <a:schemeClr val="dk1"/>
              </a:solidFill>
              <a:effectLst/>
              <a:latin typeface="+mn-lt"/>
              <a:ea typeface="+mn-ea"/>
              <a:cs typeface="+mn-cs"/>
            </a:rPr>
            <a:t>44</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9,271</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546</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4,886</a:t>
          </a:r>
          <a:r>
            <a:rPr kumimoji="1" lang="ja-JP" altLang="ja-JP" sz="1050">
              <a:solidFill>
                <a:schemeClr val="dk1"/>
              </a:solidFill>
              <a:effectLst/>
              <a:latin typeface="+mn-lt"/>
              <a:ea typeface="+mn-ea"/>
              <a:cs typeface="+mn-cs"/>
            </a:rPr>
            <a:t>万円となっており、桜町地区再開発事業が</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1,263</a:t>
          </a:r>
          <a:r>
            <a:rPr kumimoji="1" lang="ja-JP" altLang="ja-JP" sz="1050">
              <a:solidFill>
                <a:schemeClr val="dk1"/>
              </a:solidFill>
              <a:effectLst/>
              <a:latin typeface="+mn-lt"/>
              <a:ea typeface="+mn-ea"/>
              <a:cs typeface="+mn-cs"/>
            </a:rPr>
            <a:t>万円増加したことや国県道の道路橋梁改築経費が</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7,105</a:t>
          </a:r>
          <a:r>
            <a:rPr kumimoji="1" lang="ja-JP" altLang="ja-JP" sz="1050">
              <a:solidFill>
                <a:schemeClr val="dk1"/>
              </a:solidFill>
              <a:effectLst/>
              <a:latin typeface="+mn-lt"/>
              <a:ea typeface="+mn-ea"/>
              <a:cs typeface="+mn-cs"/>
            </a:rPr>
            <a:t>万円増加したことなどによる。</a:t>
          </a:r>
          <a:endParaRPr lang="ja-JP" altLang="ja-JP" sz="1050">
            <a:effectLst/>
          </a:endParaRPr>
        </a:p>
        <a:p>
          <a:r>
            <a:rPr kumimoji="1" lang="ja-JP" altLang="ja-JP" sz="1050">
              <a:solidFill>
                <a:schemeClr val="dk1"/>
              </a:solidFill>
              <a:effectLst/>
              <a:latin typeface="+mn-lt"/>
              <a:ea typeface="+mn-ea"/>
              <a:cs typeface="+mn-cs"/>
            </a:rPr>
            <a:t>・教育費は、住民一当たり</a:t>
          </a:r>
          <a:r>
            <a:rPr kumimoji="1" lang="en-US" altLang="ja-JP" sz="1050">
              <a:solidFill>
                <a:schemeClr val="dk1"/>
              </a:solidFill>
              <a:effectLst/>
              <a:latin typeface="+mn-lt"/>
              <a:ea typeface="+mn-ea"/>
              <a:cs typeface="+mn-cs"/>
            </a:rPr>
            <a:t>94,501</a:t>
          </a:r>
          <a:r>
            <a:rPr kumimoji="1" lang="ja-JP" altLang="ja-JP" sz="1050">
              <a:solidFill>
                <a:schemeClr val="dk1"/>
              </a:solidFill>
              <a:effectLst/>
              <a:latin typeface="+mn-lt"/>
              <a:ea typeface="+mn-ea"/>
              <a:cs typeface="+mn-cs"/>
            </a:rPr>
            <a:t>円となっている。決算全体で見ると、前年度と比べ</a:t>
          </a:r>
          <a:r>
            <a:rPr kumimoji="1" lang="en-US" altLang="ja-JP" sz="1050">
              <a:solidFill>
                <a:schemeClr val="dk1"/>
              </a:solidFill>
              <a:effectLst/>
              <a:latin typeface="+mn-lt"/>
              <a:ea typeface="+mn-ea"/>
              <a:cs typeface="+mn-cs"/>
            </a:rPr>
            <a:t>47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7,700</a:t>
          </a:r>
          <a:r>
            <a:rPr kumimoji="1" lang="ja-JP" altLang="ja-JP" sz="1050">
              <a:solidFill>
                <a:schemeClr val="dk1"/>
              </a:solidFill>
              <a:effectLst/>
              <a:latin typeface="+mn-lt"/>
              <a:ea typeface="+mn-ea"/>
              <a:cs typeface="+mn-cs"/>
            </a:rPr>
            <a:t>万円増の</a:t>
          </a:r>
          <a:r>
            <a:rPr kumimoji="1" lang="en-US" altLang="ja-JP" sz="1050">
              <a:solidFill>
                <a:schemeClr val="dk1"/>
              </a:solidFill>
              <a:effectLst/>
              <a:latin typeface="+mn-lt"/>
              <a:ea typeface="+mn-ea"/>
              <a:cs typeface="+mn-cs"/>
            </a:rPr>
            <a:t>693</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3,747</a:t>
          </a:r>
          <a:r>
            <a:rPr kumimoji="1" lang="ja-JP" altLang="ja-JP" sz="1050">
              <a:solidFill>
                <a:schemeClr val="dk1"/>
              </a:solidFill>
              <a:effectLst/>
              <a:latin typeface="+mn-lt"/>
              <a:ea typeface="+mn-ea"/>
              <a:cs typeface="+mn-cs"/>
            </a:rPr>
            <a:t>万円となっており、ラグビーワールドカップ・女子ハンドボール世界選手権の負担金が</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7,164</a:t>
          </a:r>
          <a:r>
            <a:rPr kumimoji="1" lang="ja-JP" altLang="ja-JP" sz="1050">
              <a:solidFill>
                <a:schemeClr val="dk1"/>
              </a:solidFill>
              <a:effectLst/>
              <a:latin typeface="+mn-lt"/>
              <a:ea typeface="+mn-ea"/>
              <a:cs typeface="+mn-cs"/>
            </a:rPr>
            <a:t>億円増加したことや千葉城地区保存活用経費が</a:t>
          </a:r>
          <a:r>
            <a:rPr kumimoji="1" lang="en-US" altLang="ja-JP" sz="1050">
              <a:solidFill>
                <a:schemeClr val="dk1"/>
              </a:solidFill>
              <a:effectLst/>
              <a:latin typeface="+mn-lt"/>
              <a:ea typeface="+mn-ea"/>
              <a:cs typeface="+mn-cs"/>
            </a:rPr>
            <a:t>15</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301</a:t>
          </a:r>
          <a:r>
            <a:rPr kumimoji="1" lang="ja-JP" altLang="ja-JP" sz="1050">
              <a:solidFill>
                <a:schemeClr val="dk1"/>
              </a:solidFill>
              <a:effectLst/>
              <a:latin typeface="+mn-lt"/>
              <a:ea typeface="+mn-ea"/>
              <a:cs typeface="+mn-cs"/>
            </a:rPr>
            <a:t>万円増加したことなどによる。</a:t>
          </a:r>
          <a:endParaRPr lang="ja-JP" altLang="ja-JP" sz="1050">
            <a:effectLst/>
          </a:endParaRPr>
        </a:p>
        <a:p>
          <a:r>
            <a:rPr kumimoji="1" lang="ja-JP" altLang="ja-JP" sz="1050">
              <a:solidFill>
                <a:schemeClr val="dk1"/>
              </a:solidFill>
              <a:effectLst/>
              <a:latin typeface="+mn-lt"/>
              <a:ea typeface="+mn-ea"/>
              <a:cs typeface="+mn-cs"/>
            </a:rPr>
            <a:t>・災害復旧費は、住民一人当たり</a:t>
          </a:r>
          <a:r>
            <a:rPr kumimoji="1" lang="en-US" altLang="ja-JP" sz="1050">
              <a:solidFill>
                <a:schemeClr val="dk1"/>
              </a:solidFill>
              <a:effectLst/>
              <a:latin typeface="+mn-lt"/>
              <a:ea typeface="+mn-ea"/>
              <a:cs typeface="+mn-cs"/>
            </a:rPr>
            <a:t>11,921</a:t>
          </a:r>
          <a:r>
            <a:rPr kumimoji="1" lang="ja-JP" altLang="ja-JP" sz="1050">
              <a:solidFill>
                <a:schemeClr val="dk1"/>
              </a:solidFill>
              <a:effectLst/>
              <a:latin typeface="+mn-lt"/>
              <a:ea typeface="+mn-ea"/>
              <a:cs typeface="+mn-cs"/>
            </a:rPr>
            <a:t>円となっている。決算全体で見ると、前年度に比べ</a:t>
          </a:r>
          <a:r>
            <a:rPr kumimoji="1" lang="en-US" altLang="ja-JP" sz="1050">
              <a:solidFill>
                <a:schemeClr val="dk1"/>
              </a:solidFill>
              <a:effectLst/>
              <a:latin typeface="+mn-lt"/>
              <a:ea typeface="+mn-ea"/>
              <a:cs typeface="+mn-cs"/>
            </a:rPr>
            <a:t>43</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4,830</a:t>
          </a:r>
          <a:r>
            <a:rPr kumimoji="1" lang="ja-JP" altLang="ja-JP" sz="1050">
              <a:solidFill>
                <a:schemeClr val="dk1"/>
              </a:solidFill>
              <a:effectLst/>
              <a:latin typeface="+mn-lt"/>
              <a:ea typeface="+mn-ea"/>
              <a:cs typeface="+mn-cs"/>
            </a:rPr>
            <a:t>万円減の</a:t>
          </a:r>
          <a:r>
            <a:rPr kumimoji="1" lang="en-US" altLang="ja-JP" sz="1050">
              <a:solidFill>
                <a:schemeClr val="dk1"/>
              </a:solidFill>
              <a:effectLst/>
              <a:latin typeface="+mn-lt"/>
              <a:ea typeface="+mn-ea"/>
              <a:cs typeface="+mn-cs"/>
            </a:rPr>
            <a:t>87</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4,646</a:t>
          </a:r>
          <a:r>
            <a:rPr kumimoji="1" lang="ja-JP" altLang="ja-JP" sz="1050">
              <a:solidFill>
                <a:schemeClr val="dk1"/>
              </a:solidFill>
              <a:effectLst/>
              <a:latin typeface="+mn-lt"/>
              <a:ea typeface="+mn-ea"/>
              <a:cs typeface="+mn-cs"/>
            </a:rPr>
            <a:t>万円となっており、復旧・復興の進捗に伴い、熊本地震災害復旧に係る事業費が減少したことが主な要因である。</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財政調整基金の実質的な取崩しは行わず、また、実質収支は前年と同程度で推移したため、実質単年度収支は黒字となっていたが、令和元年度においては、新型コロナウイルス感染症への対応分として、財政調整基金の取崩しを行っており、実質単年度収支は赤字となっ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年度の国民健康保険会計については、平成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発生した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国庫負担金等約</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億円の返還</a:t>
          </a:r>
          <a:r>
            <a:rPr kumimoji="1" lang="ja-JP" altLang="en-US" sz="1100">
              <a:solidFill>
                <a:sysClr val="windowText" lastClr="000000"/>
              </a:solidFill>
              <a:effectLst/>
              <a:latin typeface="+mn-lt"/>
              <a:ea typeface="+mn-ea"/>
              <a:cs typeface="+mn-cs"/>
            </a:rPr>
            <a:t>金の皆減や、</a:t>
          </a:r>
          <a:r>
            <a:rPr kumimoji="1" lang="ja-JP" altLang="ja-JP" sz="1100">
              <a:solidFill>
                <a:sysClr val="windowText" lastClr="000000"/>
              </a:solidFill>
              <a:effectLst/>
              <a:latin typeface="+mn-lt"/>
              <a:ea typeface="+mn-ea"/>
              <a:cs typeface="+mn-cs"/>
            </a:rPr>
            <a:t>保険料収納率の向上に</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伴う保険料収入の増や、県の特別交付金の増等により、単年度収支</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16.4</a:t>
          </a:r>
          <a:r>
            <a:rPr kumimoji="1" lang="ja-JP" altLang="ja-JP" sz="1100">
              <a:solidFill>
                <a:sysClr val="windowText" lastClr="000000"/>
              </a:solidFill>
              <a:effectLst/>
              <a:latin typeface="+mn-lt"/>
              <a:ea typeface="+mn-ea"/>
              <a:cs typeface="+mn-cs"/>
            </a:rPr>
            <a:t>億円の</a:t>
          </a:r>
          <a:r>
            <a:rPr kumimoji="1" lang="ja-JP" altLang="en-US" sz="1100">
              <a:solidFill>
                <a:sysClr val="windowText" lastClr="000000"/>
              </a:solidFill>
              <a:effectLst/>
              <a:latin typeface="+mn-lt"/>
              <a:ea typeface="+mn-ea"/>
              <a:cs typeface="+mn-cs"/>
            </a:rPr>
            <a:t>黒字となった</a:t>
          </a:r>
          <a:r>
            <a:rPr kumimoji="1" lang="ja-JP" altLang="ja-JP" sz="1100">
              <a:solidFill>
                <a:sysClr val="windowText" lastClr="000000"/>
              </a:solidFill>
              <a:effectLst/>
              <a:latin typeface="+mn-lt"/>
              <a:ea typeface="+mn-ea"/>
              <a:cs typeface="+mn-cs"/>
            </a:rPr>
            <a:t>もの。</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・しかしながら、国民健康保険会計においては、依然として累積赤</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字を抱えていることから、今後も引き続き保険料収納率の向上対</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策や医療費の適正化等に積極的に取り組み、単年度収支の黒字化</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及び累積赤字の解消に努める。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19"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407076330</v>
      </c>
      <c r="BO4" s="424"/>
      <c r="BP4" s="424"/>
      <c r="BQ4" s="424"/>
      <c r="BR4" s="424"/>
      <c r="BS4" s="424"/>
      <c r="BT4" s="424"/>
      <c r="BU4" s="425"/>
      <c r="BV4" s="423">
        <v>393708361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3.5</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398501331</v>
      </c>
      <c r="BO5" s="429"/>
      <c r="BP5" s="429"/>
      <c r="BQ5" s="429"/>
      <c r="BR5" s="429"/>
      <c r="BS5" s="429"/>
      <c r="BT5" s="429"/>
      <c r="BU5" s="430"/>
      <c r="BV5" s="428">
        <v>382888282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91.6</v>
      </c>
      <c r="CU5" s="399"/>
      <c r="CV5" s="399"/>
      <c r="CW5" s="399"/>
      <c r="CX5" s="399"/>
      <c r="CY5" s="399"/>
      <c r="CZ5" s="399"/>
      <c r="DA5" s="400"/>
      <c r="DB5" s="398">
        <v>90</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8574999</v>
      </c>
      <c r="BO6" s="429"/>
      <c r="BP6" s="429"/>
      <c r="BQ6" s="429"/>
      <c r="BR6" s="429"/>
      <c r="BS6" s="429"/>
      <c r="BT6" s="429"/>
      <c r="BU6" s="430"/>
      <c r="BV6" s="428">
        <v>10820079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v>
      </c>
      <c r="CU6" s="582"/>
      <c r="CV6" s="582"/>
      <c r="CW6" s="582"/>
      <c r="CX6" s="582"/>
      <c r="CY6" s="582"/>
      <c r="CZ6" s="582"/>
      <c r="DA6" s="583"/>
      <c r="DB6" s="581">
        <v>101.8</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1904152</v>
      </c>
      <c r="BO7" s="429"/>
      <c r="BP7" s="429"/>
      <c r="BQ7" s="429"/>
      <c r="BR7" s="429"/>
      <c r="BS7" s="429"/>
      <c r="BT7" s="429"/>
      <c r="BU7" s="430"/>
      <c r="BV7" s="428">
        <v>4398887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192806403</v>
      </c>
      <c r="CU7" s="429"/>
      <c r="CV7" s="429"/>
      <c r="CW7" s="429"/>
      <c r="CX7" s="429"/>
      <c r="CY7" s="429"/>
      <c r="CZ7" s="429"/>
      <c r="DA7" s="430"/>
      <c r="DB7" s="428">
        <v>191297285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6670847</v>
      </c>
      <c r="BO8" s="429"/>
      <c r="BP8" s="429"/>
      <c r="BQ8" s="429"/>
      <c r="BR8" s="429"/>
      <c r="BS8" s="429"/>
      <c r="BT8" s="429"/>
      <c r="BU8" s="430"/>
      <c r="BV8" s="428">
        <v>6421192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0.7</v>
      </c>
      <c r="CU8" s="542"/>
      <c r="CV8" s="542"/>
      <c r="CW8" s="542"/>
      <c r="CX8" s="542"/>
      <c r="CY8" s="542"/>
      <c r="CZ8" s="542"/>
      <c r="DA8" s="543"/>
      <c r="DB8" s="541">
        <v>0.71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740822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249655</v>
      </c>
      <c r="BO9" s="429"/>
      <c r="BP9" s="429"/>
      <c r="BQ9" s="429"/>
      <c r="BR9" s="429"/>
      <c r="BS9" s="429"/>
      <c r="BT9" s="429"/>
      <c r="BU9" s="430"/>
      <c r="BV9" s="428">
        <v>163667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12.9</v>
      </c>
      <c r="CU9" s="399"/>
      <c r="CV9" s="399"/>
      <c r="CW9" s="399"/>
      <c r="CX9" s="399"/>
      <c r="CY9" s="399"/>
      <c r="CZ9" s="399"/>
      <c r="DA9" s="400"/>
      <c r="DB9" s="398">
        <v>13.2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734474</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3133819</v>
      </c>
      <c r="BO10" s="429"/>
      <c r="BP10" s="429"/>
      <c r="BQ10" s="429"/>
      <c r="BR10" s="429"/>
      <c r="BS10" s="429"/>
      <c r="BT10" s="429"/>
      <c r="BU10" s="430"/>
      <c r="BV10" s="428">
        <v>2554833</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94</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733721</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3817275</v>
      </c>
      <c r="BO12" s="429"/>
      <c r="BP12" s="429"/>
      <c r="BQ12" s="429"/>
      <c r="BR12" s="429"/>
      <c r="BS12" s="429"/>
      <c r="BT12" s="429"/>
      <c r="BU12" s="430"/>
      <c r="BV12" s="428">
        <v>2550000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135</v>
      </c>
      <c r="N13" s="529"/>
      <c r="O13" s="529"/>
      <c r="P13" s="529"/>
      <c r="Q13" s="530"/>
      <c r="R13" s="531">
        <v>727066</v>
      </c>
      <c r="S13" s="532"/>
      <c r="T13" s="532"/>
      <c r="U13" s="532"/>
      <c r="V13" s="533"/>
      <c r="W13" s="519" t="s">
        <v>136</v>
      </c>
      <c r="X13" s="441"/>
      <c r="Y13" s="441"/>
      <c r="Z13" s="441"/>
      <c r="AA13" s="441"/>
      <c r="AB13" s="442"/>
      <c r="AC13" s="404">
        <v>12472</v>
      </c>
      <c r="AD13" s="405"/>
      <c r="AE13" s="405"/>
      <c r="AF13" s="405"/>
      <c r="AG13" s="406"/>
      <c r="AH13" s="404">
        <v>12280</v>
      </c>
      <c r="AI13" s="405"/>
      <c r="AJ13" s="405"/>
      <c r="AK13" s="405"/>
      <c r="AL13" s="407"/>
      <c r="AM13" s="497" t="s">
        <v>137</v>
      </c>
      <c r="AN13" s="402"/>
      <c r="AO13" s="402"/>
      <c r="AP13" s="402"/>
      <c r="AQ13" s="402"/>
      <c r="AR13" s="402"/>
      <c r="AS13" s="402"/>
      <c r="AT13" s="403"/>
      <c r="AU13" s="485" t="s">
        <v>138</v>
      </c>
      <c r="AV13" s="486"/>
      <c r="AW13" s="486"/>
      <c r="AX13" s="486"/>
      <c r="AY13" s="408" t="s">
        <v>139</v>
      </c>
      <c r="AZ13" s="409"/>
      <c r="BA13" s="409"/>
      <c r="BB13" s="409"/>
      <c r="BC13" s="409"/>
      <c r="BD13" s="409"/>
      <c r="BE13" s="409"/>
      <c r="BF13" s="409"/>
      <c r="BG13" s="409"/>
      <c r="BH13" s="409"/>
      <c r="BI13" s="409"/>
      <c r="BJ13" s="409"/>
      <c r="BK13" s="409"/>
      <c r="BL13" s="409"/>
      <c r="BM13" s="410"/>
      <c r="BN13" s="428">
        <v>-433801</v>
      </c>
      <c r="BO13" s="429"/>
      <c r="BP13" s="429"/>
      <c r="BQ13" s="429"/>
      <c r="BR13" s="429"/>
      <c r="BS13" s="429"/>
      <c r="BT13" s="429"/>
      <c r="BU13" s="430"/>
      <c r="BV13" s="428">
        <v>168500</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6.6</v>
      </c>
      <c r="CU13" s="399"/>
      <c r="CV13" s="399"/>
      <c r="CW13" s="399"/>
      <c r="CX13" s="399"/>
      <c r="CY13" s="399"/>
      <c r="CZ13" s="399"/>
      <c r="DA13" s="400"/>
      <c r="DB13" s="398">
        <v>7.7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734105</v>
      </c>
      <c r="S14" s="532"/>
      <c r="T14" s="532"/>
      <c r="U14" s="532"/>
      <c r="V14" s="533"/>
      <c r="W14" s="534"/>
      <c r="X14" s="444"/>
      <c r="Y14" s="444"/>
      <c r="Z14" s="444"/>
      <c r="AA14" s="444"/>
      <c r="AB14" s="445"/>
      <c r="AC14" s="524">
        <v>3.8</v>
      </c>
      <c r="AD14" s="525"/>
      <c r="AE14" s="525"/>
      <c r="AF14" s="525"/>
      <c r="AG14" s="526"/>
      <c r="AH14" s="524">
        <v>3.9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v>126.7</v>
      </c>
      <c r="CU14" s="536"/>
      <c r="CV14" s="536"/>
      <c r="CW14" s="536"/>
      <c r="CX14" s="536"/>
      <c r="CY14" s="536"/>
      <c r="CZ14" s="536"/>
      <c r="DA14" s="537"/>
      <c r="DB14" s="535">
        <v>116.6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143</v>
      </c>
      <c r="N15" s="529"/>
      <c r="O15" s="529"/>
      <c r="P15" s="529"/>
      <c r="Q15" s="530"/>
      <c r="R15" s="531">
        <v>728178</v>
      </c>
      <c r="S15" s="532"/>
      <c r="T15" s="532"/>
      <c r="U15" s="532"/>
      <c r="V15" s="533"/>
      <c r="W15" s="519" t="s">
        <v>144</v>
      </c>
      <c r="X15" s="441"/>
      <c r="Y15" s="441"/>
      <c r="Z15" s="441"/>
      <c r="AA15" s="441"/>
      <c r="AB15" s="442"/>
      <c r="AC15" s="404">
        <v>55443</v>
      </c>
      <c r="AD15" s="405"/>
      <c r="AE15" s="405"/>
      <c r="AF15" s="405"/>
      <c r="AG15" s="406"/>
      <c r="AH15" s="404">
        <v>53403</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103622421</v>
      </c>
      <c r="BO15" s="424"/>
      <c r="BP15" s="424"/>
      <c r="BQ15" s="424"/>
      <c r="BR15" s="424"/>
      <c r="BS15" s="424"/>
      <c r="BT15" s="424"/>
      <c r="BU15" s="425"/>
      <c r="BV15" s="423">
        <v>100277950</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17</v>
      </c>
      <c r="AD16" s="525"/>
      <c r="AE16" s="525"/>
      <c r="AF16" s="525"/>
      <c r="AG16" s="526"/>
      <c r="AH16" s="524">
        <v>16.8</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147366537</v>
      </c>
      <c r="BO16" s="429"/>
      <c r="BP16" s="429"/>
      <c r="BQ16" s="429"/>
      <c r="BR16" s="429"/>
      <c r="BS16" s="429"/>
      <c r="BT16" s="429"/>
      <c r="BU16" s="430"/>
      <c r="BV16" s="428">
        <v>143060127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257637</v>
      </c>
      <c r="AD17" s="405"/>
      <c r="AE17" s="405"/>
      <c r="AF17" s="405"/>
      <c r="AG17" s="406"/>
      <c r="AH17" s="404">
        <v>251965</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130664597</v>
      </c>
      <c r="BO17" s="429"/>
      <c r="BP17" s="429"/>
      <c r="BQ17" s="429"/>
      <c r="BR17" s="429"/>
      <c r="BS17" s="429"/>
      <c r="BT17" s="429"/>
      <c r="BU17" s="430"/>
      <c r="BV17" s="428">
        <v>125452996</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390.32</v>
      </c>
      <c r="M18" s="493"/>
      <c r="N18" s="493"/>
      <c r="O18" s="493"/>
      <c r="P18" s="493"/>
      <c r="Q18" s="493"/>
      <c r="R18" s="494"/>
      <c r="S18" s="494"/>
      <c r="T18" s="494"/>
      <c r="U18" s="494"/>
      <c r="V18" s="495"/>
      <c r="W18" s="509"/>
      <c r="X18" s="510"/>
      <c r="Y18" s="510"/>
      <c r="Z18" s="510"/>
      <c r="AA18" s="510"/>
      <c r="AB18" s="520"/>
      <c r="AC18" s="392">
        <v>79.099999999999994</v>
      </c>
      <c r="AD18" s="393"/>
      <c r="AE18" s="393"/>
      <c r="AF18" s="393"/>
      <c r="AG18" s="496"/>
      <c r="AH18" s="392">
        <v>79.3</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180161925</v>
      </c>
      <c r="BO18" s="429"/>
      <c r="BP18" s="429"/>
      <c r="BQ18" s="429"/>
      <c r="BR18" s="429"/>
      <c r="BS18" s="429"/>
      <c r="BT18" s="429"/>
      <c r="BU18" s="430"/>
      <c r="BV18" s="428">
        <v>178320647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1898</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222339866</v>
      </c>
      <c r="BO19" s="429"/>
      <c r="BP19" s="429"/>
      <c r="BQ19" s="429"/>
      <c r="BR19" s="429"/>
      <c r="BS19" s="429"/>
      <c r="BT19" s="429"/>
      <c r="BU19" s="430"/>
      <c r="BV19" s="428">
        <v>222699593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315456</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481313290</v>
      </c>
      <c r="BO23" s="429"/>
      <c r="BP23" s="429"/>
      <c r="BQ23" s="429"/>
      <c r="BR23" s="429"/>
      <c r="BS23" s="429"/>
      <c r="BT23" s="429"/>
      <c r="BU23" s="430"/>
      <c r="BV23" s="428">
        <v>454325134</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11900</v>
      </c>
      <c r="R24" s="405"/>
      <c r="S24" s="405"/>
      <c r="T24" s="405"/>
      <c r="U24" s="405"/>
      <c r="V24" s="406"/>
      <c r="W24" s="470"/>
      <c r="X24" s="461"/>
      <c r="Y24" s="462"/>
      <c r="Z24" s="401" t="s">
        <v>168</v>
      </c>
      <c r="AA24" s="402"/>
      <c r="AB24" s="402"/>
      <c r="AC24" s="402"/>
      <c r="AD24" s="402"/>
      <c r="AE24" s="402"/>
      <c r="AF24" s="402"/>
      <c r="AG24" s="403"/>
      <c r="AH24" s="404">
        <v>4905</v>
      </c>
      <c r="AI24" s="405"/>
      <c r="AJ24" s="405"/>
      <c r="AK24" s="405"/>
      <c r="AL24" s="406"/>
      <c r="AM24" s="404">
        <v>15828435</v>
      </c>
      <c r="AN24" s="405"/>
      <c r="AO24" s="405"/>
      <c r="AP24" s="405"/>
      <c r="AQ24" s="405"/>
      <c r="AR24" s="406"/>
      <c r="AS24" s="404">
        <v>3227</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244943765</v>
      </c>
      <c r="BO24" s="429"/>
      <c r="BP24" s="429"/>
      <c r="BQ24" s="429"/>
      <c r="BR24" s="429"/>
      <c r="BS24" s="429"/>
      <c r="BT24" s="429"/>
      <c r="BU24" s="430"/>
      <c r="BV24" s="428">
        <v>256981490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2</v>
      </c>
      <c r="M25" s="405"/>
      <c r="N25" s="405"/>
      <c r="O25" s="405"/>
      <c r="P25" s="406"/>
      <c r="Q25" s="404">
        <v>9470</v>
      </c>
      <c r="R25" s="405"/>
      <c r="S25" s="405"/>
      <c r="T25" s="405"/>
      <c r="U25" s="405"/>
      <c r="V25" s="406"/>
      <c r="W25" s="470"/>
      <c r="X25" s="461"/>
      <c r="Y25" s="462"/>
      <c r="Z25" s="401" t="s">
        <v>171</v>
      </c>
      <c r="AA25" s="402"/>
      <c r="AB25" s="402"/>
      <c r="AC25" s="402"/>
      <c r="AD25" s="402"/>
      <c r="AE25" s="402"/>
      <c r="AF25" s="402"/>
      <c r="AG25" s="403"/>
      <c r="AH25" s="404">
        <v>807</v>
      </c>
      <c r="AI25" s="405"/>
      <c r="AJ25" s="405"/>
      <c r="AK25" s="405"/>
      <c r="AL25" s="406"/>
      <c r="AM25" s="404">
        <v>2527524</v>
      </c>
      <c r="AN25" s="405"/>
      <c r="AO25" s="405"/>
      <c r="AP25" s="405"/>
      <c r="AQ25" s="405"/>
      <c r="AR25" s="406"/>
      <c r="AS25" s="404">
        <v>3132</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66147270</v>
      </c>
      <c r="BO25" s="424"/>
      <c r="BP25" s="424"/>
      <c r="BQ25" s="424"/>
      <c r="BR25" s="424"/>
      <c r="BS25" s="424"/>
      <c r="BT25" s="424"/>
      <c r="BU25" s="425"/>
      <c r="BV25" s="423">
        <v>88297016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7050</v>
      </c>
      <c r="R26" s="405"/>
      <c r="S26" s="405"/>
      <c r="T26" s="405"/>
      <c r="U26" s="405"/>
      <c r="V26" s="406"/>
      <c r="W26" s="470"/>
      <c r="X26" s="461"/>
      <c r="Y26" s="462"/>
      <c r="Z26" s="401" t="s">
        <v>174</v>
      </c>
      <c r="AA26" s="483"/>
      <c r="AB26" s="483"/>
      <c r="AC26" s="483"/>
      <c r="AD26" s="483"/>
      <c r="AE26" s="483"/>
      <c r="AF26" s="483"/>
      <c r="AG26" s="484"/>
      <c r="AH26" s="404">
        <v>444</v>
      </c>
      <c r="AI26" s="405"/>
      <c r="AJ26" s="405"/>
      <c r="AK26" s="405"/>
      <c r="AL26" s="406"/>
      <c r="AM26" s="404">
        <v>1613940</v>
      </c>
      <c r="AN26" s="405"/>
      <c r="AO26" s="405"/>
      <c r="AP26" s="405"/>
      <c r="AQ26" s="405"/>
      <c r="AR26" s="406"/>
      <c r="AS26" s="404">
        <v>3635</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v>1927276</v>
      </c>
      <c r="BO26" s="429"/>
      <c r="BP26" s="429"/>
      <c r="BQ26" s="429"/>
      <c r="BR26" s="429"/>
      <c r="BS26" s="429"/>
      <c r="BT26" s="429"/>
      <c r="BU26" s="430"/>
      <c r="BV26" s="428">
        <v>2016657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8200</v>
      </c>
      <c r="R27" s="405"/>
      <c r="S27" s="405"/>
      <c r="T27" s="405"/>
      <c r="U27" s="405"/>
      <c r="V27" s="406"/>
      <c r="W27" s="470"/>
      <c r="X27" s="461"/>
      <c r="Y27" s="462"/>
      <c r="Z27" s="401" t="s">
        <v>177</v>
      </c>
      <c r="AA27" s="402"/>
      <c r="AB27" s="402"/>
      <c r="AC27" s="402"/>
      <c r="AD27" s="402"/>
      <c r="AE27" s="402"/>
      <c r="AF27" s="402"/>
      <c r="AG27" s="403"/>
      <c r="AH27" s="404">
        <v>3625</v>
      </c>
      <c r="AI27" s="405"/>
      <c r="AJ27" s="405"/>
      <c r="AK27" s="405"/>
      <c r="AL27" s="406"/>
      <c r="AM27" s="404">
        <v>13501014</v>
      </c>
      <c r="AN27" s="405"/>
      <c r="AO27" s="405"/>
      <c r="AP27" s="405"/>
      <c r="AQ27" s="405"/>
      <c r="AR27" s="406"/>
      <c r="AS27" s="404">
        <v>3724</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7460</v>
      </c>
      <c r="R28" s="405"/>
      <c r="S28" s="405"/>
      <c r="T28" s="405"/>
      <c r="U28" s="405"/>
      <c r="V28" s="406"/>
      <c r="W28" s="470"/>
      <c r="X28" s="461"/>
      <c r="Y28" s="462"/>
      <c r="Z28" s="401" t="s">
        <v>181</v>
      </c>
      <c r="AA28" s="402"/>
      <c r="AB28" s="402"/>
      <c r="AC28" s="402"/>
      <c r="AD28" s="402"/>
      <c r="AE28" s="402"/>
      <c r="AF28" s="402"/>
      <c r="AG28" s="403"/>
      <c r="AH28" s="404" t="s">
        <v>127</v>
      </c>
      <c r="AI28" s="405"/>
      <c r="AJ28" s="405"/>
      <c r="AK28" s="405"/>
      <c r="AL28" s="406"/>
      <c r="AM28" s="404" t="s">
        <v>126</v>
      </c>
      <c r="AN28" s="405"/>
      <c r="AO28" s="405"/>
      <c r="AP28" s="405"/>
      <c r="AQ28" s="405"/>
      <c r="AR28" s="406"/>
      <c r="AS28" s="404" t="s">
        <v>126</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4096134</v>
      </c>
      <c r="BO28" s="424"/>
      <c r="BP28" s="424"/>
      <c r="BQ28" s="424"/>
      <c r="BR28" s="424"/>
      <c r="BS28" s="424"/>
      <c r="BT28" s="424"/>
      <c r="BU28" s="425"/>
      <c r="BV28" s="423">
        <v>4779590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46</v>
      </c>
      <c r="M29" s="405"/>
      <c r="N29" s="405"/>
      <c r="O29" s="405"/>
      <c r="P29" s="406"/>
      <c r="Q29" s="404">
        <v>6760</v>
      </c>
      <c r="R29" s="405"/>
      <c r="S29" s="405"/>
      <c r="T29" s="405"/>
      <c r="U29" s="405"/>
      <c r="V29" s="406"/>
      <c r="W29" s="471"/>
      <c r="X29" s="472"/>
      <c r="Y29" s="473"/>
      <c r="Z29" s="401" t="s">
        <v>184</v>
      </c>
      <c r="AA29" s="402"/>
      <c r="AB29" s="402"/>
      <c r="AC29" s="402"/>
      <c r="AD29" s="402"/>
      <c r="AE29" s="402"/>
      <c r="AF29" s="402"/>
      <c r="AG29" s="403"/>
      <c r="AH29" s="404">
        <v>8530</v>
      </c>
      <c r="AI29" s="405"/>
      <c r="AJ29" s="405"/>
      <c r="AK29" s="405"/>
      <c r="AL29" s="406"/>
      <c r="AM29" s="404">
        <v>29329449</v>
      </c>
      <c r="AN29" s="405"/>
      <c r="AO29" s="405"/>
      <c r="AP29" s="405"/>
      <c r="AQ29" s="405"/>
      <c r="AR29" s="406"/>
      <c r="AS29" s="404">
        <v>3438</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6305777</v>
      </c>
      <c r="BO29" s="429"/>
      <c r="BP29" s="429"/>
      <c r="BQ29" s="429"/>
      <c r="BR29" s="429"/>
      <c r="BS29" s="429"/>
      <c r="BT29" s="429"/>
      <c r="BU29" s="430"/>
      <c r="BV29" s="428">
        <v>5387197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100.1</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12490008</v>
      </c>
      <c r="BO30" s="432"/>
      <c r="BP30" s="432"/>
      <c r="BQ30" s="432"/>
      <c r="BR30" s="432"/>
      <c r="BS30" s="432"/>
      <c r="BT30" s="432"/>
      <c r="BU30" s="433"/>
      <c r="BV30" s="431">
        <v>12381847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195</v>
      </c>
      <c r="X33" s="390"/>
      <c r="Y33" s="390"/>
      <c r="Z33" s="390"/>
      <c r="AA33" s="390"/>
      <c r="AB33" s="390"/>
      <c r="AC33" s="390"/>
      <c r="AD33" s="390"/>
      <c r="AE33" s="390"/>
      <c r="AF33" s="390"/>
      <c r="AG33" s="390"/>
      <c r="AH33" s="390"/>
      <c r="AI33" s="390"/>
      <c r="AJ33" s="390"/>
      <c r="AK33" s="390"/>
      <c r="AL33" s="216"/>
      <c r="AM33" s="391" t="s">
        <v>196</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200</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10</v>
      </c>
      <c r="V34" s="387"/>
      <c r="W34" s="386" t="str">
        <f>IF('各会計、関係団体の財政状況及び健全化判断比率'!B28="","",'各会計、関係団体の財政状況及び健全化判断比率'!B28)</f>
        <v>国民健康保険会計</v>
      </c>
      <c r="X34" s="386"/>
      <c r="Y34" s="386"/>
      <c r="Z34" s="386"/>
      <c r="AA34" s="386"/>
      <c r="AB34" s="386"/>
      <c r="AC34" s="386"/>
      <c r="AD34" s="386"/>
      <c r="AE34" s="386"/>
      <c r="AF34" s="386"/>
      <c r="AG34" s="386"/>
      <c r="AH34" s="386"/>
      <c r="AI34" s="386"/>
      <c r="AJ34" s="386"/>
      <c r="AK34" s="386"/>
      <c r="AL34" s="214"/>
      <c r="AM34" s="387">
        <f>IF(AO34="","",MAX(C34:D43,U34:V43)+1)</f>
        <v>14</v>
      </c>
      <c r="AN34" s="387"/>
      <c r="AO34" s="386" t="str">
        <f>IF('各会計、関係団体の財政状況及び健全化判断比率'!B32="","",'各会計、関係団体の財政状況及び健全化判断比率'!B32)</f>
        <v>病院事業会計</v>
      </c>
      <c r="AP34" s="386"/>
      <c r="AQ34" s="386"/>
      <c r="AR34" s="386"/>
      <c r="AS34" s="386"/>
      <c r="AT34" s="386"/>
      <c r="AU34" s="386"/>
      <c r="AV34" s="386"/>
      <c r="AW34" s="386"/>
      <c r="AX34" s="386"/>
      <c r="AY34" s="386"/>
      <c r="AZ34" s="386"/>
      <c r="BA34" s="386"/>
      <c r="BB34" s="386"/>
      <c r="BC34" s="386"/>
      <c r="BD34" s="214"/>
      <c r="BE34" s="387">
        <f>IF(BG34="","",MAX(C34:D43,U34:V43,AM34:AN43)+1)</f>
        <v>19</v>
      </c>
      <c r="BF34" s="387"/>
      <c r="BG34" s="386" t="str">
        <f>IF('各会計、関係団体の財政状況及び健全化判断比率'!B37="","",'各会計、関係団体の財政状況及び健全化判断比率'!B37)</f>
        <v>農業集落排水事業会計</v>
      </c>
      <c r="BH34" s="386"/>
      <c r="BI34" s="386"/>
      <c r="BJ34" s="386"/>
      <c r="BK34" s="386"/>
      <c r="BL34" s="386"/>
      <c r="BM34" s="386"/>
      <c r="BN34" s="386"/>
      <c r="BO34" s="386"/>
      <c r="BP34" s="386"/>
      <c r="BQ34" s="386"/>
      <c r="BR34" s="386"/>
      <c r="BS34" s="386"/>
      <c r="BT34" s="386"/>
      <c r="BU34" s="386"/>
      <c r="BV34" s="214"/>
      <c r="BW34" s="387">
        <f>IF(BY34="","",MAX(C34:D43,U34:V43,AM34:AN43,BE34:BF43)+1)</f>
        <v>20</v>
      </c>
      <c r="BX34" s="387"/>
      <c r="BY34" s="386" t="str">
        <f>IF('各会計、関係団体の財政状況及び健全化判断比率'!B68="","",'各会計、関係団体の財政状況及び健全化判断比率'!B68)</f>
        <v>山鹿植木広域行政事務組合</v>
      </c>
      <c r="BZ34" s="386"/>
      <c r="CA34" s="386"/>
      <c r="CB34" s="386"/>
      <c r="CC34" s="386"/>
      <c r="CD34" s="386"/>
      <c r="CE34" s="386"/>
      <c r="CF34" s="386"/>
      <c r="CG34" s="386"/>
      <c r="CH34" s="386"/>
      <c r="CI34" s="386"/>
      <c r="CJ34" s="386"/>
      <c r="CK34" s="386"/>
      <c r="CL34" s="386"/>
      <c r="CM34" s="386"/>
      <c r="CN34" s="214"/>
      <c r="CO34" s="387">
        <f>IF(CQ34="","",MAX(C34:D43,U34:V43,AM34:AN43,BE34:BF43,BW34:BX43)+1)</f>
        <v>23</v>
      </c>
      <c r="CP34" s="387"/>
      <c r="CQ34" s="386" t="str">
        <f>IF('各会計、関係団体の財政状況及び健全化判断比率'!BS7="","",'各会計、関係団体の財政状況及び健全化判断比率'!BS7)</f>
        <v>熊本市勤労福祉センター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母子父子寡婦福祉資金貸付事業会計</v>
      </c>
      <c r="F35" s="386"/>
      <c r="G35" s="386"/>
      <c r="H35" s="386"/>
      <c r="I35" s="386"/>
      <c r="J35" s="386"/>
      <c r="K35" s="386"/>
      <c r="L35" s="386"/>
      <c r="M35" s="386"/>
      <c r="N35" s="386"/>
      <c r="O35" s="386"/>
      <c r="P35" s="386"/>
      <c r="Q35" s="386"/>
      <c r="R35" s="386"/>
      <c r="S35" s="386"/>
      <c r="T35" s="214"/>
      <c r="U35" s="387">
        <f>IF(W35="","",U34+1)</f>
        <v>11</v>
      </c>
      <c r="V35" s="387"/>
      <c r="W35" s="386" t="str">
        <f>IF('各会計、関係団体の財政状況及び健全化判断比率'!B29="","",'各会計、関係団体の財政状況及び健全化判断比率'!B29)</f>
        <v>介護保険会計</v>
      </c>
      <c r="X35" s="386"/>
      <c r="Y35" s="386"/>
      <c r="Z35" s="386"/>
      <c r="AA35" s="386"/>
      <c r="AB35" s="386"/>
      <c r="AC35" s="386"/>
      <c r="AD35" s="386"/>
      <c r="AE35" s="386"/>
      <c r="AF35" s="386"/>
      <c r="AG35" s="386"/>
      <c r="AH35" s="386"/>
      <c r="AI35" s="386"/>
      <c r="AJ35" s="386"/>
      <c r="AK35" s="386"/>
      <c r="AL35" s="214"/>
      <c r="AM35" s="387">
        <f t="shared" ref="AM35:AM43" si="0">IF(AO35="","",AM34+1)</f>
        <v>15</v>
      </c>
      <c r="AN35" s="387"/>
      <c r="AO35" s="386" t="str">
        <f>IF('各会計、関係団体の財政状況及び健全化判断比率'!B33="","",'各会計、関係団体の財政状況及び健全化判断比率'!B33)</f>
        <v>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21</v>
      </c>
      <c r="BX35" s="387"/>
      <c r="BY35" s="386" t="str">
        <f>IF('各会計、関係団体の財政状況及び健全化判断比率'!B69="","",'各会計、関係団体の財政状況及び健全化判断比率'!B69)</f>
        <v>熊本県後期高齢者医療広域連合（一般会計）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24</v>
      </c>
      <c r="CP35" s="387"/>
      <c r="CQ35" s="386" t="str">
        <f>IF('各会計、関係団体の財政状況及び健全化判断比率'!BS8="","",'各会計、関係団体の財政状況及び健全化判断比率'!BS8)</f>
        <v>熊本市上下水道サービス公社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産業振興資金会計</v>
      </c>
      <c r="F36" s="386"/>
      <c r="G36" s="386"/>
      <c r="H36" s="386"/>
      <c r="I36" s="386"/>
      <c r="J36" s="386"/>
      <c r="K36" s="386"/>
      <c r="L36" s="386"/>
      <c r="M36" s="386"/>
      <c r="N36" s="386"/>
      <c r="O36" s="386"/>
      <c r="P36" s="386"/>
      <c r="Q36" s="386"/>
      <c r="R36" s="386"/>
      <c r="S36" s="386"/>
      <c r="T36" s="214"/>
      <c r="U36" s="387">
        <f t="shared" ref="U36:U43" si="4">IF(W36="","",U35+1)</f>
        <v>12</v>
      </c>
      <c r="V36" s="387"/>
      <c r="W36" s="386" t="str">
        <f>IF('各会計、関係団体の財政状況及び健全化判断比率'!B30="","",'各会計、関係団体の財政状況及び健全化判断比率'!B30)</f>
        <v>後期高齢者医療会計</v>
      </c>
      <c r="X36" s="386"/>
      <c r="Y36" s="386"/>
      <c r="Z36" s="386"/>
      <c r="AA36" s="386"/>
      <c r="AB36" s="386"/>
      <c r="AC36" s="386"/>
      <c r="AD36" s="386"/>
      <c r="AE36" s="386"/>
      <c r="AF36" s="386"/>
      <c r="AG36" s="386"/>
      <c r="AH36" s="386"/>
      <c r="AI36" s="386"/>
      <c r="AJ36" s="386"/>
      <c r="AK36" s="386"/>
      <c r="AL36" s="214"/>
      <c r="AM36" s="387">
        <f t="shared" si="0"/>
        <v>16</v>
      </c>
      <c r="AN36" s="387"/>
      <c r="AO36" s="386" t="str">
        <f>IF('各会計、関係団体の財政状況及び健全化判断比率'!B34="","",'各会計、関係団体の財政状況及び健全化判断比率'!B34)</f>
        <v>工業用水道事業会計</v>
      </c>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22</v>
      </c>
      <c r="BX36" s="387"/>
      <c r="BY36" s="386" t="str">
        <f>IF('各会計、関係団体の財政状況及び健全化判断比率'!B70="","",'各会計、関係団体の財政状況及び健全化判断比率'!B70)</f>
        <v>熊本県後期高齢者医療広域連合（後期高齢者医療特別会計）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25</v>
      </c>
      <c r="CP36" s="387"/>
      <c r="CQ36" s="386" t="str">
        <f>IF('各会計、関係団体の財政状況及び健全化判断比率'!BS9="","",'各会計、関係団体の財政状況及び健全化判断比率'!BS9)</f>
        <v>熊本市社会教育振興事業団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公共用地先行取得事業会計</v>
      </c>
      <c r="F37" s="386"/>
      <c r="G37" s="386"/>
      <c r="H37" s="386"/>
      <c r="I37" s="386"/>
      <c r="J37" s="386"/>
      <c r="K37" s="386"/>
      <c r="L37" s="386"/>
      <c r="M37" s="386"/>
      <c r="N37" s="386"/>
      <c r="O37" s="386"/>
      <c r="P37" s="386"/>
      <c r="Q37" s="386"/>
      <c r="R37" s="386"/>
      <c r="S37" s="386"/>
      <c r="T37" s="214"/>
      <c r="U37" s="387">
        <f t="shared" si="4"/>
        <v>13</v>
      </c>
      <c r="V37" s="387"/>
      <c r="W37" s="386" t="str">
        <f>IF('各会計、関係団体の財政状況及び健全化判断比率'!B31="","",'各会計、関係団体の財政状況及び健全化判断比率'!B31)</f>
        <v>競輪事業会計</v>
      </c>
      <c r="X37" s="386"/>
      <c r="Y37" s="386"/>
      <c r="Z37" s="386"/>
      <c r="AA37" s="386"/>
      <c r="AB37" s="386"/>
      <c r="AC37" s="386"/>
      <c r="AD37" s="386"/>
      <c r="AE37" s="386"/>
      <c r="AF37" s="386"/>
      <c r="AG37" s="386"/>
      <c r="AH37" s="386"/>
      <c r="AI37" s="386"/>
      <c r="AJ37" s="386"/>
      <c r="AK37" s="386"/>
      <c r="AL37" s="214"/>
      <c r="AM37" s="387">
        <f t="shared" si="0"/>
        <v>17</v>
      </c>
      <c r="AN37" s="387"/>
      <c r="AO37" s="386" t="str">
        <f>IF('各会計、関係団体の財政状況及び健全化判断比率'!B35="","",'各会計、関係団体の財政状況及び健全化判断比率'!B35)</f>
        <v>下水道事業会計</v>
      </c>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26</v>
      </c>
      <c r="CP37" s="387"/>
      <c r="CQ37" s="386" t="str">
        <f>IF('各会計、関係団体の財政状況及び健全化判断比率'!BS10="","",'各会計、関係団体の財政状況及び健全化判断比率'!BS10)</f>
        <v>熊本市美術文化振興財団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都市開発資金貸付事業会計</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f t="shared" si="0"/>
        <v>18</v>
      </c>
      <c r="AN38" s="387"/>
      <c r="AO38" s="386" t="str">
        <f>IF('各会計、関係団体の財政状況及び健全化判断比率'!B36="","",'各会計、関係団体の財政状況及び健全化判断比率'!B36)</f>
        <v>交通事業会計</v>
      </c>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27</v>
      </c>
      <c r="CP38" s="387"/>
      <c r="CQ38" s="386" t="str">
        <f>IF('各会計、関係団体の財政状況及び健全化判断比率'!BS11="","",'各会計、関係団体の財政状況及び健全化判断比率'!BS11)</f>
        <v>くまもと地下水財団</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f t="shared" si="5"/>
        <v>6</v>
      </c>
      <c r="D39" s="387"/>
      <c r="E39" s="386" t="str">
        <f>IF('各会計、関係団体の財政状況及び健全化判断比率'!B12="","",'各会計、関係団体の財政状況及び健全化判断比率'!B12)</f>
        <v>熊本駅西土地区画整理事業会計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28</v>
      </c>
      <c r="CP39" s="387"/>
      <c r="CQ39" s="386" t="str">
        <f>IF('各会計、関係団体の財政状況及び健全化判断比率'!BS12="","",'各会計、関係団体の財政状況及び健全化判断比率'!BS12)</f>
        <v>熊本市国際交流振興事業団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f t="shared" si="5"/>
        <v>7</v>
      </c>
      <c r="D40" s="387"/>
      <c r="E40" s="386" t="str">
        <f>IF('各会計、関係団体の財政状況及び健全化判断比率'!B13="","",'各会計、関係団体の財政状況及び健全化判断比率'!B13)</f>
        <v>植木中央土地区画整理事業会計</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29</v>
      </c>
      <c r="CP40" s="387"/>
      <c r="CQ40" s="386" t="str">
        <f>IF('各会計、関係団体の財政状況及び健全化判断比率'!BS13="","",'各会計、関係団体の財政状況及び健全化判断比率'!BS13)</f>
        <v>熊本市学校給食会</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f t="shared" si="5"/>
        <v>8</v>
      </c>
      <c r="D41" s="387"/>
      <c r="E41" s="386" t="str">
        <f>IF('各会計、関係団体の財政状況及び健全化判断比率'!B14="","",'各会計、関係団体の財政状況及び健全化判断比率'!B14)</f>
        <v>奨学金貸付事業会計</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30</v>
      </c>
      <c r="CP41" s="387"/>
      <c r="CQ41" s="386" t="str">
        <f>IF('各会計、関係団体の財政状況及び健全化判断比率'!BS14="","",'各会計、関係団体の財政状況及び健全化判断比率'!BS14)</f>
        <v>熊本流通情報センター</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f t="shared" si="5"/>
        <v>9</v>
      </c>
      <c r="D42" s="387"/>
      <c r="E42" s="386" t="str">
        <f>IF('各会計、関係団体の財政状況及び健全化判断比率'!B15="","",'各会計、関係団体の財政状況及び健全化判断比率'!B15)</f>
        <v>公債管理会計</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31</v>
      </c>
      <c r="CP42" s="387"/>
      <c r="CQ42" s="386" t="str">
        <f>IF('各会計、関係団体の財政状況及び健全化判断比率'!BS15="","",'各会計、関係団体の財政状況及び健全化判断比率'!BS15)</f>
        <v>熊本国際観光コンベンション協会</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6ztl4FZg/2Dq4elfvVZ44ZDuqV7GQ8dQsBSsmsnKpjjT7S1Mkoz+vRPaM2qd/xZ5f8K6Mu9EPI852TZmGBquA==" saltValue="QzRZtXPYFYsF6UdeLWOQ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3"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569</v>
      </c>
      <c r="D34" s="1210"/>
      <c r="E34" s="1211"/>
      <c r="F34" s="32" t="s">
        <v>570</v>
      </c>
      <c r="G34" s="33" t="s">
        <v>571</v>
      </c>
      <c r="H34" s="33" t="s">
        <v>572</v>
      </c>
      <c r="I34" s="33" t="s">
        <v>573</v>
      </c>
      <c r="J34" s="34" t="s">
        <v>574</v>
      </c>
      <c r="K34" s="22"/>
      <c r="L34" s="22"/>
      <c r="M34" s="22"/>
      <c r="N34" s="22"/>
      <c r="O34" s="22"/>
      <c r="P34" s="22"/>
    </row>
    <row r="35" spans="1:16" ht="39" customHeight="1" x14ac:dyDescent="0.15">
      <c r="A35" s="22"/>
      <c r="B35" s="35"/>
      <c r="C35" s="1204" t="s">
        <v>575</v>
      </c>
      <c r="D35" s="1205"/>
      <c r="E35" s="1206"/>
      <c r="F35" s="36">
        <v>7.49</v>
      </c>
      <c r="G35" s="37">
        <v>7.4</v>
      </c>
      <c r="H35" s="37">
        <v>6.56</v>
      </c>
      <c r="I35" s="37">
        <v>6.89</v>
      </c>
      <c r="J35" s="38">
        <v>7.54</v>
      </c>
      <c r="K35" s="22"/>
      <c r="L35" s="22"/>
      <c r="M35" s="22"/>
      <c r="N35" s="22"/>
      <c r="O35" s="22"/>
      <c r="P35" s="22"/>
    </row>
    <row r="36" spans="1:16" ht="39" customHeight="1" x14ac:dyDescent="0.15">
      <c r="A36" s="22"/>
      <c r="B36" s="35"/>
      <c r="C36" s="1204" t="s">
        <v>576</v>
      </c>
      <c r="D36" s="1205"/>
      <c r="E36" s="1206"/>
      <c r="F36" s="36">
        <v>6.6</v>
      </c>
      <c r="G36" s="37">
        <v>5.77</v>
      </c>
      <c r="H36" s="37">
        <v>5.34</v>
      </c>
      <c r="I36" s="37">
        <v>5.5</v>
      </c>
      <c r="J36" s="38">
        <v>5.91</v>
      </c>
      <c r="K36" s="22"/>
      <c r="L36" s="22"/>
      <c r="M36" s="22"/>
      <c r="N36" s="22"/>
      <c r="O36" s="22"/>
      <c r="P36" s="22"/>
    </row>
    <row r="37" spans="1:16" ht="39" customHeight="1" x14ac:dyDescent="0.15">
      <c r="A37" s="22"/>
      <c r="B37" s="35"/>
      <c r="C37" s="1204" t="s">
        <v>577</v>
      </c>
      <c r="D37" s="1205"/>
      <c r="E37" s="1206"/>
      <c r="F37" s="36">
        <v>2.4</v>
      </c>
      <c r="G37" s="37">
        <v>2.93</v>
      </c>
      <c r="H37" s="37">
        <v>3.07</v>
      </c>
      <c r="I37" s="37">
        <v>3.12</v>
      </c>
      <c r="J37" s="38">
        <v>3.22</v>
      </c>
      <c r="K37" s="22"/>
      <c r="L37" s="22"/>
      <c r="M37" s="22"/>
      <c r="N37" s="22"/>
      <c r="O37" s="22"/>
      <c r="P37" s="22"/>
    </row>
    <row r="38" spans="1:16" ht="39" customHeight="1" x14ac:dyDescent="0.15">
      <c r="A38" s="22"/>
      <c r="B38" s="35"/>
      <c r="C38" s="1204" t="s">
        <v>578</v>
      </c>
      <c r="D38" s="1205"/>
      <c r="E38" s="1206"/>
      <c r="F38" s="36">
        <v>0.99</v>
      </c>
      <c r="G38" s="37">
        <v>0.94</v>
      </c>
      <c r="H38" s="37">
        <v>0.97</v>
      </c>
      <c r="I38" s="37">
        <v>2.0099999999999998</v>
      </c>
      <c r="J38" s="38">
        <v>2.4900000000000002</v>
      </c>
      <c r="K38" s="22"/>
      <c r="L38" s="22"/>
      <c r="M38" s="22"/>
      <c r="N38" s="22"/>
      <c r="O38" s="22"/>
      <c r="P38" s="22"/>
    </row>
    <row r="39" spans="1:16" ht="39" customHeight="1" x14ac:dyDescent="0.15">
      <c r="A39" s="22"/>
      <c r="B39" s="35"/>
      <c r="C39" s="1204" t="s">
        <v>579</v>
      </c>
      <c r="D39" s="1205"/>
      <c r="E39" s="1206"/>
      <c r="F39" s="36">
        <v>0.5</v>
      </c>
      <c r="G39" s="37">
        <v>0.59</v>
      </c>
      <c r="H39" s="37">
        <v>0.6</v>
      </c>
      <c r="I39" s="37">
        <v>0.65</v>
      </c>
      <c r="J39" s="38">
        <v>0.67</v>
      </c>
      <c r="K39" s="22"/>
      <c r="L39" s="22"/>
      <c r="M39" s="22"/>
      <c r="N39" s="22"/>
      <c r="O39" s="22"/>
      <c r="P39" s="22"/>
    </row>
    <row r="40" spans="1:16" ht="39" customHeight="1" x14ac:dyDescent="0.15">
      <c r="A40" s="22"/>
      <c r="B40" s="35"/>
      <c r="C40" s="1204" t="s">
        <v>580</v>
      </c>
      <c r="D40" s="1205"/>
      <c r="E40" s="1206"/>
      <c r="F40" s="36">
        <v>0.15</v>
      </c>
      <c r="G40" s="37">
        <v>0.13</v>
      </c>
      <c r="H40" s="37">
        <v>0.15</v>
      </c>
      <c r="I40" s="37">
        <v>0.15</v>
      </c>
      <c r="J40" s="38">
        <v>0.15</v>
      </c>
      <c r="K40" s="22"/>
      <c r="L40" s="22"/>
      <c r="M40" s="22"/>
      <c r="N40" s="22"/>
      <c r="O40" s="22"/>
      <c r="P40" s="22"/>
    </row>
    <row r="41" spans="1:16" ht="39" customHeight="1" x14ac:dyDescent="0.15">
      <c r="A41" s="22"/>
      <c r="B41" s="35"/>
      <c r="C41" s="1204" t="s">
        <v>581</v>
      </c>
      <c r="D41" s="1205"/>
      <c r="E41" s="1206"/>
      <c r="F41" s="36">
        <v>7.0000000000000007E-2</v>
      </c>
      <c r="G41" s="37">
        <v>0.1</v>
      </c>
      <c r="H41" s="37">
        <v>0.11</v>
      </c>
      <c r="I41" s="37">
        <v>0.11</v>
      </c>
      <c r="J41" s="38">
        <v>0.11</v>
      </c>
      <c r="K41" s="22"/>
      <c r="L41" s="22"/>
      <c r="M41" s="22"/>
      <c r="N41" s="22"/>
      <c r="O41" s="22"/>
      <c r="P41" s="22"/>
    </row>
    <row r="42" spans="1:16" ht="39" customHeight="1" x14ac:dyDescent="0.15">
      <c r="A42" s="22"/>
      <c r="B42" s="39"/>
      <c r="C42" s="1204" t="s">
        <v>582</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583</v>
      </c>
      <c r="D43" s="1208"/>
      <c r="E43" s="1209"/>
      <c r="F43" s="41">
        <v>1.07</v>
      </c>
      <c r="G43" s="42">
        <v>0.28999999999999998</v>
      </c>
      <c r="H43" s="42">
        <v>0.23</v>
      </c>
      <c r="I43" s="42">
        <v>0.16</v>
      </c>
      <c r="J43" s="43">
        <v>0.23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TW5O58SCd776oXdn8oQc54gKMaHuH+kI0sO5PuT0+6VSlnwAfvF5cF0/fM4TP2B70d7w2TNv3NHMWuSfDgJ5g==" saltValue="3EEePLW8NRK6wSdVPXC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topLeftCell="A49" zoomScale="85" zoomScaleNormal="8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31644</v>
      </c>
      <c r="L45" s="60">
        <v>31481</v>
      </c>
      <c r="M45" s="60">
        <v>30941</v>
      </c>
      <c r="N45" s="60">
        <v>30780</v>
      </c>
      <c r="O45" s="61">
        <v>35115</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520</v>
      </c>
      <c r="L46" s="64" t="s">
        <v>520</v>
      </c>
      <c r="M46" s="64" t="s">
        <v>520</v>
      </c>
      <c r="N46" s="64" t="s">
        <v>520</v>
      </c>
      <c r="O46" s="65" t="s">
        <v>520</v>
      </c>
      <c r="P46" s="48"/>
      <c r="Q46" s="48"/>
      <c r="R46" s="48"/>
      <c r="S46" s="48"/>
      <c r="T46" s="48"/>
      <c r="U46" s="48"/>
    </row>
    <row r="47" spans="1:21" ht="30.75" customHeight="1" x14ac:dyDescent="0.15">
      <c r="A47" s="48"/>
      <c r="B47" s="1232"/>
      <c r="C47" s="1233"/>
      <c r="D47" s="62"/>
      <c r="E47" s="1214" t="s">
        <v>14</v>
      </c>
      <c r="F47" s="1214"/>
      <c r="G47" s="1214"/>
      <c r="H47" s="1214"/>
      <c r="I47" s="1214"/>
      <c r="J47" s="1215"/>
      <c r="K47" s="63">
        <v>1000</v>
      </c>
      <c r="L47" s="64">
        <v>1333</v>
      </c>
      <c r="M47" s="64">
        <v>1667</v>
      </c>
      <c r="N47" s="64">
        <v>2000</v>
      </c>
      <c r="O47" s="65">
        <v>2333</v>
      </c>
      <c r="P47" s="48"/>
      <c r="Q47" s="48"/>
      <c r="R47" s="48"/>
      <c r="S47" s="48"/>
      <c r="T47" s="48"/>
      <c r="U47" s="48"/>
    </row>
    <row r="48" spans="1:21" ht="30.75" customHeight="1" x14ac:dyDescent="0.15">
      <c r="A48" s="48"/>
      <c r="B48" s="1232"/>
      <c r="C48" s="1233"/>
      <c r="D48" s="62"/>
      <c r="E48" s="1214" t="s">
        <v>15</v>
      </c>
      <c r="F48" s="1214"/>
      <c r="G48" s="1214"/>
      <c r="H48" s="1214"/>
      <c r="I48" s="1214"/>
      <c r="J48" s="1215"/>
      <c r="K48" s="63">
        <v>6647</v>
      </c>
      <c r="L48" s="64">
        <v>6618</v>
      </c>
      <c r="M48" s="64">
        <v>6418</v>
      </c>
      <c r="N48" s="64">
        <v>5383</v>
      </c>
      <c r="O48" s="65">
        <v>4994</v>
      </c>
      <c r="P48" s="48"/>
      <c r="Q48" s="48"/>
      <c r="R48" s="48"/>
      <c r="S48" s="48"/>
      <c r="T48" s="48"/>
      <c r="U48" s="48"/>
    </row>
    <row r="49" spans="1:21" ht="30.75" customHeight="1" x14ac:dyDescent="0.15">
      <c r="A49" s="48"/>
      <c r="B49" s="1232"/>
      <c r="C49" s="1233"/>
      <c r="D49" s="62"/>
      <c r="E49" s="1214" t="s">
        <v>16</v>
      </c>
      <c r="F49" s="1214"/>
      <c r="G49" s="1214"/>
      <c r="H49" s="1214"/>
      <c r="I49" s="1214"/>
      <c r="J49" s="1215"/>
      <c r="K49" s="63">
        <v>61</v>
      </c>
      <c r="L49" s="64">
        <v>61</v>
      </c>
      <c r="M49" s="64">
        <v>50</v>
      </c>
      <c r="N49" s="64">
        <v>0</v>
      </c>
      <c r="O49" s="65">
        <v>0</v>
      </c>
      <c r="P49" s="48"/>
      <c r="Q49" s="48"/>
      <c r="R49" s="48"/>
      <c r="S49" s="48"/>
      <c r="T49" s="48"/>
      <c r="U49" s="48"/>
    </row>
    <row r="50" spans="1:21" ht="30.75" customHeight="1" x14ac:dyDescent="0.15">
      <c r="A50" s="48"/>
      <c r="B50" s="1232"/>
      <c r="C50" s="1233"/>
      <c r="D50" s="62"/>
      <c r="E50" s="1214" t="s">
        <v>17</v>
      </c>
      <c r="F50" s="1214"/>
      <c r="G50" s="1214"/>
      <c r="H50" s="1214"/>
      <c r="I50" s="1214"/>
      <c r="J50" s="1215"/>
      <c r="K50" s="63">
        <v>357</v>
      </c>
      <c r="L50" s="64">
        <v>351</v>
      </c>
      <c r="M50" s="64">
        <v>221</v>
      </c>
      <c r="N50" s="64">
        <v>193</v>
      </c>
      <c r="O50" s="65">
        <v>104</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0</v>
      </c>
      <c r="M51" s="64">
        <v>1</v>
      </c>
      <c r="N51" s="64" t="s">
        <v>520</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26358</v>
      </c>
      <c r="L52" s="64">
        <v>26942</v>
      </c>
      <c r="M52" s="64">
        <v>26294</v>
      </c>
      <c r="N52" s="64">
        <v>27272</v>
      </c>
      <c r="O52" s="65">
        <v>32428</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13352</v>
      </c>
      <c r="L53" s="69">
        <v>12902</v>
      </c>
      <c r="M53" s="69">
        <v>13004</v>
      </c>
      <c r="N53" s="69">
        <v>11084</v>
      </c>
      <c r="O53" s="70">
        <v>10119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v>370</v>
      </c>
      <c r="N57" s="84">
        <v>1110</v>
      </c>
      <c r="O57" s="85">
        <v>2220</v>
      </c>
    </row>
    <row r="58" spans="1:21" ht="31.5" customHeight="1" thickBot="1" x14ac:dyDescent="0.2">
      <c r="B58" s="1222"/>
      <c r="C58" s="1223"/>
      <c r="D58" s="1227" t="s">
        <v>27</v>
      </c>
      <c r="E58" s="1228"/>
      <c r="F58" s="1228"/>
      <c r="G58" s="1228"/>
      <c r="H58" s="1228"/>
      <c r="I58" s="1228"/>
      <c r="J58" s="1229"/>
      <c r="K58" s="86">
        <v>333</v>
      </c>
      <c r="L58" s="87">
        <v>1000</v>
      </c>
      <c r="M58" s="87">
        <v>2000</v>
      </c>
      <c r="N58" s="87">
        <v>3333</v>
      </c>
      <c r="O58" s="88">
        <v>5000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row r="67" ht="12.6" hidden="1" customHeight="1" x14ac:dyDescent="0.15"/>
    <row r="68" ht="12.6" hidden="1" customHeight="1" x14ac:dyDescent="0.15"/>
  </sheetData>
  <sheetProtection algorithmName="SHA-512" hashValue="RUOk5+asT0GA9XPDhW90cwLWSkJXjnIplPikArUhSpYg9y4LBwjEt9RaaG1OMvdOkktwSQWBi/oylrvkEUw4Sg==" saltValue="v38YnFwIj2LrgU4kcyyK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86"/>
  <sheetViews>
    <sheetView showGridLines="0" topLeftCell="A25"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0" t="s">
        <v>30</v>
      </c>
      <c r="C41" s="1251"/>
      <c r="D41" s="102"/>
      <c r="E41" s="1252" t="s">
        <v>31</v>
      </c>
      <c r="F41" s="1252"/>
      <c r="G41" s="1252"/>
      <c r="H41" s="1253"/>
      <c r="I41" s="103">
        <v>366706</v>
      </c>
      <c r="J41" s="104">
        <v>398565</v>
      </c>
      <c r="K41" s="104">
        <v>443111</v>
      </c>
      <c r="L41" s="104">
        <v>454325</v>
      </c>
      <c r="M41" s="105">
        <v>481313</v>
      </c>
    </row>
    <row r="42" spans="2:13" ht="27.75" customHeight="1" x14ac:dyDescent="0.15">
      <c r="B42" s="1240"/>
      <c r="C42" s="1241"/>
      <c r="D42" s="106"/>
      <c r="E42" s="1244" t="s">
        <v>32</v>
      </c>
      <c r="F42" s="1244"/>
      <c r="G42" s="1244"/>
      <c r="H42" s="1245"/>
      <c r="I42" s="107">
        <v>2568</v>
      </c>
      <c r="J42" s="108">
        <v>2206</v>
      </c>
      <c r="K42" s="108">
        <v>1902</v>
      </c>
      <c r="L42" s="108">
        <v>1707</v>
      </c>
      <c r="M42" s="109">
        <v>1538</v>
      </c>
    </row>
    <row r="43" spans="2:13" ht="27.75" customHeight="1" x14ac:dyDescent="0.15">
      <c r="B43" s="1240"/>
      <c r="C43" s="1241"/>
      <c r="D43" s="106"/>
      <c r="E43" s="1244" t="s">
        <v>33</v>
      </c>
      <c r="F43" s="1244"/>
      <c r="G43" s="1244"/>
      <c r="H43" s="1245"/>
      <c r="I43" s="107">
        <v>78386</v>
      </c>
      <c r="J43" s="108">
        <v>77061</v>
      </c>
      <c r="K43" s="108">
        <v>73298</v>
      </c>
      <c r="L43" s="108">
        <v>70909</v>
      </c>
      <c r="M43" s="109">
        <v>72308</v>
      </c>
    </row>
    <row r="44" spans="2:13" ht="27.75" customHeight="1" x14ac:dyDescent="0.15">
      <c r="B44" s="1240"/>
      <c r="C44" s="1241"/>
      <c r="D44" s="106"/>
      <c r="E44" s="1244" t="s">
        <v>34</v>
      </c>
      <c r="F44" s="1244"/>
      <c r="G44" s="1244"/>
      <c r="H44" s="1245"/>
      <c r="I44" s="107">
        <v>150</v>
      </c>
      <c r="J44" s="108">
        <v>70</v>
      </c>
      <c r="K44" s="108">
        <v>3</v>
      </c>
      <c r="L44" s="108">
        <v>2</v>
      </c>
      <c r="M44" s="109">
        <v>1</v>
      </c>
    </row>
    <row r="45" spans="2:13" ht="27.75" customHeight="1" x14ac:dyDescent="0.15">
      <c r="B45" s="1240"/>
      <c r="C45" s="1241"/>
      <c r="D45" s="106"/>
      <c r="E45" s="1244" t="s">
        <v>35</v>
      </c>
      <c r="F45" s="1244"/>
      <c r="G45" s="1244"/>
      <c r="H45" s="1245"/>
      <c r="I45" s="107">
        <v>40682</v>
      </c>
      <c r="J45" s="108">
        <v>42517</v>
      </c>
      <c r="K45" s="108">
        <v>75498</v>
      </c>
      <c r="L45" s="108">
        <v>74247</v>
      </c>
      <c r="M45" s="109">
        <v>72459</v>
      </c>
    </row>
    <row r="46" spans="2:13" ht="27.75" customHeight="1" x14ac:dyDescent="0.15">
      <c r="B46" s="1240"/>
      <c r="C46" s="1241"/>
      <c r="D46" s="110"/>
      <c r="E46" s="1244" t="s">
        <v>36</v>
      </c>
      <c r="F46" s="1244"/>
      <c r="G46" s="1244"/>
      <c r="H46" s="1245"/>
      <c r="I46" s="107" t="s">
        <v>520</v>
      </c>
      <c r="J46" s="108" t="s">
        <v>520</v>
      </c>
      <c r="K46" s="108" t="s">
        <v>520</v>
      </c>
      <c r="L46" s="108" t="s">
        <v>520</v>
      </c>
      <c r="M46" s="109" t="s">
        <v>520</v>
      </c>
    </row>
    <row r="47" spans="2:13" ht="27.75" customHeight="1" x14ac:dyDescent="0.15">
      <c r="B47" s="1240"/>
      <c r="C47" s="1241"/>
      <c r="D47" s="111"/>
      <c r="E47" s="1254" t="s">
        <v>37</v>
      </c>
      <c r="F47" s="1255"/>
      <c r="G47" s="1255"/>
      <c r="H47" s="1256"/>
      <c r="I47" s="107" t="s">
        <v>520</v>
      </c>
      <c r="J47" s="108" t="s">
        <v>520</v>
      </c>
      <c r="K47" s="108" t="s">
        <v>520</v>
      </c>
      <c r="L47" s="108" t="s">
        <v>520</v>
      </c>
      <c r="M47" s="109" t="s">
        <v>520</v>
      </c>
    </row>
    <row r="48" spans="2:13" ht="27.75" customHeight="1" x14ac:dyDescent="0.15">
      <c r="B48" s="1240"/>
      <c r="C48" s="1241"/>
      <c r="D48" s="106"/>
      <c r="E48" s="1244" t="s">
        <v>38</v>
      </c>
      <c r="F48" s="1244"/>
      <c r="G48" s="1244"/>
      <c r="H48" s="1245"/>
      <c r="I48" s="107" t="s">
        <v>520</v>
      </c>
      <c r="J48" s="108" t="s">
        <v>520</v>
      </c>
      <c r="K48" s="108" t="s">
        <v>520</v>
      </c>
      <c r="L48" s="108" t="s">
        <v>520</v>
      </c>
      <c r="M48" s="109" t="s">
        <v>520</v>
      </c>
    </row>
    <row r="49" spans="2:13" ht="27.75" customHeight="1" x14ac:dyDescent="0.15">
      <c r="B49" s="1242"/>
      <c r="C49" s="1243"/>
      <c r="D49" s="106"/>
      <c r="E49" s="1244" t="s">
        <v>39</v>
      </c>
      <c r="F49" s="1244"/>
      <c r="G49" s="1244"/>
      <c r="H49" s="1245"/>
      <c r="I49" s="107" t="s">
        <v>520</v>
      </c>
      <c r="J49" s="108" t="s">
        <v>520</v>
      </c>
      <c r="K49" s="108" t="s">
        <v>520</v>
      </c>
      <c r="L49" s="108" t="s">
        <v>520</v>
      </c>
      <c r="M49" s="109" t="s">
        <v>520</v>
      </c>
    </row>
    <row r="50" spans="2:13" ht="27.75" customHeight="1" x14ac:dyDescent="0.15">
      <c r="B50" s="1238" t="s">
        <v>40</v>
      </c>
      <c r="C50" s="1239"/>
      <c r="D50" s="112"/>
      <c r="E50" s="1244" t="s">
        <v>41</v>
      </c>
      <c r="F50" s="1244"/>
      <c r="G50" s="1244"/>
      <c r="H50" s="1245"/>
      <c r="I50" s="107">
        <v>13385</v>
      </c>
      <c r="J50" s="108">
        <v>17386</v>
      </c>
      <c r="K50" s="108">
        <v>18732</v>
      </c>
      <c r="L50" s="108">
        <v>22511</v>
      </c>
      <c r="M50" s="109">
        <v>22532</v>
      </c>
    </row>
    <row r="51" spans="2:13" ht="27.75" customHeight="1" x14ac:dyDescent="0.15">
      <c r="B51" s="1240"/>
      <c r="C51" s="1241"/>
      <c r="D51" s="106"/>
      <c r="E51" s="1244" t="s">
        <v>42</v>
      </c>
      <c r="F51" s="1244"/>
      <c r="G51" s="1244"/>
      <c r="H51" s="1245"/>
      <c r="I51" s="107">
        <v>28076</v>
      </c>
      <c r="J51" s="108">
        <v>31125</v>
      </c>
      <c r="K51" s="108">
        <v>32191</v>
      </c>
      <c r="L51" s="108">
        <v>31561</v>
      </c>
      <c r="M51" s="109">
        <v>28793</v>
      </c>
    </row>
    <row r="52" spans="2:13" ht="27.75" customHeight="1" x14ac:dyDescent="0.15">
      <c r="B52" s="1242"/>
      <c r="C52" s="1243"/>
      <c r="D52" s="106"/>
      <c r="E52" s="1244" t="s">
        <v>43</v>
      </c>
      <c r="F52" s="1244"/>
      <c r="G52" s="1244"/>
      <c r="H52" s="1245"/>
      <c r="I52" s="107">
        <v>272313</v>
      </c>
      <c r="J52" s="108">
        <v>297204</v>
      </c>
      <c r="K52" s="108">
        <v>327057</v>
      </c>
      <c r="L52" s="108">
        <v>347856</v>
      </c>
      <c r="M52" s="109">
        <v>357674</v>
      </c>
    </row>
    <row r="53" spans="2:13" ht="27.75" customHeight="1" thickBot="1" x14ac:dyDescent="0.2">
      <c r="B53" s="1246" t="s">
        <v>44</v>
      </c>
      <c r="C53" s="1247"/>
      <c r="D53" s="113"/>
      <c r="E53" s="1248" t="s">
        <v>45</v>
      </c>
      <c r="F53" s="1248"/>
      <c r="G53" s="1248"/>
      <c r="H53" s="1249"/>
      <c r="I53" s="114">
        <v>174718</v>
      </c>
      <c r="J53" s="115">
        <v>174704</v>
      </c>
      <c r="K53" s="115">
        <v>215831</v>
      </c>
      <c r="L53" s="115">
        <v>199261</v>
      </c>
      <c r="M53" s="116">
        <v>218620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OMz6tctjqdfyh3fugmLVrT311WT0bNsF0GDjU8KZkmfYTifzXeUnCOPKXSEdgo5soqI2cnTW+CQd9OMm7Et8A==" saltValue="iD6/xs8ZNSgQvawRl8Xk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37" zoomScale="70" zoomScaleNormal="70" zoomScaleSheetLayoutView="100" workbookViewId="0">
      <selection activeCell="F56" sqref="F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2" t="s">
        <v>48</v>
      </c>
      <c r="D55" s="1262"/>
      <c r="E55" s="1263"/>
      <c r="F55" s="128">
        <v>4775</v>
      </c>
      <c r="G55" s="128">
        <v>4780</v>
      </c>
      <c r="H55" s="129">
        <v>4096</v>
      </c>
    </row>
    <row r="56" spans="2:8" ht="52.5" customHeight="1" x14ac:dyDescent="0.15">
      <c r="B56" s="130"/>
      <c r="C56" s="1264" t="s">
        <v>49</v>
      </c>
      <c r="D56" s="1264"/>
      <c r="E56" s="1265"/>
      <c r="F56" s="131">
        <v>5387</v>
      </c>
      <c r="G56" s="131">
        <v>5387</v>
      </c>
      <c r="H56" s="132">
        <v>6306</v>
      </c>
    </row>
    <row r="57" spans="2:8" ht="53.25" customHeight="1" x14ac:dyDescent="0.15">
      <c r="B57" s="130"/>
      <c r="C57" s="1266" t="s">
        <v>50</v>
      </c>
      <c r="D57" s="1266"/>
      <c r="E57" s="1267"/>
      <c r="F57" s="133">
        <v>8638</v>
      </c>
      <c r="G57" s="133">
        <v>12382</v>
      </c>
      <c r="H57" s="134">
        <v>12490</v>
      </c>
    </row>
    <row r="58" spans="2:8" ht="45.75" customHeight="1" x14ac:dyDescent="0.15">
      <c r="B58" s="135"/>
      <c r="C58" s="1257" t="s">
        <v>603</v>
      </c>
      <c r="D58" s="1258"/>
      <c r="E58" s="1259"/>
      <c r="F58" s="136" t="s">
        <v>604</v>
      </c>
      <c r="G58" s="136">
        <v>3300</v>
      </c>
      <c r="H58" s="137">
        <v>5250</v>
      </c>
    </row>
    <row r="59" spans="2:8" ht="45.75" customHeight="1" x14ac:dyDescent="0.15">
      <c r="B59" s="135"/>
      <c r="C59" s="1257" t="s">
        <v>605</v>
      </c>
      <c r="D59" s="1258"/>
      <c r="E59" s="1259"/>
      <c r="F59" s="136">
        <v>3762</v>
      </c>
      <c r="G59" s="136">
        <v>4819</v>
      </c>
      <c r="H59" s="137">
        <v>3540</v>
      </c>
    </row>
    <row r="60" spans="2:8" ht="45.75" customHeight="1" x14ac:dyDescent="0.15">
      <c r="B60" s="135"/>
      <c r="C60" s="1257" t="s">
        <v>606</v>
      </c>
      <c r="D60" s="1258"/>
      <c r="E60" s="1259"/>
      <c r="F60" s="136">
        <v>2783</v>
      </c>
      <c r="G60" s="136">
        <v>2224</v>
      </c>
      <c r="H60" s="137">
        <v>1488</v>
      </c>
    </row>
    <row r="61" spans="2:8" ht="45.75" customHeight="1" x14ac:dyDescent="0.15">
      <c r="B61" s="135"/>
      <c r="C61" s="1268" t="s">
        <v>607</v>
      </c>
      <c r="D61" s="1269"/>
      <c r="E61" s="1270"/>
      <c r="F61" s="136">
        <v>596</v>
      </c>
      <c r="G61" s="136">
        <v>592</v>
      </c>
      <c r="H61" s="137">
        <v>590</v>
      </c>
    </row>
    <row r="62" spans="2:8" ht="45.75" customHeight="1" thickBot="1" x14ac:dyDescent="0.2">
      <c r="B62" s="138"/>
      <c r="C62" s="1268" t="s">
        <v>608</v>
      </c>
      <c r="D62" s="1269"/>
      <c r="E62" s="1270"/>
      <c r="F62" s="139">
        <v>559</v>
      </c>
      <c r="G62" s="139">
        <v>542</v>
      </c>
      <c r="H62" s="140">
        <v>486</v>
      </c>
    </row>
    <row r="63" spans="2:8" ht="52.5" customHeight="1" thickBot="1" x14ac:dyDescent="0.2">
      <c r="B63" s="141"/>
      <c r="C63" s="1260" t="s">
        <v>51</v>
      </c>
      <c r="D63" s="1260"/>
      <c r="E63" s="1261"/>
      <c r="F63" s="142">
        <v>18799</v>
      </c>
      <c r="G63" s="142">
        <v>22549</v>
      </c>
      <c r="H63" s="143">
        <v>22892</v>
      </c>
    </row>
    <row r="64" spans="2:8" ht="15" customHeight="1" x14ac:dyDescent="0.15"/>
  </sheetData>
  <sheetProtection algorithmName="SHA-512" hashValue="DwEij/80H/gCxEnOu4s/vEwpuvGn8KBW7K2mzMSiDN6wQWnXDG/Fb6fjWwWgIX8ObLTCjMlFl3vQrXw+fZM30A==" saltValue="bqsf5erQlndd5PIEKm+z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65964</v>
      </c>
      <c r="E3" s="162"/>
      <c r="F3" s="163">
        <v>51898</v>
      </c>
      <c r="G3" s="164"/>
      <c r="H3" s="165"/>
    </row>
    <row r="4" spans="1:8" x14ac:dyDescent="0.15">
      <c r="A4" s="166"/>
      <c r="B4" s="167"/>
      <c r="C4" s="168"/>
      <c r="D4" s="169">
        <v>24882</v>
      </c>
      <c r="E4" s="170"/>
      <c r="F4" s="171">
        <v>25986</v>
      </c>
      <c r="G4" s="172"/>
      <c r="H4" s="173"/>
    </row>
    <row r="5" spans="1:8" x14ac:dyDescent="0.15">
      <c r="A5" s="154" t="s">
        <v>553</v>
      </c>
      <c r="B5" s="159"/>
      <c r="C5" s="160"/>
      <c r="D5" s="161">
        <v>47989</v>
      </c>
      <c r="E5" s="162"/>
      <c r="F5" s="163">
        <v>51684</v>
      </c>
      <c r="G5" s="164"/>
      <c r="H5" s="165"/>
    </row>
    <row r="6" spans="1:8" x14ac:dyDescent="0.15">
      <c r="A6" s="166"/>
      <c r="B6" s="167"/>
      <c r="C6" s="168"/>
      <c r="D6" s="169">
        <v>16048</v>
      </c>
      <c r="E6" s="170"/>
      <c r="F6" s="171">
        <v>26671</v>
      </c>
      <c r="G6" s="172"/>
      <c r="H6" s="173"/>
    </row>
    <row r="7" spans="1:8" x14ac:dyDescent="0.15">
      <c r="A7" s="154" t="s">
        <v>554</v>
      </c>
      <c r="B7" s="159"/>
      <c r="C7" s="160"/>
      <c r="D7" s="161">
        <v>63585</v>
      </c>
      <c r="E7" s="162"/>
      <c r="F7" s="163">
        <v>52897</v>
      </c>
      <c r="G7" s="164"/>
      <c r="H7" s="165"/>
    </row>
    <row r="8" spans="1:8" x14ac:dyDescent="0.15">
      <c r="A8" s="166"/>
      <c r="B8" s="167"/>
      <c r="C8" s="168"/>
      <c r="D8" s="169">
        <v>19025</v>
      </c>
      <c r="E8" s="170"/>
      <c r="F8" s="171">
        <v>27013</v>
      </c>
      <c r="G8" s="172"/>
      <c r="H8" s="173"/>
    </row>
    <row r="9" spans="1:8" x14ac:dyDescent="0.15">
      <c r="A9" s="154" t="s">
        <v>555</v>
      </c>
      <c r="B9" s="159"/>
      <c r="C9" s="160"/>
      <c r="D9" s="161">
        <v>77633</v>
      </c>
      <c r="E9" s="162"/>
      <c r="F9" s="163">
        <v>54945</v>
      </c>
      <c r="G9" s="164"/>
      <c r="H9" s="165"/>
    </row>
    <row r="10" spans="1:8" x14ac:dyDescent="0.15">
      <c r="A10" s="166"/>
      <c r="B10" s="167"/>
      <c r="C10" s="168"/>
      <c r="D10" s="169">
        <v>26347</v>
      </c>
      <c r="E10" s="170"/>
      <c r="F10" s="171">
        <v>29293</v>
      </c>
      <c r="G10" s="172"/>
      <c r="H10" s="173"/>
    </row>
    <row r="11" spans="1:8" x14ac:dyDescent="0.15">
      <c r="A11" s="154" t="s">
        <v>556</v>
      </c>
      <c r="B11" s="159"/>
      <c r="C11" s="160"/>
      <c r="D11" s="161">
        <v>91725</v>
      </c>
      <c r="E11" s="162"/>
      <c r="F11" s="163">
        <v>57132</v>
      </c>
      <c r="G11" s="164"/>
      <c r="H11" s="165"/>
    </row>
    <row r="12" spans="1:8" x14ac:dyDescent="0.15">
      <c r="A12" s="166"/>
      <c r="B12" s="167"/>
      <c r="C12" s="174"/>
      <c r="D12" s="169">
        <v>35779</v>
      </c>
      <c r="E12" s="170"/>
      <c r="F12" s="171">
        <v>30126</v>
      </c>
      <c r="G12" s="172"/>
      <c r="H12" s="173"/>
    </row>
    <row r="13" spans="1:8" x14ac:dyDescent="0.15">
      <c r="A13" s="154"/>
      <c r="B13" s="159"/>
      <c r="C13" s="175"/>
      <c r="D13" s="176">
        <v>69379</v>
      </c>
      <c r="E13" s="177"/>
      <c r="F13" s="178">
        <v>53711</v>
      </c>
      <c r="G13" s="179"/>
      <c r="H13" s="165"/>
    </row>
    <row r="14" spans="1:8" x14ac:dyDescent="0.15">
      <c r="A14" s="166"/>
      <c r="B14" s="167"/>
      <c r="C14" s="168"/>
      <c r="D14" s="169">
        <v>24416</v>
      </c>
      <c r="E14" s="170"/>
      <c r="F14" s="171">
        <v>27818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2.58</v>
      </c>
      <c r="C19" s="180">
        <f>ROUND(VALUE(SUBSTITUTE(実質収支比率等に係る経年分析!G$48,"▲","-")),2)</f>
        <v>3.16</v>
      </c>
      <c r="D19" s="180">
        <f>ROUND(VALUE(SUBSTITUTE(実質収支比率等に係る経年分析!H$48,"▲","-")),2)</f>
        <v>3.31</v>
      </c>
      <c r="E19" s="180">
        <f>ROUND(VALUE(SUBSTITUTE(実質収支比率等に係る経年分析!I$48,"▲","-")),2)</f>
        <v>3.36</v>
      </c>
      <c r="F19" s="180">
        <f>ROUND(VALUE(SUBSTITUTE(実質収支比率等に係る経年分析!J$48,"▲","-")),2)</f>
        <v>3.46</v>
      </c>
    </row>
    <row r="20" spans="1:11" x14ac:dyDescent="0.15">
      <c r="A20" s="180" t="s">
        <v>55</v>
      </c>
      <c r="B20" s="180">
        <f>ROUND(VALUE(SUBSTITUTE(実質収支比率等に係る経年分析!F$47,"▲","-")),2)</f>
        <v>6.33</v>
      </c>
      <c r="C20" s="180">
        <f>ROUND(VALUE(SUBSTITUTE(実質収支比率等に係る経年分析!G$47,"▲","-")),2)</f>
        <v>4.4000000000000004</v>
      </c>
      <c r="D20" s="180">
        <f>ROUND(VALUE(SUBSTITUTE(実質収支比率等に係る経年分析!H$47,"▲","-")),2)</f>
        <v>2.52</v>
      </c>
      <c r="E20" s="180">
        <f>ROUND(VALUE(SUBSTITUTE(実質収支比率等に係る経年分析!I$47,"▲","-")),2)</f>
        <v>2.5</v>
      </c>
      <c r="F20" s="180">
        <f>ROUND(VALUE(SUBSTITUTE(実質収支比率等に係る経年分析!J$47,"▲","-")),2)</f>
        <v>2.12</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-1.24</v>
      </c>
      <c r="D21" s="180">
        <f>IF(ISNUMBER(VALUE(SUBSTITUTE(実質収支比率等に係る経年分析!H$49,"▲","-"))),ROUND(VALUE(SUBSTITUTE(実質収支比率等に係る経年分析!H$49,"▲","-")),2),NA())</f>
        <v>-0.6</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-0.22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0.28999999999999998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0.11</v>
      </c>
    </row>
    <row r="30" spans="1:11" x14ac:dyDescent="0.15">
      <c r="A30" s="181" t="str">
        <f>IF(連結実質赤字比率に係る赤字・黒字の構成分析!C$40="",NA(),連結実質赤字比率に係る赤字・黒字の構成分析!C$40)</f>
        <v>後期高齢者医療会計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15">
      <c r="A31" s="181" t="str">
        <f>IF(連結実質赤字比率に係る赤字・黒字の構成分析!C$39="",NA(),連結実質赤字比率に係る赤字・黒字の構成分析!C$39)</f>
        <v>交通事業会計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介護保険会計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2.0099999999999998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2.4900000000000002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7.54</v>
      </c>
    </row>
    <row r="36" spans="1:16" x14ac:dyDescent="0.15">
      <c r="A36" s="181" t="str">
        <f>IF(連結実質赤字比率に係る赤字・黒字の構成分析!C$34="",NA(),連結実質赤字比率に係る赤字・黒字の構成分析!C$34)</f>
        <v>国民健康保険会計</v>
      </c>
      <c r="B36" s="181">
        <f>IF(ROUND(VALUE(SUBSTITUTE(連結実質赤字比率に係る赤字・黒字の構成分析!F$34,"▲", "-")), 2) &lt; 0, ABS(ROUND(VALUE(SUBSTITUTE(連結実質赤字比率に係る赤字・黒字の構成分析!F$34,"▲", "-")), 2)), NA())</f>
        <v>2.5499999999999998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2.61</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1.26</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1.29</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0.43</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26358</v>
      </c>
      <c r="E42" s="182"/>
      <c r="F42" s="182"/>
      <c r="G42" s="182">
        <f>'実質公債費比率（分子）の構造'!L$52</f>
        <v>26942</v>
      </c>
      <c r="H42" s="182"/>
      <c r="I42" s="182"/>
      <c r="J42" s="182">
        <f>'実質公債費比率（分子）の構造'!M$52</f>
        <v>26294</v>
      </c>
      <c r="K42" s="182"/>
      <c r="L42" s="182"/>
      <c r="M42" s="182">
        <f>'実質公債費比率（分子）の構造'!N$52</f>
        <v>27272</v>
      </c>
      <c r="N42" s="182"/>
      <c r="O42" s="182"/>
      <c r="P42" s="182">
        <f>'実質公債費比率（分子）の構造'!O$52</f>
        <v>32428</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t="str">
        <f>'実質公債費比率（分子）の構造'!N$51</f>
        <v>-</v>
      </c>
      <c r="L43" s="182"/>
      <c r="M43" s="182"/>
      <c r="N43" s="182">
        <f>'実質公債費比率（分子）の構造'!O$51</f>
        <v>1</v>
      </c>
      <c r="O43" s="182"/>
      <c r="P43" s="182"/>
    </row>
    <row r="44" spans="1:16" x14ac:dyDescent="0.15">
      <c r="A44" s="182" t="s">
        <v>65</v>
      </c>
      <c r="B44" s="182">
        <f>'実質公債費比率（分子）の構造'!K$50</f>
        <v>357</v>
      </c>
      <c r="C44" s="182"/>
      <c r="D44" s="182"/>
      <c r="E44" s="182">
        <f>'実質公債費比率（分子）の構造'!L$50</f>
        <v>351</v>
      </c>
      <c r="F44" s="182"/>
      <c r="G44" s="182"/>
      <c r="H44" s="182">
        <f>'実質公債費比率（分子）の構造'!M$50</f>
        <v>221</v>
      </c>
      <c r="I44" s="182"/>
      <c r="J44" s="182"/>
      <c r="K44" s="182">
        <f>'実質公債費比率（分子）の構造'!N$50</f>
        <v>193</v>
      </c>
      <c r="L44" s="182"/>
      <c r="M44" s="182"/>
      <c r="N44" s="182">
        <f>'実質公債費比率（分子）の構造'!O$50</f>
        <v>104</v>
      </c>
      <c r="O44" s="182"/>
      <c r="P44" s="182"/>
    </row>
    <row r="45" spans="1:16" x14ac:dyDescent="0.15">
      <c r="A45" s="182" t="s">
        <v>66</v>
      </c>
      <c r="B45" s="182">
        <f>'実質公債費比率（分子）の構造'!K$49</f>
        <v>61</v>
      </c>
      <c r="C45" s="182"/>
      <c r="D45" s="182"/>
      <c r="E45" s="182">
        <f>'実質公債費比率（分子）の構造'!L$49</f>
        <v>61</v>
      </c>
      <c r="F45" s="182"/>
      <c r="G45" s="182"/>
      <c r="H45" s="182">
        <f>'実質公債費比率（分子）の構造'!M$49</f>
        <v>50</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6647</v>
      </c>
      <c r="C46" s="182"/>
      <c r="D46" s="182"/>
      <c r="E46" s="182">
        <f>'実質公債費比率（分子）の構造'!L$48</f>
        <v>6618</v>
      </c>
      <c r="F46" s="182"/>
      <c r="G46" s="182"/>
      <c r="H46" s="182">
        <f>'実質公債費比率（分子）の構造'!M$48</f>
        <v>6418</v>
      </c>
      <c r="I46" s="182"/>
      <c r="J46" s="182"/>
      <c r="K46" s="182">
        <f>'実質公債費比率（分子）の構造'!N$48</f>
        <v>5383</v>
      </c>
      <c r="L46" s="182"/>
      <c r="M46" s="182"/>
      <c r="N46" s="182">
        <f>'実質公債費比率（分子）の構造'!O$48</f>
        <v>4994</v>
      </c>
      <c r="O46" s="182"/>
      <c r="P46" s="182"/>
    </row>
    <row r="47" spans="1:16" x14ac:dyDescent="0.15">
      <c r="A47" s="182" t="s">
        <v>68</v>
      </c>
      <c r="B47" s="182">
        <f>'実質公債費比率（分子）の構造'!K$47</f>
        <v>1000</v>
      </c>
      <c r="C47" s="182"/>
      <c r="D47" s="182"/>
      <c r="E47" s="182">
        <f>'実質公債費比率（分子）の構造'!L$47</f>
        <v>1333</v>
      </c>
      <c r="F47" s="182"/>
      <c r="G47" s="182"/>
      <c r="H47" s="182">
        <f>'実質公債費比率（分子）の構造'!M$47</f>
        <v>1667</v>
      </c>
      <c r="I47" s="182"/>
      <c r="J47" s="182"/>
      <c r="K47" s="182">
        <f>'実質公債費比率（分子）の構造'!N$47</f>
        <v>2000</v>
      </c>
      <c r="L47" s="182"/>
      <c r="M47" s="182"/>
      <c r="N47" s="182">
        <f>'実質公債費比率（分子）の構造'!O$47</f>
        <v>2333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31644</v>
      </c>
      <c r="C49" s="182"/>
      <c r="D49" s="182"/>
      <c r="E49" s="182">
        <f>'実質公債費比率（分子）の構造'!L$45</f>
        <v>31481</v>
      </c>
      <c r="F49" s="182"/>
      <c r="G49" s="182"/>
      <c r="H49" s="182">
        <f>'実質公債費比率（分子）の構造'!M$45</f>
        <v>30941</v>
      </c>
      <c r="I49" s="182"/>
      <c r="J49" s="182"/>
      <c r="K49" s="182">
        <f>'実質公債費比率（分子）の構造'!N$45</f>
        <v>30780</v>
      </c>
      <c r="L49" s="182"/>
      <c r="M49" s="182"/>
      <c r="N49" s="182">
        <f>'実質公債費比率（分子）の構造'!O$45</f>
        <v>35115</v>
      </c>
      <c r="O49" s="182"/>
      <c r="P49" s="182"/>
    </row>
    <row r="50" spans="1:16" x14ac:dyDescent="0.15">
      <c r="A50" s="182" t="s">
        <v>71</v>
      </c>
      <c r="B50" s="182" t="e">
        <f>NA()</f>
        <v>#N/A</v>
      </c>
      <c r="C50" s="182">
        <f>IF(ISNUMBER('実質公債費比率（分子）の構造'!K$53),'実質公債費比率（分子）の構造'!K$53,NA())</f>
        <v>13352</v>
      </c>
      <c r="D50" s="182" t="e">
        <f>NA()</f>
        <v>#N/A</v>
      </c>
      <c r="E50" s="182" t="e">
        <f>NA()</f>
        <v>#N/A</v>
      </c>
      <c r="F50" s="182">
        <f>IF(ISNUMBER('実質公債費比率（分子）の構造'!L$53),'実質公債費比率（分子）の構造'!L$53,NA())</f>
        <v>12902</v>
      </c>
      <c r="G50" s="182" t="e">
        <f>NA()</f>
        <v>#N/A</v>
      </c>
      <c r="H50" s="182" t="e">
        <f>NA()</f>
        <v>#N/A</v>
      </c>
      <c r="I50" s="182">
        <f>IF(ISNUMBER('実質公債費比率（分子）の構造'!M$53),'実質公債費比率（分子）の構造'!M$53,NA())</f>
        <v>13004</v>
      </c>
      <c r="J50" s="182" t="e">
        <f>NA()</f>
        <v>#N/A</v>
      </c>
      <c r="K50" s="182" t="e">
        <f>NA()</f>
        <v>#N/A</v>
      </c>
      <c r="L50" s="182">
        <f>IF(ISNUMBER('実質公債費比率（分子）の構造'!N$53),'実質公債費比率（分子）の構造'!N$53,NA())</f>
        <v>11084</v>
      </c>
      <c r="M50" s="182" t="e">
        <f>NA()</f>
        <v>#N/A</v>
      </c>
      <c r="N50" s="182" t="e">
        <f>NA()</f>
        <v>#N/A</v>
      </c>
      <c r="O50" s="182">
        <f>IF(ISNUMBER('実質公債費比率（分子）の構造'!O$53),'実質公債費比率（分子）の構造'!O$53,NA())</f>
        <v>10119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272313</v>
      </c>
      <c r="E56" s="181"/>
      <c r="F56" s="181"/>
      <c r="G56" s="181">
        <f>'将来負担比率（分子）の構造'!J$52</f>
        <v>297204</v>
      </c>
      <c r="H56" s="181"/>
      <c r="I56" s="181"/>
      <c r="J56" s="181">
        <f>'将来負担比率（分子）の構造'!K$52</f>
        <v>327057</v>
      </c>
      <c r="K56" s="181"/>
      <c r="L56" s="181"/>
      <c r="M56" s="181">
        <f>'将来負担比率（分子）の構造'!L$52</f>
        <v>347856</v>
      </c>
      <c r="N56" s="181"/>
      <c r="O56" s="181"/>
      <c r="P56" s="181">
        <f>'将来負担比率（分子）の構造'!M$52</f>
        <v>357674</v>
      </c>
    </row>
    <row r="57" spans="1:16" x14ac:dyDescent="0.15">
      <c r="A57" s="181" t="s">
        <v>42</v>
      </c>
      <c r="B57" s="181"/>
      <c r="C57" s="181"/>
      <c r="D57" s="181">
        <f>'将来負担比率（分子）の構造'!I$51</f>
        <v>28076</v>
      </c>
      <c r="E57" s="181"/>
      <c r="F57" s="181"/>
      <c r="G57" s="181">
        <f>'将来負担比率（分子）の構造'!J$51</f>
        <v>31125</v>
      </c>
      <c r="H57" s="181"/>
      <c r="I57" s="181"/>
      <c r="J57" s="181">
        <f>'将来負担比率（分子）の構造'!K$51</f>
        <v>32191</v>
      </c>
      <c r="K57" s="181"/>
      <c r="L57" s="181"/>
      <c r="M57" s="181">
        <f>'将来負担比率（分子）の構造'!L$51</f>
        <v>31561</v>
      </c>
      <c r="N57" s="181"/>
      <c r="O57" s="181"/>
      <c r="P57" s="181">
        <f>'将来負担比率（分子）の構造'!M$51</f>
        <v>28793</v>
      </c>
    </row>
    <row r="58" spans="1:16" x14ac:dyDescent="0.15">
      <c r="A58" s="181" t="s">
        <v>41</v>
      </c>
      <c r="B58" s="181"/>
      <c r="C58" s="181"/>
      <c r="D58" s="181">
        <f>'将来負担比率（分子）の構造'!I$50</f>
        <v>13385</v>
      </c>
      <c r="E58" s="181"/>
      <c r="F58" s="181"/>
      <c r="G58" s="181">
        <f>'将来負担比率（分子）の構造'!J$50</f>
        <v>17386</v>
      </c>
      <c r="H58" s="181"/>
      <c r="I58" s="181"/>
      <c r="J58" s="181">
        <f>'将来負担比率（分子）の構造'!K$50</f>
        <v>18732</v>
      </c>
      <c r="K58" s="181"/>
      <c r="L58" s="181"/>
      <c r="M58" s="181">
        <f>'将来負担比率（分子）の構造'!L$50</f>
        <v>22511</v>
      </c>
      <c r="N58" s="181"/>
      <c r="O58" s="181"/>
      <c r="P58" s="181">
        <f>'将来負担比率（分子）の構造'!M$50</f>
        <v>22532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40682</v>
      </c>
      <c r="C62" s="181"/>
      <c r="D62" s="181"/>
      <c r="E62" s="181">
        <f>'将来負担比率（分子）の構造'!J$45</f>
        <v>42517</v>
      </c>
      <c r="F62" s="181"/>
      <c r="G62" s="181"/>
      <c r="H62" s="181">
        <f>'将来負担比率（分子）の構造'!K$45</f>
        <v>75498</v>
      </c>
      <c r="I62" s="181"/>
      <c r="J62" s="181"/>
      <c r="K62" s="181">
        <f>'将来負担比率（分子）の構造'!L$45</f>
        <v>74247</v>
      </c>
      <c r="L62" s="181"/>
      <c r="M62" s="181"/>
      <c r="N62" s="181">
        <f>'将来負担比率（分子）の構造'!M$45</f>
        <v>72459</v>
      </c>
      <c r="O62" s="181"/>
      <c r="P62" s="181"/>
    </row>
    <row r="63" spans="1:16" x14ac:dyDescent="0.15">
      <c r="A63" s="181" t="s">
        <v>34</v>
      </c>
      <c r="B63" s="181">
        <f>'将来負担比率（分子）の構造'!I$44</f>
        <v>150</v>
      </c>
      <c r="C63" s="181"/>
      <c r="D63" s="181"/>
      <c r="E63" s="181">
        <f>'将来負担比率（分子）の構造'!J$44</f>
        <v>70</v>
      </c>
      <c r="F63" s="181"/>
      <c r="G63" s="181"/>
      <c r="H63" s="181">
        <f>'将来負担比率（分子）の構造'!K$44</f>
        <v>3</v>
      </c>
      <c r="I63" s="181"/>
      <c r="J63" s="181"/>
      <c r="K63" s="181">
        <f>'将来負担比率（分子）の構造'!L$44</f>
        <v>2</v>
      </c>
      <c r="L63" s="181"/>
      <c r="M63" s="181"/>
      <c r="N63" s="181">
        <f>'将来負担比率（分子）の構造'!M$44</f>
        <v>1</v>
      </c>
      <c r="O63" s="181"/>
      <c r="P63" s="181"/>
    </row>
    <row r="64" spans="1:16" x14ac:dyDescent="0.15">
      <c r="A64" s="181" t="s">
        <v>33</v>
      </c>
      <c r="B64" s="181">
        <f>'将来負担比率（分子）の構造'!I$43</f>
        <v>78386</v>
      </c>
      <c r="C64" s="181"/>
      <c r="D64" s="181"/>
      <c r="E64" s="181">
        <f>'将来負担比率（分子）の構造'!J$43</f>
        <v>77061</v>
      </c>
      <c r="F64" s="181"/>
      <c r="G64" s="181"/>
      <c r="H64" s="181">
        <f>'将来負担比率（分子）の構造'!K$43</f>
        <v>73298</v>
      </c>
      <c r="I64" s="181"/>
      <c r="J64" s="181"/>
      <c r="K64" s="181">
        <f>'将来負担比率（分子）の構造'!L$43</f>
        <v>70909</v>
      </c>
      <c r="L64" s="181"/>
      <c r="M64" s="181"/>
      <c r="N64" s="181">
        <f>'将来負担比率（分子）の構造'!M$43</f>
        <v>72308</v>
      </c>
      <c r="O64" s="181"/>
      <c r="P64" s="181"/>
    </row>
    <row r="65" spans="1:16" x14ac:dyDescent="0.15">
      <c r="A65" s="181" t="s">
        <v>32</v>
      </c>
      <c r="B65" s="181">
        <f>'将来負担比率（分子）の構造'!I$42</f>
        <v>2568</v>
      </c>
      <c r="C65" s="181"/>
      <c r="D65" s="181"/>
      <c r="E65" s="181">
        <f>'将来負担比率（分子）の構造'!J$42</f>
        <v>2206</v>
      </c>
      <c r="F65" s="181"/>
      <c r="G65" s="181"/>
      <c r="H65" s="181">
        <f>'将来負担比率（分子）の構造'!K$42</f>
        <v>1902</v>
      </c>
      <c r="I65" s="181"/>
      <c r="J65" s="181"/>
      <c r="K65" s="181">
        <f>'将来負担比率（分子）の構造'!L$42</f>
        <v>1707</v>
      </c>
      <c r="L65" s="181"/>
      <c r="M65" s="181"/>
      <c r="N65" s="181">
        <f>'将来負担比率（分子）の構造'!M$42</f>
        <v>1538</v>
      </c>
      <c r="O65" s="181"/>
      <c r="P65" s="181"/>
    </row>
    <row r="66" spans="1:16" x14ac:dyDescent="0.15">
      <c r="A66" s="181" t="s">
        <v>31</v>
      </c>
      <c r="B66" s="181">
        <f>'将来負担比率（分子）の構造'!I$41</f>
        <v>366706</v>
      </c>
      <c r="C66" s="181"/>
      <c r="D66" s="181"/>
      <c r="E66" s="181">
        <f>'将来負担比率（分子）の構造'!J$41</f>
        <v>398565</v>
      </c>
      <c r="F66" s="181"/>
      <c r="G66" s="181"/>
      <c r="H66" s="181">
        <f>'将来負担比率（分子）の構造'!K$41</f>
        <v>443111</v>
      </c>
      <c r="I66" s="181"/>
      <c r="J66" s="181"/>
      <c r="K66" s="181">
        <f>'将来負担比率（分子）の構造'!L$41</f>
        <v>454325</v>
      </c>
      <c r="L66" s="181"/>
      <c r="M66" s="181"/>
      <c r="N66" s="181">
        <f>'将来負担比率（分子）の構造'!M$41</f>
        <v>481313</v>
      </c>
      <c r="O66" s="181"/>
      <c r="P66" s="181"/>
    </row>
    <row r="67" spans="1:16" x14ac:dyDescent="0.15">
      <c r="A67" s="181" t="s">
        <v>75</v>
      </c>
      <c r="B67" s="181" t="e">
        <f>NA()</f>
        <v>#N/A</v>
      </c>
      <c r="C67" s="181">
        <f>IF(ISNUMBER('将来負担比率（分子）の構造'!I$53), IF('将来負担比率（分子）の構造'!I$53 &lt; 0, 0, '将来負担比率（分子）の構造'!I$53), NA())</f>
        <v>174718</v>
      </c>
      <c r="D67" s="181" t="e">
        <f>NA()</f>
        <v>#N/A</v>
      </c>
      <c r="E67" s="181" t="e">
        <f>NA()</f>
        <v>#N/A</v>
      </c>
      <c r="F67" s="181">
        <f>IF(ISNUMBER('将来負担比率（分子）の構造'!J$53), IF('将来負担比率（分子）の構造'!J$53 &lt; 0, 0, '将来負担比率（分子）の構造'!J$53), NA())</f>
        <v>174704</v>
      </c>
      <c r="G67" s="181" t="e">
        <f>NA()</f>
        <v>#N/A</v>
      </c>
      <c r="H67" s="181" t="e">
        <f>NA()</f>
        <v>#N/A</v>
      </c>
      <c r="I67" s="181">
        <f>IF(ISNUMBER('将来負担比率（分子）の構造'!K$53), IF('将来負担比率（分子）の構造'!K$53 &lt; 0, 0, '将来負担比率（分子）の構造'!K$53), NA())</f>
        <v>215831</v>
      </c>
      <c r="J67" s="181" t="e">
        <f>NA()</f>
        <v>#N/A</v>
      </c>
      <c r="K67" s="181" t="e">
        <f>NA()</f>
        <v>#N/A</v>
      </c>
      <c r="L67" s="181">
        <f>IF(ISNUMBER('将来負担比率（分子）の構造'!L$53), IF('将来負担比率（分子）の構造'!L$53 &lt; 0, 0, '将来負担比率（分子）の構造'!L$53), NA())</f>
        <v>199261</v>
      </c>
      <c r="M67" s="181" t="e">
        <f>NA()</f>
        <v>#N/A</v>
      </c>
      <c r="N67" s="181" t="e">
        <f>NA()</f>
        <v>#N/A</v>
      </c>
      <c r="O67" s="181">
        <f>IF(ISNUMBER('将来負担比率（分子）の構造'!M$53), IF('将来負担比率（分子）の構造'!M$53 &lt; 0, 0, '将来負担比率（分子）の構造'!M$53), NA())</f>
        <v>218620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4775</v>
      </c>
      <c r="C72" s="185">
        <f>基金残高に係る経年分析!G55</f>
        <v>4780</v>
      </c>
      <c r="D72" s="185">
        <f>基金残高に係る経年分析!H55</f>
        <v>4096</v>
      </c>
    </row>
    <row r="73" spans="1:16" x14ac:dyDescent="0.15">
      <c r="A73" s="184" t="s">
        <v>78</v>
      </c>
      <c r="B73" s="185">
        <f>基金残高に係る経年分析!F56</f>
        <v>5387</v>
      </c>
      <c r="C73" s="185">
        <f>基金残高に係る経年分析!G56</f>
        <v>5387</v>
      </c>
      <c r="D73" s="185">
        <f>基金残高に係る経年分析!H56</f>
        <v>6306</v>
      </c>
    </row>
    <row r="74" spans="1:16" x14ac:dyDescent="0.15">
      <c r="A74" s="184" t="s">
        <v>79</v>
      </c>
      <c r="B74" s="185">
        <f>基金残高に係る経年分析!F57</f>
        <v>8638</v>
      </c>
      <c r="C74" s="185">
        <f>基金残高に係る経年分析!G57</f>
        <v>12382</v>
      </c>
      <c r="D74" s="185">
        <f>基金残高に係る経年分析!H57</f>
        <v>12490</v>
      </c>
    </row>
  </sheetData>
  <sheetProtection algorithmName="SHA-512" hashValue="gqALxrAOqdFEjFTC+bghdaIzeGi1oIRNABCskPCnsRGIyZNCXlhuQjeD61f03xFSR59Qtz/RTl2KwJpL5cNSIQ==" saltValue="1kBJwfcoTwBg0wjMm/rB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117804098</v>
      </c>
      <c r="S5" s="696"/>
      <c r="T5" s="696"/>
      <c r="U5" s="696"/>
      <c r="V5" s="696"/>
      <c r="W5" s="696"/>
      <c r="X5" s="696"/>
      <c r="Y5" s="739"/>
      <c r="Z5" s="757">
        <v>28.9</v>
      </c>
      <c r="AA5" s="757"/>
      <c r="AB5" s="757"/>
      <c r="AC5" s="757"/>
      <c r="AD5" s="758">
        <v>112441611</v>
      </c>
      <c r="AE5" s="758"/>
      <c r="AF5" s="758"/>
      <c r="AG5" s="758"/>
      <c r="AH5" s="758"/>
      <c r="AI5" s="758"/>
      <c r="AJ5" s="758"/>
      <c r="AK5" s="758"/>
      <c r="AL5" s="740">
        <v>63.1</v>
      </c>
      <c r="AM5" s="711"/>
      <c r="AN5" s="711"/>
      <c r="AO5" s="741"/>
      <c r="AP5" s="706" t="s">
        <v>225</v>
      </c>
      <c r="AQ5" s="707"/>
      <c r="AR5" s="707"/>
      <c r="AS5" s="707"/>
      <c r="AT5" s="707"/>
      <c r="AU5" s="707"/>
      <c r="AV5" s="707"/>
      <c r="AW5" s="707"/>
      <c r="AX5" s="707"/>
      <c r="AY5" s="707"/>
      <c r="AZ5" s="707"/>
      <c r="BA5" s="707"/>
      <c r="BB5" s="707"/>
      <c r="BC5" s="707"/>
      <c r="BD5" s="707"/>
      <c r="BE5" s="707"/>
      <c r="BF5" s="708"/>
      <c r="BG5" s="640">
        <v>110087745</v>
      </c>
      <c r="BH5" s="641"/>
      <c r="BI5" s="641"/>
      <c r="BJ5" s="641"/>
      <c r="BK5" s="641"/>
      <c r="BL5" s="641"/>
      <c r="BM5" s="641"/>
      <c r="BN5" s="642"/>
      <c r="BO5" s="677">
        <v>93.4</v>
      </c>
      <c r="BP5" s="677"/>
      <c r="BQ5" s="677"/>
      <c r="BR5" s="677"/>
      <c r="BS5" s="678">
        <v>1933287</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2151555</v>
      </c>
      <c r="S6" s="641"/>
      <c r="T6" s="641"/>
      <c r="U6" s="641"/>
      <c r="V6" s="641"/>
      <c r="W6" s="641"/>
      <c r="X6" s="641"/>
      <c r="Y6" s="642"/>
      <c r="Z6" s="677">
        <v>0.5</v>
      </c>
      <c r="AA6" s="677"/>
      <c r="AB6" s="677"/>
      <c r="AC6" s="677"/>
      <c r="AD6" s="678">
        <v>2151555</v>
      </c>
      <c r="AE6" s="678"/>
      <c r="AF6" s="678"/>
      <c r="AG6" s="678"/>
      <c r="AH6" s="678"/>
      <c r="AI6" s="678"/>
      <c r="AJ6" s="678"/>
      <c r="AK6" s="678"/>
      <c r="AL6" s="643">
        <v>1.2</v>
      </c>
      <c r="AM6" s="644"/>
      <c r="AN6" s="644"/>
      <c r="AO6" s="679"/>
      <c r="AP6" s="637" t="s">
        <v>230</v>
      </c>
      <c r="AQ6" s="638"/>
      <c r="AR6" s="638"/>
      <c r="AS6" s="638"/>
      <c r="AT6" s="638"/>
      <c r="AU6" s="638"/>
      <c r="AV6" s="638"/>
      <c r="AW6" s="638"/>
      <c r="AX6" s="638"/>
      <c r="AY6" s="638"/>
      <c r="AZ6" s="638"/>
      <c r="BA6" s="638"/>
      <c r="BB6" s="638"/>
      <c r="BC6" s="638"/>
      <c r="BD6" s="638"/>
      <c r="BE6" s="638"/>
      <c r="BF6" s="639"/>
      <c r="BG6" s="640">
        <v>110087745</v>
      </c>
      <c r="BH6" s="641"/>
      <c r="BI6" s="641"/>
      <c r="BJ6" s="641"/>
      <c r="BK6" s="641"/>
      <c r="BL6" s="641"/>
      <c r="BM6" s="641"/>
      <c r="BN6" s="642"/>
      <c r="BO6" s="677">
        <v>93.4</v>
      </c>
      <c r="BP6" s="677"/>
      <c r="BQ6" s="677"/>
      <c r="BR6" s="677"/>
      <c r="BS6" s="678">
        <v>1933287</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1052802</v>
      </c>
      <c r="CS6" s="641"/>
      <c r="CT6" s="641"/>
      <c r="CU6" s="641"/>
      <c r="CV6" s="641"/>
      <c r="CW6" s="641"/>
      <c r="CX6" s="641"/>
      <c r="CY6" s="642"/>
      <c r="CZ6" s="740">
        <v>0.3</v>
      </c>
      <c r="DA6" s="711"/>
      <c r="DB6" s="711"/>
      <c r="DC6" s="743"/>
      <c r="DD6" s="646" t="s">
        <v>232</v>
      </c>
      <c r="DE6" s="641"/>
      <c r="DF6" s="641"/>
      <c r="DG6" s="641"/>
      <c r="DH6" s="641"/>
      <c r="DI6" s="641"/>
      <c r="DJ6" s="641"/>
      <c r="DK6" s="641"/>
      <c r="DL6" s="641"/>
      <c r="DM6" s="641"/>
      <c r="DN6" s="641"/>
      <c r="DO6" s="641"/>
      <c r="DP6" s="642"/>
      <c r="DQ6" s="646">
        <v>1052078</v>
      </c>
      <c r="DR6" s="641"/>
      <c r="DS6" s="641"/>
      <c r="DT6" s="641"/>
      <c r="DU6" s="641"/>
      <c r="DV6" s="641"/>
      <c r="DW6" s="641"/>
      <c r="DX6" s="641"/>
      <c r="DY6" s="641"/>
      <c r="DZ6" s="641"/>
      <c r="EA6" s="641"/>
      <c r="EB6" s="641"/>
      <c r="EC6" s="684"/>
    </row>
    <row r="7" spans="2:143" ht="11.25" customHeight="1" x14ac:dyDescent="0.15">
      <c r="B7" s="637" t="s">
        <v>233</v>
      </c>
      <c r="C7" s="638"/>
      <c r="D7" s="638"/>
      <c r="E7" s="638"/>
      <c r="F7" s="638"/>
      <c r="G7" s="638"/>
      <c r="H7" s="638"/>
      <c r="I7" s="638"/>
      <c r="J7" s="638"/>
      <c r="K7" s="638"/>
      <c r="L7" s="638"/>
      <c r="M7" s="638"/>
      <c r="N7" s="638"/>
      <c r="O7" s="638"/>
      <c r="P7" s="638"/>
      <c r="Q7" s="639"/>
      <c r="R7" s="640">
        <v>57817</v>
      </c>
      <c r="S7" s="641"/>
      <c r="T7" s="641"/>
      <c r="U7" s="641"/>
      <c r="V7" s="641"/>
      <c r="W7" s="641"/>
      <c r="X7" s="641"/>
      <c r="Y7" s="642"/>
      <c r="Z7" s="677">
        <v>0</v>
      </c>
      <c r="AA7" s="677"/>
      <c r="AB7" s="677"/>
      <c r="AC7" s="677"/>
      <c r="AD7" s="678">
        <v>57817</v>
      </c>
      <c r="AE7" s="678"/>
      <c r="AF7" s="678"/>
      <c r="AG7" s="678"/>
      <c r="AH7" s="678"/>
      <c r="AI7" s="678"/>
      <c r="AJ7" s="678"/>
      <c r="AK7" s="678"/>
      <c r="AL7" s="643">
        <v>0</v>
      </c>
      <c r="AM7" s="644"/>
      <c r="AN7" s="644"/>
      <c r="AO7" s="679"/>
      <c r="AP7" s="637" t="s">
        <v>234</v>
      </c>
      <c r="AQ7" s="638"/>
      <c r="AR7" s="638"/>
      <c r="AS7" s="638"/>
      <c r="AT7" s="638"/>
      <c r="AU7" s="638"/>
      <c r="AV7" s="638"/>
      <c r="AW7" s="638"/>
      <c r="AX7" s="638"/>
      <c r="AY7" s="638"/>
      <c r="AZ7" s="638"/>
      <c r="BA7" s="638"/>
      <c r="BB7" s="638"/>
      <c r="BC7" s="638"/>
      <c r="BD7" s="638"/>
      <c r="BE7" s="638"/>
      <c r="BF7" s="639"/>
      <c r="BG7" s="640">
        <v>61717491</v>
      </c>
      <c r="BH7" s="641"/>
      <c r="BI7" s="641"/>
      <c r="BJ7" s="641"/>
      <c r="BK7" s="641"/>
      <c r="BL7" s="641"/>
      <c r="BM7" s="641"/>
      <c r="BN7" s="642"/>
      <c r="BO7" s="677">
        <v>52.4</v>
      </c>
      <c r="BP7" s="677"/>
      <c r="BQ7" s="677"/>
      <c r="BR7" s="677"/>
      <c r="BS7" s="678">
        <v>1933287</v>
      </c>
      <c r="BT7" s="678"/>
      <c r="BU7" s="678"/>
      <c r="BV7" s="678"/>
      <c r="BW7" s="678"/>
      <c r="BX7" s="678"/>
      <c r="BY7" s="678"/>
      <c r="BZ7" s="678"/>
      <c r="CA7" s="678"/>
      <c r="CB7" s="737"/>
      <c r="CD7" s="673" t="s">
        <v>235</v>
      </c>
      <c r="CE7" s="674"/>
      <c r="CF7" s="674"/>
      <c r="CG7" s="674"/>
      <c r="CH7" s="674"/>
      <c r="CI7" s="674"/>
      <c r="CJ7" s="674"/>
      <c r="CK7" s="674"/>
      <c r="CL7" s="674"/>
      <c r="CM7" s="674"/>
      <c r="CN7" s="674"/>
      <c r="CO7" s="674"/>
      <c r="CP7" s="674"/>
      <c r="CQ7" s="675"/>
      <c r="CR7" s="640">
        <v>32534898</v>
      </c>
      <c r="CS7" s="641"/>
      <c r="CT7" s="641"/>
      <c r="CU7" s="641"/>
      <c r="CV7" s="641"/>
      <c r="CW7" s="641"/>
      <c r="CX7" s="641"/>
      <c r="CY7" s="642"/>
      <c r="CZ7" s="677">
        <v>8.1999999999999993</v>
      </c>
      <c r="DA7" s="677"/>
      <c r="DB7" s="677"/>
      <c r="DC7" s="677"/>
      <c r="DD7" s="646">
        <v>1428104</v>
      </c>
      <c r="DE7" s="641"/>
      <c r="DF7" s="641"/>
      <c r="DG7" s="641"/>
      <c r="DH7" s="641"/>
      <c r="DI7" s="641"/>
      <c r="DJ7" s="641"/>
      <c r="DK7" s="641"/>
      <c r="DL7" s="641"/>
      <c r="DM7" s="641"/>
      <c r="DN7" s="641"/>
      <c r="DO7" s="641"/>
      <c r="DP7" s="642"/>
      <c r="DQ7" s="646">
        <v>26646007</v>
      </c>
      <c r="DR7" s="641"/>
      <c r="DS7" s="641"/>
      <c r="DT7" s="641"/>
      <c r="DU7" s="641"/>
      <c r="DV7" s="641"/>
      <c r="DW7" s="641"/>
      <c r="DX7" s="641"/>
      <c r="DY7" s="641"/>
      <c r="DZ7" s="641"/>
      <c r="EA7" s="641"/>
      <c r="EB7" s="641"/>
      <c r="EC7" s="684"/>
    </row>
    <row r="8" spans="2:143" ht="11.25" customHeight="1" x14ac:dyDescent="0.15">
      <c r="B8" s="637" t="s">
        <v>236</v>
      </c>
      <c r="C8" s="638"/>
      <c r="D8" s="638"/>
      <c r="E8" s="638"/>
      <c r="F8" s="638"/>
      <c r="G8" s="638"/>
      <c r="H8" s="638"/>
      <c r="I8" s="638"/>
      <c r="J8" s="638"/>
      <c r="K8" s="638"/>
      <c r="L8" s="638"/>
      <c r="M8" s="638"/>
      <c r="N8" s="638"/>
      <c r="O8" s="638"/>
      <c r="P8" s="638"/>
      <c r="Q8" s="639"/>
      <c r="R8" s="640">
        <v>240833</v>
      </c>
      <c r="S8" s="641"/>
      <c r="T8" s="641"/>
      <c r="U8" s="641"/>
      <c r="V8" s="641"/>
      <c r="W8" s="641"/>
      <c r="X8" s="641"/>
      <c r="Y8" s="642"/>
      <c r="Z8" s="677">
        <v>0.1</v>
      </c>
      <c r="AA8" s="677"/>
      <c r="AB8" s="677"/>
      <c r="AC8" s="677"/>
      <c r="AD8" s="678">
        <v>240833</v>
      </c>
      <c r="AE8" s="678"/>
      <c r="AF8" s="678"/>
      <c r="AG8" s="678"/>
      <c r="AH8" s="678"/>
      <c r="AI8" s="678"/>
      <c r="AJ8" s="678"/>
      <c r="AK8" s="678"/>
      <c r="AL8" s="643">
        <v>0.1</v>
      </c>
      <c r="AM8" s="644"/>
      <c r="AN8" s="644"/>
      <c r="AO8" s="679"/>
      <c r="AP8" s="637" t="s">
        <v>237</v>
      </c>
      <c r="AQ8" s="638"/>
      <c r="AR8" s="638"/>
      <c r="AS8" s="638"/>
      <c r="AT8" s="638"/>
      <c r="AU8" s="638"/>
      <c r="AV8" s="638"/>
      <c r="AW8" s="638"/>
      <c r="AX8" s="638"/>
      <c r="AY8" s="638"/>
      <c r="AZ8" s="638"/>
      <c r="BA8" s="638"/>
      <c r="BB8" s="638"/>
      <c r="BC8" s="638"/>
      <c r="BD8" s="638"/>
      <c r="BE8" s="638"/>
      <c r="BF8" s="639"/>
      <c r="BG8" s="640">
        <v>1232937</v>
      </c>
      <c r="BH8" s="641"/>
      <c r="BI8" s="641"/>
      <c r="BJ8" s="641"/>
      <c r="BK8" s="641"/>
      <c r="BL8" s="641"/>
      <c r="BM8" s="641"/>
      <c r="BN8" s="642"/>
      <c r="BO8" s="677">
        <v>1</v>
      </c>
      <c r="BP8" s="677"/>
      <c r="BQ8" s="677"/>
      <c r="BR8" s="677"/>
      <c r="BS8" s="646" t="s">
        <v>232</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138142442</v>
      </c>
      <c r="CS8" s="641"/>
      <c r="CT8" s="641"/>
      <c r="CU8" s="641"/>
      <c r="CV8" s="641"/>
      <c r="CW8" s="641"/>
      <c r="CX8" s="641"/>
      <c r="CY8" s="642"/>
      <c r="CZ8" s="677">
        <v>34.700000000000003</v>
      </c>
      <c r="DA8" s="677"/>
      <c r="DB8" s="677"/>
      <c r="DC8" s="677"/>
      <c r="DD8" s="646">
        <v>961126</v>
      </c>
      <c r="DE8" s="641"/>
      <c r="DF8" s="641"/>
      <c r="DG8" s="641"/>
      <c r="DH8" s="641"/>
      <c r="DI8" s="641"/>
      <c r="DJ8" s="641"/>
      <c r="DK8" s="641"/>
      <c r="DL8" s="641"/>
      <c r="DM8" s="641"/>
      <c r="DN8" s="641"/>
      <c r="DO8" s="641"/>
      <c r="DP8" s="642"/>
      <c r="DQ8" s="646">
        <v>62702808</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162628</v>
      </c>
      <c r="S9" s="641"/>
      <c r="T9" s="641"/>
      <c r="U9" s="641"/>
      <c r="V9" s="641"/>
      <c r="W9" s="641"/>
      <c r="X9" s="641"/>
      <c r="Y9" s="642"/>
      <c r="Z9" s="677">
        <v>0</v>
      </c>
      <c r="AA9" s="677"/>
      <c r="AB9" s="677"/>
      <c r="AC9" s="677"/>
      <c r="AD9" s="678">
        <v>162628</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50257493</v>
      </c>
      <c r="BH9" s="641"/>
      <c r="BI9" s="641"/>
      <c r="BJ9" s="641"/>
      <c r="BK9" s="641"/>
      <c r="BL9" s="641"/>
      <c r="BM9" s="641"/>
      <c r="BN9" s="642"/>
      <c r="BO9" s="677">
        <v>42.7</v>
      </c>
      <c r="BP9" s="677"/>
      <c r="BQ9" s="677"/>
      <c r="BR9" s="677"/>
      <c r="BS9" s="646" t="s">
        <v>232</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18299132</v>
      </c>
      <c r="CS9" s="641"/>
      <c r="CT9" s="641"/>
      <c r="CU9" s="641"/>
      <c r="CV9" s="641"/>
      <c r="CW9" s="641"/>
      <c r="CX9" s="641"/>
      <c r="CY9" s="642"/>
      <c r="CZ9" s="677">
        <v>4.5999999999999996</v>
      </c>
      <c r="DA9" s="677"/>
      <c r="DB9" s="677"/>
      <c r="DC9" s="677"/>
      <c r="DD9" s="646">
        <v>830983</v>
      </c>
      <c r="DE9" s="641"/>
      <c r="DF9" s="641"/>
      <c r="DG9" s="641"/>
      <c r="DH9" s="641"/>
      <c r="DI9" s="641"/>
      <c r="DJ9" s="641"/>
      <c r="DK9" s="641"/>
      <c r="DL9" s="641"/>
      <c r="DM9" s="641"/>
      <c r="DN9" s="641"/>
      <c r="DO9" s="641"/>
      <c r="DP9" s="642"/>
      <c r="DQ9" s="646">
        <v>12877896</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v>129717</v>
      </c>
      <c r="S10" s="641"/>
      <c r="T10" s="641"/>
      <c r="U10" s="641"/>
      <c r="V10" s="641"/>
      <c r="W10" s="641"/>
      <c r="X10" s="641"/>
      <c r="Y10" s="642"/>
      <c r="Z10" s="677">
        <v>0</v>
      </c>
      <c r="AA10" s="677"/>
      <c r="AB10" s="677"/>
      <c r="AC10" s="677"/>
      <c r="AD10" s="678">
        <v>129717</v>
      </c>
      <c r="AE10" s="678"/>
      <c r="AF10" s="678"/>
      <c r="AG10" s="678"/>
      <c r="AH10" s="678"/>
      <c r="AI10" s="678"/>
      <c r="AJ10" s="678"/>
      <c r="AK10" s="678"/>
      <c r="AL10" s="643">
        <v>0.1</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2887297</v>
      </c>
      <c r="BH10" s="641"/>
      <c r="BI10" s="641"/>
      <c r="BJ10" s="641"/>
      <c r="BK10" s="641"/>
      <c r="BL10" s="641"/>
      <c r="BM10" s="641"/>
      <c r="BN10" s="642"/>
      <c r="BO10" s="677">
        <v>2.5</v>
      </c>
      <c r="BP10" s="677"/>
      <c r="BQ10" s="677"/>
      <c r="BR10" s="677"/>
      <c r="BS10" s="646">
        <v>480284</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v>268710</v>
      </c>
      <c r="CS10" s="641"/>
      <c r="CT10" s="641"/>
      <c r="CU10" s="641"/>
      <c r="CV10" s="641"/>
      <c r="CW10" s="641"/>
      <c r="CX10" s="641"/>
      <c r="CY10" s="642"/>
      <c r="CZ10" s="677">
        <v>0.1</v>
      </c>
      <c r="DA10" s="677"/>
      <c r="DB10" s="677"/>
      <c r="DC10" s="677"/>
      <c r="DD10" s="646">
        <v>40332</v>
      </c>
      <c r="DE10" s="641"/>
      <c r="DF10" s="641"/>
      <c r="DG10" s="641"/>
      <c r="DH10" s="641"/>
      <c r="DI10" s="641"/>
      <c r="DJ10" s="641"/>
      <c r="DK10" s="641"/>
      <c r="DL10" s="641"/>
      <c r="DM10" s="641"/>
      <c r="DN10" s="641"/>
      <c r="DO10" s="641"/>
      <c r="DP10" s="642"/>
      <c r="DQ10" s="646">
        <v>213235</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13399728</v>
      </c>
      <c r="S11" s="641"/>
      <c r="T11" s="641"/>
      <c r="U11" s="641"/>
      <c r="V11" s="641"/>
      <c r="W11" s="641"/>
      <c r="X11" s="641"/>
      <c r="Y11" s="642"/>
      <c r="Z11" s="643">
        <v>3.3</v>
      </c>
      <c r="AA11" s="644"/>
      <c r="AB11" s="644"/>
      <c r="AC11" s="645"/>
      <c r="AD11" s="646">
        <v>13399728</v>
      </c>
      <c r="AE11" s="641"/>
      <c r="AF11" s="641"/>
      <c r="AG11" s="641"/>
      <c r="AH11" s="641"/>
      <c r="AI11" s="641"/>
      <c r="AJ11" s="641"/>
      <c r="AK11" s="642"/>
      <c r="AL11" s="643">
        <v>7.5</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7339764</v>
      </c>
      <c r="BH11" s="641"/>
      <c r="BI11" s="641"/>
      <c r="BJ11" s="641"/>
      <c r="BK11" s="641"/>
      <c r="BL11" s="641"/>
      <c r="BM11" s="641"/>
      <c r="BN11" s="642"/>
      <c r="BO11" s="677">
        <v>6.2</v>
      </c>
      <c r="BP11" s="677"/>
      <c r="BQ11" s="677"/>
      <c r="BR11" s="677"/>
      <c r="BS11" s="646">
        <v>1453003</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5749679</v>
      </c>
      <c r="CS11" s="641"/>
      <c r="CT11" s="641"/>
      <c r="CU11" s="641"/>
      <c r="CV11" s="641"/>
      <c r="CW11" s="641"/>
      <c r="CX11" s="641"/>
      <c r="CY11" s="642"/>
      <c r="CZ11" s="677">
        <v>1.4</v>
      </c>
      <c r="DA11" s="677"/>
      <c r="DB11" s="677"/>
      <c r="DC11" s="677"/>
      <c r="DD11" s="646">
        <v>2793753</v>
      </c>
      <c r="DE11" s="641"/>
      <c r="DF11" s="641"/>
      <c r="DG11" s="641"/>
      <c r="DH11" s="641"/>
      <c r="DI11" s="641"/>
      <c r="DJ11" s="641"/>
      <c r="DK11" s="641"/>
      <c r="DL11" s="641"/>
      <c r="DM11" s="641"/>
      <c r="DN11" s="641"/>
      <c r="DO11" s="641"/>
      <c r="DP11" s="642"/>
      <c r="DQ11" s="646">
        <v>2814807</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9920</v>
      </c>
      <c r="S12" s="641"/>
      <c r="T12" s="641"/>
      <c r="U12" s="641"/>
      <c r="V12" s="641"/>
      <c r="W12" s="641"/>
      <c r="X12" s="641"/>
      <c r="Y12" s="642"/>
      <c r="Z12" s="677">
        <v>0</v>
      </c>
      <c r="AA12" s="677"/>
      <c r="AB12" s="677"/>
      <c r="AC12" s="677"/>
      <c r="AD12" s="678">
        <v>9920</v>
      </c>
      <c r="AE12" s="678"/>
      <c r="AF12" s="678"/>
      <c r="AG12" s="678"/>
      <c r="AH12" s="678"/>
      <c r="AI12" s="678"/>
      <c r="AJ12" s="678"/>
      <c r="AK12" s="678"/>
      <c r="AL12" s="643">
        <v>0</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41470100</v>
      </c>
      <c r="BH12" s="641"/>
      <c r="BI12" s="641"/>
      <c r="BJ12" s="641"/>
      <c r="BK12" s="641"/>
      <c r="BL12" s="641"/>
      <c r="BM12" s="641"/>
      <c r="BN12" s="642"/>
      <c r="BO12" s="677">
        <v>35.200000000000003</v>
      </c>
      <c r="BP12" s="677"/>
      <c r="BQ12" s="677"/>
      <c r="BR12" s="677"/>
      <c r="BS12" s="646" t="s">
        <v>179</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22515575</v>
      </c>
      <c r="CS12" s="641"/>
      <c r="CT12" s="641"/>
      <c r="CU12" s="641"/>
      <c r="CV12" s="641"/>
      <c r="CW12" s="641"/>
      <c r="CX12" s="641"/>
      <c r="CY12" s="642"/>
      <c r="CZ12" s="677">
        <v>5.7</v>
      </c>
      <c r="DA12" s="677"/>
      <c r="DB12" s="677"/>
      <c r="DC12" s="677"/>
      <c r="DD12" s="646">
        <v>15355491</v>
      </c>
      <c r="DE12" s="641"/>
      <c r="DF12" s="641"/>
      <c r="DG12" s="641"/>
      <c r="DH12" s="641"/>
      <c r="DI12" s="641"/>
      <c r="DJ12" s="641"/>
      <c r="DK12" s="641"/>
      <c r="DL12" s="641"/>
      <c r="DM12" s="641"/>
      <c r="DN12" s="641"/>
      <c r="DO12" s="641"/>
      <c r="DP12" s="642"/>
      <c r="DQ12" s="646">
        <v>3910143</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232</v>
      </c>
      <c r="S13" s="641"/>
      <c r="T13" s="641"/>
      <c r="U13" s="641"/>
      <c r="V13" s="641"/>
      <c r="W13" s="641"/>
      <c r="X13" s="641"/>
      <c r="Y13" s="642"/>
      <c r="Z13" s="677" t="s">
        <v>232</v>
      </c>
      <c r="AA13" s="677"/>
      <c r="AB13" s="677"/>
      <c r="AC13" s="677"/>
      <c r="AD13" s="678" t="s">
        <v>232</v>
      </c>
      <c r="AE13" s="678"/>
      <c r="AF13" s="678"/>
      <c r="AG13" s="678"/>
      <c r="AH13" s="678"/>
      <c r="AI13" s="678"/>
      <c r="AJ13" s="678"/>
      <c r="AK13" s="678"/>
      <c r="AL13" s="643" t="s">
        <v>126</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41168316</v>
      </c>
      <c r="BH13" s="641"/>
      <c r="BI13" s="641"/>
      <c r="BJ13" s="641"/>
      <c r="BK13" s="641"/>
      <c r="BL13" s="641"/>
      <c r="BM13" s="641"/>
      <c r="BN13" s="642"/>
      <c r="BO13" s="677">
        <v>34.9</v>
      </c>
      <c r="BP13" s="677"/>
      <c r="BQ13" s="677"/>
      <c r="BR13" s="677"/>
      <c r="BS13" s="646" t="s">
        <v>232</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54648855</v>
      </c>
      <c r="CS13" s="641"/>
      <c r="CT13" s="641"/>
      <c r="CU13" s="641"/>
      <c r="CV13" s="641"/>
      <c r="CW13" s="641"/>
      <c r="CX13" s="641"/>
      <c r="CY13" s="642"/>
      <c r="CZ13" s="677">
        <v>13.7</v>
      </c>
      <c r="DA13" s="677"/>
      <c r="DB13" s="677"/>
      <c r="DC13" s="677"/>
      <c r="DD13" s="646">
        <v>36133105</v>
      </c>
      <c r="DE13" s="641"/>
      <c r="DF13" s="641"/>
      <c r="DG13" s="641"/>
      <c r="DH13" s="641"/>
      <c r="DI13" s="641"/>
      <c r="DJ13" s="641"/>
      <c r="DK13" s="641"/>
      <c r="DL13" s="641"/>
      <c r="DM13" s="641"/>
      <c r="DN13" s="641"/>
      <c r="DO13" s="641"/>
      <c r="DP13" s="642"/>
      <c r="DQ13" s="646">
        <v>18487896</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272570</v>
      </c>
      <c r="S14" s="641"/>
      <c r="T14" s="641"/>
      <c r="U14" s="641"/>
      <c r="V14" s="641"/>
      <c r="W14" s="641"/>
      <c r="X14" s="641"/>
      <c r="Y14" s="642"/>
      <c r="Z14" s="677">
        <v>0.1</v>
      </c>
      <c r="AA14" s="677"/>
      <c r="AB14" s="677"/>
      <c r="AC14" s="677"/>
      <c r="AD14" s="678">
        <v>272570</v>
      </c>
      <c r="AE14" s="678"/>
      <c r="AF14" s="678"/>
      <c r="AG14" s="678"/>
      <c r="AH14" s="678"/>
      <c r="AI14" s="678"/>
      <c r="AJ14" s="678"/>
      <c r="AK14" s="678"/>
      <c r="AL14" s="643">
        <v>0.2</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1839386</v>
      </c>
      <c r="BH14" s="641"/>
      <c r="BI14" s="641"/>
      <c r="BJ14" s="641"/>
      <c r="BK14" s="641"/>
      <c r="BL14" s="641"/>
      <c r="BM14" s="641"/>
      <c r="BN14" s="642"/>
      <c r="BO14" s="677">
        <v>1.6</v>
      </c>
      <c r="BP14" s="677"/>
      <c r="BQ14" s="677"/>
      <c r="BR14" s="677"/>
      <c r="BS14" s="646" t="s">
        <v>232</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10098927</v>
      </c>
      <c r="CS14" s="641"/>
      <c r="CT14" s="641"/>
      <c r="CU14" s="641"/>
      <c r="CV14" s="641"/>
      <c r="CW14" s="641"/>
      <c r="CX14" s="641"/>
      <c r="CY14" s="642"/>
      <c r="CZ14" s="677">
        <v>2.5</v>
      </c>
      <c r="DA14" s="677"/>
      <c r="DB14" s="677"/>
      <c r="DC14" s="677"/>
      <c r="DD14" s="646">
        <v>2479014</v>
      </c>
      <c r="DE14" s="641"/>
      <c r="DF14" s="641"/>
      <c r="DG14" s="641"/>
      <c r="DH14" s="641"/>
      <c r="DI14" s="641"/>
      <c r="DJ14" s="641"/>
      <c r="DK14" s="641"/>
      <c r="DL14" s="641"/>
      <c r="DM14" s="641"/>
      <c r="DN14" s="641"/>
      <c r="DO14" s="641"/>
      <c r="DP14" s="642"/>
      <c r="DQ14" s="646">
        <v>7002356</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v>2919277</v>
      </c>
      <c r="S15" s="641"/>
      <c r="T15" s="641"/>
      <c r="U15" s="641"/>
      <c r="V15" s="641"/>
      <c r="W15" s="641"/>
      <c r="X15" s="641"/>
      <c r="Y15" s="642"/>
      <c r="Z15" s="677">
        <v>0.7</v>
      </c>
      <c r="AA15" s="677"/>
      <c r="AB15" s="677"/>
      <c r="AC15" s="677"/>
      <c r="AD15" s="678">
        <v>2919277</v>
      </c>
      <c r="AE15" s="678"/>
      <c r="AF15" s="678"/>
      <c r="AG15" s="678"/>
      <c r="AH15" s="678"/>
      <c r="AI15" s="678"/>
      <c r="AJ15" s="678"/>
      <c r="AK15" s="678"/>
      <c r="AL15" s="643">
        <v>1.6</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5060768</v>
      </c>
      <c r="BH15" s="641"/>
      <c r="BI15" s="641"/>
      <c r="BJ15" s="641"/>
      <c r="BK15" s="641"/>
      <c r="BL15" s="641"/>
      <c r="BM15" s="641"/>
      <c r="BN15" s="642"/>
      <c r="BO15" s="677">
        <v>4.3</v>
      </c>
      <c r="BP15" s="677"/>
      <c r="BQ15" s="677"/>
      <c r="BR15" s="677"/>
      <c r="BS15" s="646" t="s">
        <v>232</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69337474</v>
      </c>
      <c r="CS15" s="641"/>
      <c r="CT15" s="641"/>
      <c r="CU15" s="641"/>
      <c r="CV15" s="641"/>
      <c r="CW15" s="641"/>
      <c r="CX15" s="641"/>
      <c r="CY15" s="642"/>
      <c r="CZ15" s="677">
        <v>17.399999999999999</v>
      </c>
      <c r="DA15" s="677"/>
      <c r="DB15" s="677"/>
      <c r="DC15" s="677"/>
      <c r="DD15" s="646">
        <v>7278317</v>
      </c>
      <c r="DE15" s="641"/>
      <c r="DF15" s="641"/>
      <c r="DG15" s="641"/>
      <c r="DH15" s="641"/>
      <c r="DI15" s="641"/>
      <c r="DJ15" s="641"/>
      <c r="DK15" s="641"/>
      <c r="DL15" s="641"/>
      <c r="DM15" s="641"/>
      <c r="DN15" s="641"/>
      <c r="DO15" s="641"/>
      <c r="DP15" s="642"/>
      <c r="DQ15" s="646">
        <v>49029575</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79951</v>
      </c>
      <c r="S16" s="641"/>
      <c r="T16" s="641"/>
      <c r="U16" s="641"/>
      <c r="V16" s="641"/>
      <c r="W16" s="641"/>
      <c r="X16" s="641"/>
      <c r="Y16" s="642"/>
      <c r="Z16" s="677">
        <v>0</v>
      </c>
      <c r="AA16" s="677"/>
      <c r="AB16" s="677"/>
      <c r="AC16" s="677"/>
      <c r="AD16" s="678">
        <v>79951</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126</v>
      </c>
      <c r="BH16" s="641"/>
      <c r="BI16" s="641"/>
      <c r="BJ16" s="641"/>
      <c r="BK16" s="641"/>
      <c r="BL16" s="641"/>
      <c r="BM16" s="641"/>
      <c r="BN16" s="642"/>
      <c r="BO16" s="677" t="s">
        <v>232</v>
      </c>
      <c r="BP16" s="677"/>
      <c r="BQ16" s="677"/>
      <c r="BR16" s="677"/>
      <c r="BS16" s="646" t="s">
        <v>179</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8746456</v>
      </c>
      <c r="CS16" s="641"/>
      <c r="CT16" s="641"/>
      <c r="CU16" s="641"/>
      <c r="CV16" s="641"/>
      <c r="CW16" s="641"/>
      <c r="CX16" s="641"/>
      <c r="CY16" s="642"/>
      <c r="CZ16" s="677">
        <v>2.2000000000000002</v>
      </c>
      <c r="DA16" s="677"/>
      <c r="DB16" s="677"/>
      <c r="DC16" s="677"/>
      <c r="DD16" s="646" t="s">
        <v>126</v>
      </c>
      <c r="DE16" s="641"/>
      <c r="DF16" s="641"/>
      <c r="DG16" s="641"/>
      <c r="DH16" s="641"/>
      <c r="DI16" s="641"/>
      <c r="DJ16" s="641"/>
      <c r="DK16" s="641"/>
      <c r="DL16" s="641"/>
      <c r="DM16" s="641"/>
      <c r="DN16" s="641"/>
      <c r="DO16" s="641"/>
      <c r="DP16" s="642"/>
      <c r="DQ16" s="646">
        <v>35841</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1747850</v>
      </c>
      <c r="S17" s="641"/>
      <c r="T17" s="641"/>
      <c r="U17" s="641"/>
      <c r="V17" s="641"/>
      <c r="W17" s="641"/>
      <c r="X17" s="641"/>
      <c r="Y17" s="642"/>
      <c r="Z17" s="677">
        <v>0.4</v>
      </c>
      <c r="AA17" s="677"/>
      <c r="AB17" s="677"/>
      <c r="AC17" s="677"/>
      <c r="AD17" s="678">
        <v>1747850</v>
      </c>
      <c r="AE17" s="678"/>
      <c r="AF17" s="678"/>
      <c r="AG17" s="678"/>
      <c r="AH17" s="678"/>
      <c r="AI17" s="678"/>
      <c r="AJ17" s="678"/>
      <c r="AK17" s="678"/>
      <c r="AL17" s="643">
        <v>1</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126</v>
      </c>
      <c r="BH17" s="641"/>
      <c r="BI17" s="641"/>
      <c r="BJ17" s="641"/>
      <c r="BK17" s="641"/>
      <c r="BL17" s="641"/>
      <c r="BM17" s="641"/>
      <c r="BN17" s="642"/>
      <c r="BO17" s="677" t="s">
        <v>232</v>
      </c>
      <c r="BP17" s="677"/>
      <c r="BQ17" s="677"/>
      <c r="BR17" s="677"/>
      <c r="BS17" s="646" t="s">
        <v>232</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36654781</v>
      </c>
      <c r="CS17" s="641"/>
      <c r="CT17" s="641"/>
      <c r="CU17" s="641"/>
      <c r="CV17" s="641"/>
      <c r="CW17" s="641"/>
      <c r="CX17" s="641"/>
      <c r="CY17" s="642"/>
      <c r="CZ17" s="677">
        <v>9.1999999999999993</v>
      </c>
      <c r="DA17" s="677"/>
      <c r="DB17" s="677"/>
      <c r="DC17" s="677"/>
      <c r="DD17" s="646" t="s">
        <v>232</v>
      </c>
      <c r="DE17" s="641"/>
      <c r="DF17" s="641"/>
      <c r="DG17" s="641"/>
      <c r="DH17" s="641"/>
      <c r="DI17" s="641"/>
      <c r="DJ17" s="641"/>
      <c r="DK17" s="641"/>
      <c r="DL17" s="641"/>
      <c r="DM17" s="641"/>
      <c r="DN17" s="641"/>
      <c r="DO17" s="641"/>
      <c r="DP17" s="642"/>
      <c r="DQ17" s="646">
        <v>28648968</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836709</v>
      </c>
      <c r="S18" s="641"/>
      <c r="T18" s="641"/>
      <c r="U18" s="641"/>
      <c r="V18" s="641"/>
      <c r="W18" s="641"/>
      <c r="X18" s="641"/>
      <c r="Y18" s="642"/>
      <c r="Z18" s="677">
        <v>0.2</v>
      </c>
      <c r="AA18" s="677"/>
      <c r="AB18" s="677"/>
      <c r="AC18" s="677"/>
      <c r="AD18" s="678">
        <v>836709</v>
      </c>
      <c r="AE18" s="678"/>
      <c r="AF18" s="678"/>
      <c r="AG18" s="678"/>
      <c r="AH18" s="678"/>
      <c r="AI18" s="678"/>
      <c r="AJ18" s="678"/>
      <c r="AK18" s="678"/>
      <c r="AL18" s="643">
        <v>0.5</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232</v>
      </c>
      <c r="BH18" s="641"/>
      <c r="BI18" s="641"/>
      <c r="BJ18" s="641"/>
      <c r="BK18" s="641"/>
      <c r="BL18" s="641"/>
      <c r="BM18" s="641"/>
      <c r="BN18" s="642"/>
      <c r="BO18" s="677" t="s">
        <v>126</v>
      </c>
      <c r="BP18" s="677"/>
      <c r="BQ18" s="677"/>
      <c r="BR18" s="677"/>
      <c r="BS18" s="646" t="s">
        <v>126</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v>451600</v>
      </c>
      <c r="CS18" s="641"/>
      <c r="CT18" s="641"/>
      <c r="CU18" s="641"/>
      <c r="CV18" s="641"/>
      <c r="CW18" s="641"/>
      <c r="CX18" s="641"/>
      <c r="CY18" s="642"/>
      <c r="CZ18" s="677">
        <v>0.1</v>
      </c>
      <c r="DA18" s="677"/>
      <c r="DB18" s="677"/>
      <c r="DC18" s="677"/>
      <c r="DD18" s="646" t="s">
        <v>232</v>
      </c>
      <c r="DE18" s="641"/>
      <c r="DF18" s="641"/>
      <c r="DG18" s="641"/>
      <c r="DH18" s="641"/>
      <c r="DI18" s="641"/>
      <c r="DJ18" s="641"/>
      <c r="DK18" s="641"/>
      <c r="DL18" s="641"/>
      <c r="DM18" s="641"/>
      <c r="DN18" s="641"/>
      <c r="DO18" s="641"/>
      <c r="DP18" s="642"/>
      <c r="DQ18" s="646">
        <v>451600</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42079</v>
      </c>
      <c r="S19" s="641"/>
      <c r="T19" s="641"/>
      <c r="U19" s="641"/>
      <c r="V19" s="641"/>
      <c r="W19" s="641"/>
      <c r="X19" s="641"/>
      <c r="Y19" s="642"/>
      <c r="Z19" s="677">
        <v>0</v>
      </c>
      <c r="AA19" s="677"/>
      <c r="AB19" s="677"/>
      <c r="AC19" s="677"/>
      <c r="AD19" s="678">
        <v>42079</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7716353</v>
      </c>
      <c r="BH19" s="641"/>
      <c r="BI19" s="641"/>
      <c r="BJ19" s="641"/>
      <c r="BK19" s="641"/>
      <c r="BL19" s="641"/>
      <c r="BM19" s="641"/>
      <c r="BN19" s="642"/>
      <c r="BO19" s="677">
        <v>6.6</v>
      </c>
      <c r="BP19" s="677"/>
      <c r="BQ19" s="677"/>
      <c r="BR19" s="677"/>
      <c r="BS19" s="646" t="s">
        <v>126</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232</v>
      </c>
      <c r="DA19" s="677"/>
      <c r="DB19" s="677"/>
      <c r="DC19" s="677"/>
      <c r="DD19" s="646" t="s">
        <v>232</v>
      </c>
      <c r="DE19" s="641"/>
      <c r="DF19" s="641"/>
      <c r="DG19" s="641"/>
      <c r="DH19" s="641"/>
      <c r="DI19" s="641"/>
      <c r="DJ19" s="641"/>
      <c r="DK19" s="641"/>
      <c r="DL19" s="641"/>
      <c r="DM19" s="641"/>
      <c r="DN19" s="641"/>
      <c r="DO19" s="641"/>
      <c r="DP19" s="642"/>
      <c r="DQ19" s="646" t="s">
        <v>232</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11566</v>
      </c>
      <c r="S20" s="641"/>
      <c r="T20" s="641"/>
      <c r="U20" s="641"/>
      <c r="V20" s="641"/>
      <c r="W20" s="641"/>
      <c r="X20" s="641"/>
      <c r="Y20" s="642"/>
      <c r="Z20" s="677">
        <v>0</v>
      </c>
      <c r="AA20" s="677"/>
      <c r="AB20" s="677"/>
      <c r="AC20" s="677"/>
      <c r="AD20" s="678">
        <v>11566</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7716353</v>
      </c>
      <c r="BH20" s="641"/>
      <c r="BI20" s="641"/>
      <c r="BJ20" s="641"/>
      <c r="BK20" s="641"/>
      <c r="BL20" s="641"/>
      <c r="BM20" s="641"/>
      <c r="BN20" s="642"/>
      <c r="BO20" s="677">
        <v>6.6</v>
      </c>
      <c r="BP20" s="677"/>
      <c r="BQ20" s="677"/>
      <c r="BR20" s="677"/>
      <c r="BS20" s="646" t="s">
        <v>232</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398501331</v>
      </c>
      <c r="CS20" s="641"/>
      <c r="CT20" s="641"/>
      <c r="CU20" s="641"/>
      <c r="CV20" s="641"/>
      <c r="CW20" s="641"/>
      <c r="CX20" s="641"/>
      <c r="CY20" s="642"/>
      <c r="CZ20" s="677">
        <v>100</v>
      </c>
      <c r="DA20" s="677"/>
      <c r="DB20" s="677"/>
      <c r="DC20" s="677"/>
      <c r="DD20" s="646">
        <v>67300225</v>
      </c>
      <c r="DE20" s="641"/>
      <c r="DF20" s="641"/>
      <c r="DG20" s="641"/>
      <c r="DH20" s="641"/>
      <c r="DI20" s="641"/>
      <c r="DJ20" s="641"/>
      <c r="DK20" s="641"/>
      <c r="DL20" s="641"/>
      <c r="DM20" s="641"/>
      <c r="DN20" s="641"/>
      <c r="DO20" s="641"/>
      <c r="DP20" s="642"/>
      <c r="DQ20" s="646">
        <v>213873210</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857496</v>
      </c>
      <c r="S21" s="641"/>
      <c r="T21" s="641"/>
      <c r="U21" s="641"/>
      <c r="V21" s="641"/>
      <c r="W21" s="641"/>
      <c r="X21" s="641"/>
      <c r="Y21" s="642"/>
      <c r="Z21" s="677">
        <v>0.2</v>
      </c>
      <c r="AA21" s="677"/>
      <c r="AB21" s="677"/>
      <c r="AC21" s="677"/>
      <c r="AD21" s="678">
        <v>857496</v>
      </c>
      <c r="AE21" s="678"/>
      <c r="AF21" s="678"/>
      <c r="AG21" s="678"/>
      <c r="AH21" s="678"/>
      <c r="AI21" s="678"/>
      <c r="AJ21" s="678"/>
      <c r="AK21" s="678"/>
      <c r="AL21" s="643">
        <v>0.5</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20431</v>
      </c>
      <c r="BH21" s="641"/>
      <c r="BI21" s="641"/>
      <c r="BJ21" s="641"/>
      <c r="BK21" s="641"/>
      <c r="BL21" s="641"/>
      <c r="BM21" s="641"/>
      <c r="BN21" s="642"/>
      <c r="BO21" s="677">
        <v>0</v>
      </c>
      <c r="BP21" s="677"/>
      <c r="BQ21" s="677"/>
      <c r="BR21" s="677"/>
      <c r="BS21" s="646" t="s">
        <v>126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46940648</v>
      </c>
      <c r="S22" s="641"/>
      <c r="T22" s="641"/>
      <c r="U22" s="641"/>
      <c r="V22" s="641"/>
      <c r="W22" s="641"/>
      <c r="X22" s="641"/>
      <c r="Y22" s="642"/>
      <c r="Z22" s="677">
        <v>11.5</v>
      </c>
      <c r="AA22" s="677"/>
      <c r="AB22" s="677"/>
      <c r="AC22" s="677"/>
      <c r="AD22" s="678">
        <v>43873664</v>
      </c>
      <c r="AE22" s="678"/>
      <c r="AF22" s="678"/>
      <c r="AG22" s="678"/>
      <c r="AH22" s="678"/>
      <c r="AI22" s="678"/>
      <c r="AJ22" s="678"/>
      <c r="AK22" s="678"/>
      <c r="AL22" s="643">
        <v>24.6</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v>2333435</v>
      </c>
      <c r="BH22" s="641"/>
      <c r="BI22" s="641"/>
      <c r="BJ22" s="641"/>
      <c r="BK22" s="641"/>
      <c r="BL22" s="641"/>
      <c r="BM22" s="641"/>
      <c r="BN22" s="642"/>
      <c r="BO22" s="677">
        <v>2</v>
      </c>
      <c r="BP22" s="677"/>
      <c r="BQ22" s="677"/>
      <c r="BR22" s="677"/>
      <c r="BS22" s="646" t="s">
        <v>126</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43873664</v>
      </c>
      <c r="S23" s="641"/>
      <c r="T23" s="641"/>
      <c r="U23" s="641"/>
      <c r="V23" s="641"/>
      <c r="W23" s="641"/>
      <c r="X23" s="641"/>
      <c r="Y23" s="642"/>
      <c r="Z23" s="677">
        <v>10.8</v>
      </c>
      <c r="AA23" s="677"/>
      <c r="AB23" s="677"/>
      <c r="AC23" s="677"/>
      <c r="AD23" s="678">
        <v>43873664</v>
      </c>
      <c r="AE23" s="678"/>
      <c r="AF23" s="678"/>
      <c r="AG23" s="678"/>
      <c r="AH23" s="678"/>
      <c r="AI23" s="678"/>
      <c r="AJ23" s="678"/>
      <c r="AK23" s="678"/>
      <c r="AL23" s="643">
        <v>24.6</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v>5362487</v>
      </c>
      <c r="BH23" s="641"/>
      <c r="BI23" s="641"/>
      <c r="BJ23" s="641"/>
      <c r="BK23" s="641"/>
      <c r="BL23" s="641"/>
      <c r="BM23" s="641"/>
      <c r="BN23" s="642"/>
      <c r="BO23" s="677">
        <v>4.5999999999999996</v>
      </c>
      <c r="BP23" s="677"/>
      <c r="BQ23" s="677"/>
      <c r="BR23" s="677"/>
      <c r="BS23" s="646" t="s">
        <v>126</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3066984</v>
      </c>
      <c r="S24" s="641"/>
      <c r="T24" s="641"/>
      <c r="U24" s="641"/>
      <c r="V24" s="641"/>
      <c r="W24" s="641"/>
      <c r="X24" s="641"/>
      <c r="Y24" s="642"/>
      <c r="Z24" s="677">
        <v>0.8</v>
      </c>
      <c r="AA24" s="677"/>
      <c r="AB24" s="677"/>
      <c r="AC24" s="677"/>
      <c r="AD24" s="678" t="s">
        <v>126</v>
      </c>
      <c r="AE24" s="678"/>
      <c r="AF24" s="678"/>
      <c r="AG24" s="678"/>
      <c r="AH24" s="678"/>
      <c r="AI24" s="678"/>
      <c r="AJ24" s="678"/>
      <c r="AK24" s="678"/>
      <c r="AL24" s="643" t="s">
        <v>126</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126</v>
      </c>
      <c r="BH24" s="641"/>
      <c r="BI24" s="641"/>
      <c r="BJ24" s="641"/>
      <c r="BK24" s="641"/>
      <c r="BL24" s="641"/>
      <c r="BM24" s="641"/>
      <c r="BN24" s="642"/>
      <c r="BO24" s="677" t="s">
        <v>179</v>
      </c>
      <c r="BP24" s="677"/>
      <c r="BQ24" s="677"/>
      <c r="BR24" s="677"/>
      <c r="BS24" s="646" t="s">
        <v>126</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219301935</v>
      </c>
      <c r="CS24" s="696"/>
      <c r="CT24" s="696"/>
      <c r="CU24" s="696"/>
      <c r="CV24" s="696"/>
      <c r="CW24" s="696"/>
      <c r="CX24" s="696"/>
      <c r="CY24" s="739"/>
      <c r="CZ24" s="740">
        <v>55</v>
      </c>
      <c r="DA24" s="711"/>
      <c r="DB24" s="711"/>
      <c r="DC24" s="743"/>
      <c r="DD24" s="738">
        <v>131613174</v>
      </c>
      <c r="DE24" s="696"/>
      <c r="DF24" s="696"/>
      <c r="DG24" s="696"/>
      <c r="DH24" s="696"/>
      <c r="DI24" s="696"/>
      <c r="DJ24" s="696"/>
      <c r="DK24" s="739"/>
      <c r="DL24" s="738">
        <v>128697996</v>
      </c>
      <c r="DM24" s="696"/>
      <c r="DN24" s="696"/>
      <c r="DO24" s="696"/>
      <c r="DP24" s="696"/>
      <c r="DQ24" s="696"/>
      <c r="DR24" s="696"/>
      <c r="DS24" s="696"/>
      <c r="DT24" s="696"/>
      <c r="DU24" s="696"/>
      <c r="DV24" s="739"/>
      <c r="DW24" s="740">
        <v>65.5</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126</v>
      </c>
      <c r="S25" s="641"/>
      <c r="T25" s="641"/>
      <c r="U25" s="641"/>
      <c r="V25" s="641"/>
      <c r="W25" s="641"/>
      <c r="X25" s="641"/>
      <c r="Y25" s="642"/>
      <c r="Z25" s="677" t="s">
        <v>126</v>
      </c>
      <c r="AA25" s="677"/>
      <c r="AB25" s="677"/>
      <c r="AC25" s="677"/>
      <c r="AD25" s="678" t="s">
        <v>232</v>
      </c>
      <c r="AE25" s="678"/>
      <c r="AF25" s="678"/>
      <c r="AG25" s="678"/>
      <c r="AH25" s="678"/>
      <c r="AI25" s="678"/>
      <c r="AJ25" s="678"/>
      <c r="AK25" s="678"/>
      <c r="AL25" s="643" t="s">
        <v>126</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126</v>
      </c>
      <c r="BH25" s="641"/>
      <c r="BI25" s="641"/>
      <c r="BJ25" s="641"/>
      <c r="BK25" s="641"/>
      <c r="BL25" s="641"/>
      <c r="BM25" s="641"/>
      <c r="BN25" s="642"/>
      <c r="BO25" s="677" t="s">
        <v>179</v>
      </c>
      <c r="BP25" s="677"/>
      <c r="BQ25" s="677"/>
      <c r="BR25" s="677"/>
      <c r="BS25" s="646" t="s">
        <v>126</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81408293</v>
      </c>
      <c r="CS25" s="659"/>
      <c r="CT25" s="659"/>
      <c r="CU25" s="659"/>
      <c r="CV25" s="659"/>
      <c r="CW25" s="659"/>
      <c r="CX25" s="659"/>
      <c r="CY25" s="660"/>
      <c r="CZ25" s="643">
        <v>20.399999999999999</v>
      </c>
      <c r="DA25" s="661"/>
      <c r="DB25" s="661"/>
      <c r="DC25" s="662"/>
      <c r="DD25" s="646">
        <v>70147593</v>
      </c>
      <c r="DE25" s="659"/>
      <c r="DF25" s="659"/>
      <c r="DG25" s="659"/>
      <c r="DH25" s="659"/>
      <c r="DI25" s="659"/>
      <c r="DJ25" s="659"/>
      <c r="DK25" s="660"/>
      <c r="DL25" s="646">
        <v>67237008</v>
      </c>
      <c r="DM25" s="659"/>
      <c r="DN25" s="659"/>
      <c r="DO25" s="659"/>
      <c r="DP25" s="659"/>
      <c r="DQ25" s="659"/>
      <c r="DR25" s="659"/>
      <c r="DS25" s="659"/>
      <c r="DT25" s="659"/>
      <c r="DU25" s="659"/>
      <c r="DV25" s="660"/>
      <c r="DW25" s="643">
        <v>34.200000000000003</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185916592</v>
      </c>
      <c r="S26" s="641"/>
      <c r="T26" s="641"/>
      <c r="U26" s="641"/>
      <c r="V26" s="641"/>
      <c r="W26" s="641"/>
      <c r="X26" s="641"/>
      <c r="Y26" s="642"/>
      <c r="Z26" s="677">
        <v>45.7</v>
      </c>
      <c r="AA26" s="677"/>
      <c r="AB26" s="677"/>
      <c r="AC26" s="677"/>
      <c r="AD26" s="678">
        <v>177487121</v>
      </c>
      <c r="AE26" s="678"/>
      <c r="AF26" s="678"/>
      <c r="AG26" s="678"/>
      <c r="AH26" s="678"/>
      <c r="AI26" s="678"/>
      <c r="AJ26" s="678"/>
      <c r="AK26" s="678"/>
      <c r="AL26" s="643">
        <v>99.5</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126</v>
      </c>
      <c r="BH26" s="641"/>
      <c r="BI26" s="641"/>
      <c r="BJ26" s="641"/>
      <c r="BK26" s="641"/>
      <c r="BL26" s="641"/>
      <c r="BM26" s="641"/>
      <c r="BN26" s="642"/>
      <c r="BO26" s="677" t="s">
        <v>232</v>
      </c>
      <c r="BP26" s="677"/>
      <c r="BQ26" s="677"/>
      <c r="BR26" s="677"/>
      <c r="BS26" s="646" t="s">
        <v>126</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56584298</v>
      </c>
      <c r="CS26" s="641"/>
      <c r="CT26" s="641"/>
      <c r="CU26" s="641"/>
      <c r="CV26" s="641"/>
      <c r="CW26" s="641"/>
      <c r="CX26" s="641"/>
      <c r="CY26" s="642"/>
      <c r="CZ26" s="643">
        <v>14.2</v>
      </c>
      <c r="DA26" s="661"/>
      <c r="DB26" s="661"/>
      <c r="DC26" s="662"/>
      <c r="DD26" s="646">
        <v>47376037</v>
      </c>
      <c r="DE26" s="641"/>
      <c r="DF26" s="641"/>
      <c r="DG26" s="641"/>
      <c r="DH26" s="641"/>
      <c r="DI26" s="641"/>
      <c r="DJ26" s="641"/>
      <c r="DK26" s="642"/>
      <c r="DL26" s="646" t="s">
        <v>232</v>
      </c>
      <c r="DM26" s="641"/>
      <c r="DN26" s="641"/>
      <c r="DO26" s="641"/>
      <c r="DP26" s="641"/>
      <c r="DQ26" s="641"/>
      <c r="DR26" s="641"/>
      <c r="DS26" s="641"/>
      <c r="DT26" s="641"/>
      <c r="DU26" s="641"/>
      <c r="DV26" s="642"/>
      <c r="DW26" s="643" t="s">
        <v>232</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228152</v>
      </c>
      <c r="S27" s="641"/>
      <c r="T27" s="641"/>
      <c r="U27" s="641"/>
      <c r="V27" s="641"/>
      <c r="W27" s="641"/>
      <c r="X27" s="641"/>
      <c r="Y27" s="642"/>
      <c r="Z27" s="677">
        <v>0.1</v>
      </c>
      <c r="AA27" s="677"/>
      <c r="AB27" s="677"/>
      <c r="AC27" s="677"/>
      <c r="AD27" s="678">
        <v>228152</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117804098</v>
      </c>
      <c r="BH27" s="641"/>
      <c r="BI27" s="641"/>
      <c r="BJ27" s="641"/>
      <c r="BK27" s="641"/>
      <c r="BL27" s="641"/>
      <c r="BM27" s="641"/>
      <c r="BN27" s="642"/>
      <c r="BO27" s="677">
        <v>100</v>
      </c>
      <c r="BP27" s="677"/>
      <c r="BQ27" s="677"/>
      <c r="BR27" s="677"/>
      <c r="BS27" s="646">
        <v>1933287</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101297082</v>
      </c>
      <c r="CS27" s="659"/>
      <c r="CT27" s="659"/>
      <c r="CU27" s="659"/>
      <c r="CV27" s="659"/>
      <c r="CW27" s="659"/>
      <c r="CX27" s="659"/>
      <c r="CY27" s="660"/>
      <c r="CZ27" s="643">
        <v>25.4</v>
      </c>
      <c r="DA27" s="661"/>
      <c r="DB27" s="661"/>
      <c r="DC27" s="662"/>
      <c r="DD27" s="646">
        <v>32874834</v>
      </c>
      <c r="DE27" s="659"/>
      <c r="DF27" s="659"/>
      <c r="DG27" s="659"/>
      <c r="DH27" s="659"/>
      <c r="DI27" s="659"/>
      <c r="DJ27" s="659"/>
      <c r="DK27" s="660"/>
      <c r="DL27" s="646">
        <v>32872957</v>
      </c>
      <c r="DM27" s="659"/>
      <c r="DN27" s="659"/>
      <c r="DO27" s="659"/>
      <c r="DP27" s="659"/>
      <c r="DQ27" s="659"/>
      <c r="DR27" s="659"/>
      <c r="DS27" s="659"/>
      <c r="DT27" s="659"/>
      <c r="DU27" s="659"/>
      <c r="DV27" s="660"/>
      <c r="DW27" s="643">
        <v>16.7</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2607505</v>
      </c>
      <c r="S28" s="641"/>
      <c r="T28" s="641"/>
      <c r="U28" s="641"/>
      <c r="V28" s="641"/>
      <c r="W28" s="641"/>
      <c r="X28" s="641"/>
      <c r="Y28" s="642"/>
      <c r="Z28" s="677">
        <v>0.6</v>
      </c>
      <c r="AA28" s="677"/>
      <c r="AB28" s="677"/>
      <c r="AC28" s="677"/>
      <c r="AD28" s="678" t="s">
        <v>126</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36596560</v>
      </c>
      <c r="CS28" s="641"/>
      <c r="CT28" s="641"/>
      <c r="CU28" s="641"/>
      <c r="CV28" s="641"/>
      <c r="CW28" s="641"/>
      <c r="CX28" s="641"/>
      <c r="CY28" s="642"/>
      <c r="CZ28" s="643">
        <v>9.1999999999999993</v>
      </c>
      <c r="DA28" s="661"/>
      <c r="DB28" s="661"/>
      <c r="DC28" s="662"/>
      <c r="DD28" s="646">
        <v>28590747</v>
      </c>
      <c r="DE28" s="641"/>
      <c r="DF28" s="641"/>
      <c r="DG28" s="641"/>
      <c r="DH28" s="641"/>
      <c r="DI28" s="641"/>
      <c r="DJ28" s="641"/>
      <c r="DK28" s="642"/>
      <c r="DL28" s="646">
        <v>28588031</v>
      </c>
      <c r="DM28" s="641"/>
      <c r="DN28" s="641"/>
      <c r="DO28" s="641"/>
      <c r="DP28" s="641"/>
      <c r="DQ28" s="641"/>
      <c r="DR28" s="641"/>
      <c r="DS28" s="641"/>
      <c r="DT28" s="641"/>
      <c r="DU28" s="641"/>
      <c r="DV28" s="642"/>
      <c r="DW28" s="643">
        <v>14.5</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5591351</v>
      </c>
      <c r="S29" s="641"/>
      <c r="T29" s="641"/>
      <c r="U29" s="641"/>
      <c r="V29" s="641"/>
      <c r="W29" s="641"/>
      <c r="X29" s="641"/>
      <c r="Y29" s="642"/>
      <c r="Z29" s="677">
        <v>1.4</v>
      </c>
      <c r="AA29" s="677"/>
      <c r="AB29" s="677"/>
      <c r="AC29" s="677"/>
      <c r="AD29" s="678">
        <v>401082</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36594988</v>
      </c>
      <c r="CS29" s="659"/>
      <c r="CT29" s="659"/>
      <c r="CU29" s="659"/>
      <c r="CV29" s="659"/>
      <c r="CW29" s="659"/>
      <c r="CX29" s="659"/>
      <c r="CY29" s="660"/>
      <c r="CZ29" s="643">
        <v>9.1999999999999993</v>
      </c>
      <c r="DA29" s="661"/>
      <c r="DB29" s="661"/>
      <c r="DC29" s="662"/>
      <c r="DD29" s="646">
        <v>28589175</v>
      </c>
      <c r="DE29" s="659"/>
      <c r="DF29" s="659"/>
      <c r="DG29" s="659"/>
      <c r="DH29" s="659"/>
      <c r="DI29" s="659"/>
      <c r="DJ29" s="659"/>
      <c r="DK29" s="660"/>
      <c r="DL29" s="646">
        <v>28586459</v>
      </c>
      <c r="DM29" s="659"/>
      <c r="DN29" s="659"/>
      <c r="DO29" s="659"/>
      <c r="DP29" s="659"/>
      <c r="DQ29" s="659"/>
      <c r="DR29" s="659"/>
      <c r="DS29" s="659"/>
      <c r="DT29" s="659"/>
      <c r="DU29" s="659"/>
      <c r="DV29" s="660"/>
      <c r="DW29" s="643">
        <v>14.5</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3043692</v>
      </c>
      <c r="S30" s="641"/>
      <c r="T30" s="641"/>
      <c r="U30" s="641"/>
      <c r="V30" s="641"/>
      <c r="W30" s="641"/>
      <c r="X30" s="641"/>
      <c r="Y30" s="642"/>
      <c r="Z30" s="677">
        <v>0.7</v>
      </c>
      <c r="AA30" s="677"/>
      <c r="AB30" s="677"/>
      <c r="AC30" s="677"/>
      <c r="AD30" s="678">
        <v>192530</v>
      </c>
      <c r="AE30" s="678"/>
      <c r="AF30" s="678"/>
      <c r="AG30" s="678"/>
      <c r="AH30" s="678"/>
      <c r="AI30" s="678"/>
      <c r="AJ30" s="678"/>
      <c r="AK30" s="678"/>
      <c r="AL30" s="643">
        <v>0.1</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34075332</v>
      </c>
      <c r="CS30" s="641"/>
      <c r="CT30" s="641"/>
      <c r="CU30" s="641"/>
      <c r="CV30" s="641"/>
      <c r="CW30" s="641"/>
      <c r="CX30" s="641"/>
      <c r="CY30" s="642"/>
      <c r="CZ30" s="643">
        <v>8.6</v>
      </c>
      <c r="DA30" s="661"/>
      <c r="DB30" s="661"/>
      <c r="DC30" s="662"/>
      <c r="DD30" s="646">
        <v>26069519</v>
      </c>
      <c r="DE30" s="641"/>
      <c r="DF30" s="641"/>
      <c r="DG30" s="641"/>
      <c r="DH30" s="641"/>
      <c r="DI30" s="641"/>
      <c r="DJ30" s="641"/>
      <c r="DK30" s="642"/>
      <c r="DL30" s="646">
        <v>26069519</v>
      </c>
      <c r="DM30" s="641"/>
      <c r="DN30" s="641"/>
      <c r="DO30" s="641"/>
      <c r="DP30" s="641"/>
      <c r="DQ30" s="641"/>
      <c r="DR30" s="641"/>
      <c r="DS30" s="641"/>
      <c r="DT30" s="641"/>
      <c r="DU30" s="641"/>
      <c r="DV30" s="642"/>
      <c r="DW30" s="643">
        <v>13.3</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86294928</v>
      </c>
      <c r="S31" s="641"/>
      <c r="T31" s="641"/>
      <c r="U31" s="641"/>
      <c r="V31" s="641"/>
      <c r="W31" s="641"/>
      <c r="X31" s="641"/>
      <c r="Y31" s="642"/>
      <c r="Z31" s="677">
        <v>21.2</v>
      </c>
      <c r="AA31" s="677"/>
      <c r="AB31" s="677"/>
      <c r="AC31" s="677"/>
      <c r="AD31" s="678" t="s">
        <v>232</v>
      </c>
      <c r="AE31" s="678"/>
      <c r="AF31" s="678"/>
      <c r="AG31" s="678"/>
      <c r="AH31" s="678"/>
      <c r="AI31" s="678"/>
      <c r="AJ31" s="678"/>
      <c r="AK31" s="678"/>
      <c r="AL31" s="643" t="s">
        <v>232</v>
      </c>
      <c r="AM31" s="644"/>
      <c r="AN31" s="644"/>
      <c r="AO31" s="679"/>
      <c r="AP31" s="716" t="s">
        <v>309</v>
      </c>
      <c r="AQ31" s="717"/>
      <c r="AR31" s="717"/>
      <c r="AS31" s="717"/>
      <c r="AT31" s="722" t="s">
        <v>310</v>
      </c>
      <c r="AU31" s="231"/>
      <c r="AV31" s="231"/>
      <c r="AW31" s="231"/>
      <c r="AX31" s="706" t="s">
        <v>184</v>
      </c>
      <c r="AY31" s="707"/>
      <c r="AZ31" s="707"/>
      <c r="BA31" s="707"/>
      <c r="BB31" s="707"/>
      <c r="BC31" s="707"/>
      <c r="BD31" s="707"/>
      <c r="BE31" s="707"/>
      <c r="BF31" s="708"/>
      <c r="BG31" s="709">
        <v>99.1</v>
      </c>
      <c r="BH31" s="710"/>
      <c r="BI31" s="710"/>
      <c r="BJ31" s="710"/>
      <c r="BK31" s="710"/>
      <c r="BL31" s="710"/>
      <c r="BM31" s="711">
        <v>97.7</v>
      </c>
      <c r="BN31" s="710"/>
      <c r="BO31" s="710"/>
      <c r="BP31" s="710"/>
      <c r="BQ31" s="712"/>
      <c r="BR31" s="709">
        <v>99.1</v>
      </c>
      <c r="BS31" s="710"/>
      <c r="BT31" s="710"/>
      <c r="BU31" s="710"/>
      <c r="BV31" s="710"/>
      <c r="BW31" s="710"/>
      <c r="BX31" s="711">
        <v>97.4</v>
      </c>
      <c r="BY31" s="710"/>
      <c r="BZ31" s="710"/>
      <c r="CA31" s="710"/>
      <c r="CB31" s="712"/>
      <c r="CD31" s="727"/>
      <c r="CE31" s="728"/>
      <c r="CF31" s="673" t="s">
        <v>311</v>
      </c>
      <c r="CG31" s="674"/>
      <c r="CH31" s="674"/>
      <c r="CI31" s="674"/>
      <c r="CJ31" s="674"/>
      <c r="CK31" s="674"/>
      <c r="CL31" s="674"/>
      <c r="CM31" s="674"/>
      <c r="CN31" s="674"/>
      <c r="CO31" s="674"/>
      <c r="CP31" s="674"/>
      <c r="CQ31" s="675"/>
      <c r="CR31" s="640">
        <v>2519656</v>
      </c>
      <c r="CS31" s="659"/>
      <c r="CT31" s="659"/>
      <c r="CU31" s="659"/>
      <c r="CV31" s="659"/>
      <c r="CW31" s="659"/>
      <c r="CX31" s="659"/>
      <c r="CY31" s="660"/>
      <c r="CZ31" s="643">
        <v>0.6</v>
      </c>
      <c r="DA31" s="661"/>
      <c r="DB31" s="661"/>
      <c r="DC31" s="662"/>
      <c r="DD31" s="646">
        <v>2519656</v>
      </c>
      <c r="DE31" s="659"/>
      <c r="DF31" s="659"/>
      <c r="DG31" s="659"/>
      <c r="DH31" s="659"/>
      <c r="DI31" s="659"/>
      <c r="DJ31" s="659"/>
      <c r="DK31" s="660"/>
      <c r="DL31" s="646">
        <v>2516940</v>
      </c>
      <c r="DM31" s="659"/>
      <c r="DN31" s="659"/>
      <c r="DO31" s="659"/>
      <c r="DP31" s="659"/>
      <c r="DQ31" s="659"/>
      <c r="DR31" s="659"/>
      <c r="DS31" s="659"/>
      <c r="DT31" s="659"/>
      <c r="DU31" s="659"/>
      <c r="DV31" s="660"/>
      <c r="DW31" s="643">
        <v>1.3</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v>4948</v>
      </c>
      <c r="S32" s="641"/>
      <c r="T32" s="641"/>
      <c r="U32" s="641"/>
      <c r="V32" s="641"/>
      <c r="W32" s="641"/>
      <c r="X32" s="641"/>
      <c r="Y32" s="642"/>
      <c r="Z32" s="677">
        <v>0</v>
      </c>
      <c r="AA32" s="677"/>
      <c r="AB32" s="677"/>
      <c r="AC32" s="677"/>
      <c r="AD32" s="678">
        <v>4948</v>
      </c>
      <c r="AE32" s="678"/>
      <c r="AF32" s="678"/>
      <c r="AG32" s="678"/>
      <c r="AH32" s="678"/>
      <c r="AI32" s="678"/>
      <c r="AJ32" s="678"/>
      <c r="AK32" s="678"/>
      <c r="AL32" s="643">
        <v>0</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98.9</v>
      </c>
      <c r="BH32" s="659"/>
      <c r="BI32" s="659"/>
      <c r="BJ32" s="659"/>
      <c r="BK32" s="659"/>
      <c r="BL32" s="659"/>
      <c r="BM32" s="644">
        <v>97.5</v>
      </c>
      <c r="BN32" s="705"/>
      <c r="BO32" s="705"/>
      <c r="BP32" s="705"/>
      <c r="BQ32" s="683"/>
      <c r="BR32" s="713">
        <v>99</v>
      </c>
      <c r="BS32" s="659"/>
      <c r="BT32" s="659"/>
      <c r="BU32" s="659"/>
      <c r="BV32" s="659"/>
      <c r="BW32" s="659"/>
      <c r="BX32" s="644">
        <v>97.4</v>
      </c>
      <c r="BY32" s="705"/>
      <c r="BZ32" s="705"/>
      <c r="CA32" s="705"/>
      <c r="CB32" s="683"/>
      <c r="CD32" s="729"/>
      <c r="CE32" s="730"/>
      <c r="CF32" s="673" t="s">
        <v>315</v>
      </c>
      <c r="CG32" s="674"/>
      <c r="CH32" s="674"/>
      <c r="CI32" s="674"/>
      <c r="CJ32" s="674"/>
      <c r="CK32" s="674"/>
      <c r="CL32" s="674"/>
      <c r="CM32" s="674"/>
      <c r="CN32" s="674"/>
      <c r="CO32" s="674"/>
      <c r="CP32" s="674"/>
      <c r="CQ32" s="675"/>
      <c r="CR32" s="640">
        <v>1572</v>
      </c>
      <c r="CS32" s="641"/>
      <c r="CT32" s="641"/>
      <c r="CU32" s="641"/>
      <c r="CV32" s="641"/>
      <c r="CW32" s="641"/>
      <c r="CX32" s="641"/>
      <c r="CY32" s="642"/>
      <c r="CZ32" s="643">
        <v>0</v>
      </c>
      <c r="DA32" s="661"/>
      <c r="DB32" s="661"/>
      <c r="DC32" s="662"/>
      <c r="DD32" s="646">
        <v>1572</v>
      </c>
      <c r="DE32" s="641"/>
      <c r="DF32" s="641"/>
      <c r="DG32" s="641"/>
      <c r="DH32" s="641"/>
      <c r="DI32" s="641"/>
      <c r="DJ32" s="641"/>
      <c r="DK32" s="642"/>
      <c r="DL32" s="646">
        <v>1572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27758496</v>
      </c>
      <c r="S33" s="641"/>
      <c r="T33" s="641"/>
      <c r="U33" s="641"/>
      <c r="V33" s="641"/>
      <c r="W33" s="641"/>
      <c r="X33" s="641"/>
      <c r="Y33" s="642"/>
      <c r="Z33" s="677">
        <v>6.8</v>
      </c>
      <c r="AA33" s="677"/>
      <c r="AB33" s="677"/>
      <c r="AC33" s="677"/>
      <c r="AD33" s="678" t="s">
        <v>179</v>
      </c>
      <c r="AE33" s="678"/>
      <c r="AF33" s="678"/>
      <c r="AG33" s="678"/>
      <c r="AH33" s="678"/>
      <c r="AI33" s="678"/>
      <c r="AJ33" s="678"/>
      <c r="AK33" s="678"/>
      <c r="AL33" s="643" t="s">
        <v>232</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99.2</v>
      </c>
      <c r="BH33" s="625"/>
      <c r="BI33" s="625"/>
      <c r="BJ33" s="625"/>
      <c r="BK33" s="625"/>
      <c r="BL33" s="625"/>
      <c r="BM33" s="668">
        <v>97.7</v>
      </c>
      <c r="BN33" s="625"/>
      <c r="BO33" s="625"/>
      <c r="BP33" s="625"/>
      <c r="BQ33" s="689"/>
      <c r="BR33" s="704">
        <v>99.1</v>
      </c>
      <c r="BS33" s="625"/>
      <c r="BT33" s="625"/>
      <c r="BU33" s="625"/>
      <c r="BV33" s="625"/>
      <c r="BW33" s="625"/>
      <c r="BX33" s="668">
        <v>97.1</v>
      </c>
      <c r="BY33" s="625"/>
      <c r="BZ33" s="625"/>
      <c r="CA33" s="625"/>
      <c r="CB33" s="689"/>
      <c r="CD33" s="673" t="s">
        <v>318</v>
      </c>
      <c r="CE33" s="674"/>
      <c r="CF33" s="674"/>
      <c r="CG33" s="674"/>
      <c r="CH33" s="674"/>
      <c r="CI33" s="674"/>
      <c r="CJ33" s="674"/>
      <c r="CK33" s="674"/>
      <c r="CL33" s="674"/>
      <c r="CM33" s="674"/>
      <c r="CN33" s="674"/>
      <c r="CO33" s="674"/>
      <c r="CP33" s="674"/>
      <c r="CQ33" s="675"/>
      <c r="CR33" s="640">
        <v>103152715</v>
      </c>
      <c r="CS33" s="659"/>
      <c r="CT33" s="659"/>
      <c r="CU33" s="659"/>
      <c r="CV33" s="659"/>
      <c r="CW33" s="659"/>
      <c r="CX33" s="659"/>
      <c r="CY33" s="660"/>
      <c r="CZ33" s="643">
        <v>25.9</v>
      </c>
      <c r="DA33" s="661"/>
      <c r="DB33" s="661"/>
      <c r="DC33" s="662"/>
      <c r="DD33" s="646">
        <v>77104313</v>
      </c>
      <c r="DE33" s="659"/>
      <c r="DF33" s="659"/>
      <c r="DG33" s="659"/>
      <c r="DH33" s="659"/>
      <c r="DI33" s="659"/>
      <c r="DJ33" s="659"/>
      <c r="DK33" s="660"/>
      <c r="DL33" s="646">
        <v>51463929</v>
      </c>
      <c r="DM33" s="659"/>
      <c r="DN33" s="659"/>
      <c r="DO33" s="659"/>
      <c r="DP33" s="659"/>
      <c r="DQ33" s="659"/>
      <c r="DR33" s="659"/>
      <c r="DS33" s="659"/>
      <c r="DT33" s="659"/>
      <c r="DU33" s="659"/>
      <c r="DV33" s="660"/>
      <c r="DW33" s="643">
        <v>26.2</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1165135</v>
      </c>
      <c r="S34" s="641"/>
      <c r="T34" s="641"/>
      <c r="U34" s="641"/>
      <c r="V34" s="641"/>
      <c r="W34" s="641"/>
      <c r="X34" s="641"/>
      <c r="Y34" s="642"/>
      <c r="Z34" s="677">
        <v>0.3</v>
      </c>
      <c r="AA34" s="677"/>
      <c r="AB34" s="677"/>
      <c r="AC34" s="677"/>
      <c r="AD34" s="678">
        <v>1200</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37883316</v>
      </c>
      <c r="CS34" s="641"/>
      <c r="CT34" s="641"/>
      <c r="CU34" s="641"/>
      <c r="CV34" s="641"/>
      <c r="CW34" s="641"/>
      <c r="CX34" s="641"/>
      <c r="CY34" s="642"/>
      <c r="CZ34" s="643">
        <v>9.5</v>
      </c>
      <c r="DA34" s="661"/>
      <c r="DB34" s="661"/>
      <c r="DC34" s="662"/>
      <c r="DD34" s="646">
        <v>27909676</v>
      </c>
      <c r="DE34" s="641"/>
      <c r="DF34" s="641"/>
      <c r="DG34" s="641"/>
      <c r="DH34" s="641"/>
      <c r="DI34" s="641"/>
      <c r="DJ34" s="641"/>
      <c r="DK34" s="642"/>
      <c r="DL34" s="646">
        <v>19942545</v>
      </c>
      <c r="DM34" s="641"/>
      <c r="DN34" s="641"/>
      <c r="DO34" s="641"/>
      <c r="DP34" s="641"/>
      <c r="DQ34" s="641"/>
      <c r="DR34" s="641"/>
      <c r="DS34" s="641"/>
      <c r="DT34" s="641"/>
      <c r="DU34" s="641"/>
      <c r="DV34" s="642"/>
      <c r="DW34" s="643">
        <v>10.1</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393084</v>
      </c>
      <c r="S35" s="641"/>
      <c r="T35" s="641"/>
      <c r="U35" s="641"/>
      <c r="V35" s="641"/>
      <c r="W35" s="641"/>
      <c r="X35" s="641"/>
      <c r="Y35" s="642"/>
      <c r="Z35" s="677">
        <v>0.1</v>
      </c>
      <c r="AA35" s="677"/>
      <c r="AB35" s="677"/>
      <c r="AC35" s="677"/>
      <c r="AD35" s="678" t="s">
        <v>232</v>
      </c>
      <c r="AE35" s="678"/>
      <c r="AF35" s="678"/>
      <c r="AG35" s="678"/>
      <c r="AH35" s="678"/>
      <c r="AI35" s="678"/>
      <c r="AJ35" s="678"/>
      <c r="AK35" s="678"/>
      <c r="AL35" s="643" t="s">
        <v>232</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3267681</v>
      </c>
      <c r="CS35" s="659"/>
      <c r="CT35" s="659"/>
      <c r="CU35" s="659"/>
      <c r="CV35" s="659"/>
      <c r="CW35" s="659"/>
      <c r="CX35" s="659"/>
      <c r="CY35" s="660"/>
      <c r="CZ35" s="643">
        <v>0.8</v>
      </c>
      <c r="DA35" s="661"/>
      <c r="DB35" s="661"/>
      <c r="DC35" s="662"/>
      <c r="DD35" s="646">
        <v>2310840</v>
      </c>
      <c r="DE35" s="659"/>
      <c r="DF35" s="659"/>
      <c r="DG35" s="659"/>
      <c r="DH35" s="659"/>
      <c r="DI35" s="659"/>
      <c r="DJ35" s="659"/>
      <c r="DK35" s="660"/>
      <c r="DL35" s="646">
        <v>2310840</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7509648</v>
      </c>
      <c r="S36" s="641"/>
      <c r="T36" s="641"/>
      <c r="U36" s="641"/>
      <c r="V36" s="641"/>
      <c r="W36" s="641"/>
      <c r="X36" s="641"/>
      <c r="Y36" s="642"/>
      <c r="Z36" s="677">
        <v>1.8</v>
      </c>
      <c r="AA36" s="677"/>
      <c r="AB36" s="677"/>
      <c r="AC36" s="677"/>
      <c r="AD36" s="678" t="s">
        <v>232</v>
      </c>
      <c r="AE36" s="678"/>
      <c r="AF36" s="678"/>
      <c r="AG36" s="678"/>
      <c r="AH36" s="678"/>
      <c r="AI36" s="678"/>
      <c r="AJ36" s="678"/>
      <c r="AK36" s="678"/>
      <c r="AL36" s="643" t="s">
        <v>126</v>
      </c>
      <c r="AM36" s="644"/>
      <c r="AN36" s="644"/>
      <c r="AO36" s="679"/>
      <c r="AP36" s="235"/>
      <c r="AQ36" s="692" t="s">
        <v>326</v>
      </c>
      <c r="AR36" s="693"/>
      <c r="AS36" s="693"/>
      <c r="AT36" s="693"/>
      <c r="AU36" s="693"/>
      <c r="AV36" s="693"/>
      <c r="AW36" s="693"/>
      <c r="AX36" s="693"/>
      <c r="AY36" s="694"/>
      <c r="AZ36" s="695">
        <v>36126593</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-832191</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20295794</v>
      </c>
      <c r="CS36" s="641"/>
      <c r="CT36" s="641"/>
      <c r="CU36" s="641"/>
      <c r="CV36" s="641"/>
      <c r="CW36" s="641"/>
      <c r="CX36" s="641"/>
      <c r="CY36" s="642"/>
      <c r="CZ36" s="643">
        <v>5.0999999999999996</v>
      </c>
      <c r="DA36" s="661"/>
      <c r="DB36" s="661"/>
      <c r="DC36" s="662"/>
      <c r="DD36" s="646">
        <v>16917196</v>
      </c>
      <c r="DE36" s="641"/>
      <c r="DF36" s="641"/>
      <c r="DG36" s="641"/>
      <c r="DH36" s="641"/>
      <c r="DI36" s="641"/>
      <c r="DJ36" s="641"/>
      <c r="DK36" s="642"/>
      <c r="DL36" s="646">
        <v>9006265</v>
      </c>
      <c r="DM36" s="641"/>
      <c r="DN36" s="641"/>
      <c r="DO36" s="641"/>
      <c r="DP36" s="641"/>
      <c r="DQ36" s="641"/>
      <c r="DR36" s="641"/>
      <c r="DS36" s="641"/>
      <c r="DT36" s="641"/>
      <c r="DU36" s="641"/>
      <c r="DV36" s="642"/>
      <c r="DW36" s="643">
        <v>4.5999999999999996</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10820079</v>
      </c>
      <c r="S37" s="641"/>
      <c r="T37" s="641"/>
      <c r="U37" s="641"/>
      <c r="V37" s="641"/>
      <c r="W37" s="641"/>
      <c r="X37" s="641"/>
      <c r="Y37" s="642"/>
      <c r="Z37" s="677">
        <v>2.7</v>
      </c>
      <c r="AA37" s="677"/>
      <c r="AB37" s="677"/>
      <c r="AC37" s="677"/>
      <c r="AD37" s="678" t="s">
        <v>179</v>
      </c>
      <c r="AE37" s="678"/>
      <c r="AF37" s="678"/>
      <c r="AG37" s="678"/>
      <c r="AH37" s="678"/>
      <c r="AI37" s="678"/>
      <c r="AJ37" s="678"/>
      <c r="AK37" s="678"/>
      <c r="AL37" s="643" t="s">
        <v>126</v>
      </c>
      <c r="AM37" s="644"/>
      <c r="AN37" s="644"/>
      <c r="AO37" s="679"/>
      <c r="AQ37" s="680" t="s">
        <v>330</v>
      </c>
      <c r="AR37" s="681"/>
      <c r="AS37" s="681"/>
      <c r="AT37" s="681"/>
      <c r="AU37" s="681"/>
      <c r="AV37" s="681"/>
      <c r="AW37" s="681"/>
      <c r="AX37" s="681"/>
      <c r="AY37" s="682"/>
      <c r="AZ37" s="640">
        <v>5939524</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-3105910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218245</v>
      </c>
      <c r="CS37" s="659"/>
      <c r="CT37" s="659"/>
      <c r="CU37" s="659"/>
      <c r="CV37" s="659"/>
      <c r="CW37" s="659"/>
      <c r="CX37" s="659"/>
      <c r="CY37" s="660"/>
      <c r="CZ37" s="643">
        <v>0.1</v>
      </c>
      <c r="DA37" s="661"/>
      <c r="DB37" s="661"/>
      <c r="DC37" s="662"/>
      <c r="DD37" s="646">
        <v>217445</v>
      </c>
      <c r="DE37" s="659"/>
      <c r="DF37" s="659"/>
      <c r="DG37" s="659"/>
      <c r="DH37" s="659"/>
      <c r="DI37" s="659"/>
      <c r="DJ37" s="659"/>
      <c r="DK37" s="660"/>
      <c r="DL37" s="646">
        <v>217445</v>
      </c>
      <c r="DM37" s="659"/>
      <c r="DN37" s="659"/>
      <c r="DO37" s="659"/>
      <c r="DP37" s="659"/>
      <c r="DQ37" s="659"/>
      <c r="DR37" s="659"/>
      <c r="DS37" s="659"/>
      <c r="DT37" s="659"/>
      <c r="DU37" s="659"/>
      <c r="DV37" s="660"/>
      <c r="DW37" s="643">
        <v>0.1</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14679232</v>
      </c>
      <c r="S38" s="641"/>
      <c r="T38" s="641"/>
      <c r="U38" s="641"/>
      <c r="V38" s="641"/>
      <c r="W38" s="641"/>
      <c r="X38" s="641"/>
      <c r="Y38" s="642"/>
      <c r="Z38" s="677">
        <v>3.6</v>
      </c>
      <c r="AA38" s="677"/>
      <c r="AB38" s="677"/>
      <c r="AC38" s="677"/>
      <c r="AD38" s="678">
        <v>249</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v>1242869</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96975</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28588968</v>
      </c>
      <c r="CS38" s="641"/>
      <c r="CT38" s="641"/>
      <c r="CU38" s="641"/>
      <c r="CV38" s="641"/>
      <c r="CW38" s="641"/>
      <c r="CX38" s="641"/>
      <c r="CY38" s="642"/>
      <c r="CZ38" s="643">
        <v>7.2</v>
      </c>
      <c r="DA38" s="661"/>
      <c r="DB38" s="661"/>
      <c r="DC38" s="662"/>
      <c r="DD38" s="646">
        <v>22727508</v>
      </c>
      <c r="DE38" s="641"/>
      <c r="DF38" s="641"/>
      <c r="DG38" s="641"/>
      <c r="DH38" s="641"/>
      <c r="DI38" s="641"/>
      <c r="DJ38" s="641"/>
      <c r="DK38" s="642"/>
      <c r="DL38" s="646">
        <v>20204279</v>
      </c>
      <c r="DM38" s="641"/>
      <c r="DN38" s="641"/>
      <c r="DO38" s="641"/>
      <c r="DP38" s="641"/>
      <c r="DQ38" s="641"/>
      <c r="DR38" s="641"/>
      <c r="DS38" s="641"/>
      <c r="DT38" s="641"/>
      <c r="DU38" s="641"/>
      <c r="DV38" s="642"/>
      <c r="DW38" s="643">
        <v>10.3</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61063488</v>
      </c>
      <c r="S39" s="641"/>
      <c r="T39" s="641"/>
      <c r="U39" s="641"/>
      <c r="V39" s="641"/>
      <c r="W39" s="641"/>
      <c r="X39" s="641"/>
      <c r="Y39" s="642"/>
      <c r="Z39" s="677">
        <v>15</v>
      </c>
      <c r="AA39" s="677"/>
      <c r="AB39" s="677"/>
      <c r="AC39" s="677"/>
      <c r="AD39" s="678" t="s">
        <v>232</v>
      </c>
      <c r="AE39" s="678"/>
      <c r="AF39" s="678"/>
      <c r="AG39" s="678"/>
      <c r="AH39" s="678"/>
      <c r="AI39" s="678"/>
      <c r="AJ39" s="678"/>
      <c r="AK39" s="678"/>
      <c r="AL39" s="643" t="s">
        <v>232</v>
      </c>
      <c r="AM39" s="644"/>
      <c r="AN39" s="644"/>
      <c r="AO39" s="679"/>
      <c r="AQ39" s="680" t="s">
        <v>338</v>
      </c>
      <c r="AR39" s="681"/>
      <c r="AS39" s="681"/>
      <c r="AT39" s="681"/>
      <c r="AU39" s="681"/>
      <c r="AV39" s="681"/>
      <c r="AW39" s="681"/>
      <c r="AX39" s="681"/>
      <c r="AY39" s="682"/>
      <c r="AZ39" s="640">
        <v>451600</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152570</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7803145</v>
      </c>
      <c r="CS39" s="659"/>
      <c r="CT39" s="659"/>
      <c r="CU39" s="659"/>
      <c r="CV39" s="659"/>
      <c r="CW39" s="659"/>
      <c r="CX39" s="659"/>
      <c r="CY39" s="660"/>
      <c r="CZ39" s="643">
        <v>2</v>
      </c>
      <c r="DA39" s="661"/>
      <c r="DB39" s="661"/>
      <c r="DC39" s="662"/>
      <c r="DD39" s="646">
        <v>5496084</v>
      </c>
      <c r="DE39" s="659"/>
      <c r="DF39" s="659"/>
      <c r="DG39" s="659"/>
      <c r="DH39" s="659"/>
      <c r="DI39" s="659"/>
      <c r="DJ39" s="659"/>
      <c r="DK39" s="660"/>
      <c r="DL39" s="646" t="s">
        <v>126</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126</v>
      </c>
      <c r="S40" s="641"/>
      <c r="T40" s="641"/>
      <c r="U40" s="641"/>
      <c r="V40" s="641"/>
      <c r="W40" s="641"/>
      <c r="X40" s="641"/>
      <c r="Y40" s="642"/>
      <c r="Z40" s="677" t="s">
        <v>232</v>
      </c>
      <c r="AA40" s="677"/>
      <c r="AB40" s="677"/>
      <c r="AC40" s="677"/>
      <c r="AD40" s="678" t="s">
        <v>179</v>
      </c>
      <c r="AE40" s="678"/>
      <c r="AF40" s="678"/>
      <c r="AG40" s="678"/>
      <c r="AH40" s="678"/>
      <c r="AI40" s="678"/>
      <c r="AJ40" s="678"/>
      <c r="AK40" s="678"/>
      <c r="AL40" s="643" t="s">
        <v>126</v>
      </c>
      <c r="AM40" s="644"/>
      <c r="AN40" s="644"/>
      <c r="AO40" s="679"/>
      <c r="AQ40" s="680" t="s">
        <v>342</v>
      </c>
      <c r="AR40" s="681"/>
      <c r="AS40" s="681"/>
      <c r="AT40" s="681"/>
      <c r="AU40" s="681"/>
      <c r="AV40" s="681"/>
      <c r="AW40" s="681"/>
      <c r="AX40" s="681"/>
      <c r="AY40" s="682"/>
      <c r="AZ40" s="640">
        <v>149876</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98</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5313811</v>
      </c>
      <c r="CS40" s="641"/>
      <c r="CT40" s="641"/>
      <c r="CU40" s="641"/>
      <c r="CV40" s="641"/>
      <c r="CW40" s="641"/>
      <c r="CX40" s="641"/>
      <c r="CY40" s="642"/>
      <c r="CZ40" s="643">
        <v>1.3</v>
      </c>
      <c r="DA40" s="661"/>
      <c r="DB40" s="661"/>
      <c r="DC40" s="662"/>
      <c r="DD40" s="646">
        <v>1743009</v>
      </c>
      <c r="DE40" s="641"/>
      <c r="DF40" s="641"/>
      <c r="DG40" s="641"/>
      <c r="DH40" s="641"/>
      <c r="DI40" s="641"/>
      <c r="DJ40" s="641"/>
      <c r="DK40" s="642"/>
      <c r="DL40" s="646" t="s">
        <v>126</v>
      </c>
      <c r="DM40" s="641"/>
      <c r="DN40" s="641"/>
      <c r="DO40" s="641"/>
      <c r="DP40" s="641"/>
      <c r="DQ40" s="641"/>
      <c r="DR40" s="641"/>
      <c r="DS40" s="641"/>
      <c r="DT40" s="641"/>
      <c r="DU40" s="641"/>
      <c r="DV40" s="642"/>
      <c r="DW40" s="643" t="s">
        <v>126</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18268088</v>
      </c>
      <c r="S41" s="641"/>
      <c r="T41" s="641"/>
      <c r="U41" s="641"/>
      <c r="V41" s="641"/>
      <c r="W41" s="641"/>
      <c r="X41" s="641"/>
      <c r="Y41" s="642"/>
      <c r="Z41" s="677">
        <v>4.5</v>
      </c>
      <c r="AA41" s="677"/>
      <c r="AB41" s="677"/>
      <c r="AC41" s="677"/>
      <c r="AD41" s="678" t="s">
        <v>179</v>
      </c>
      <c r="AE41" s="678"/>
      <c r="AF41" s="678"/>
      <c r="AG41" s="678"/>
      <c r="AH41" s="678"/>
      <c r="AI41" s="678"/>
      <c r="AJ41" s="678"/>
      <c r="AK41" s="678"/>
      <c r="AL41" s="643" t="s">
        <v>232</v>
      </c>
      <c r="AM41" s="644"/>
      <c r="AN41" s="644"/>
      <c r="AO41" s="679"/>
      <c r="AQ41" s="680" t="s">
        <v>347</v>
      </c>
      <c r="AR41" s="681"/>
      <c r="AS41" s="681"/>
      <c r="AT41" s="681"/>
      <c r="AU41" s="681"/>
      <c r="AV41" s="681"/>
      <c r="AW41" s="681"/>
      <c r="AX41" s="681"/>
      <c r="AY41" s="682"/>
      <c r="AZ41" s="640">
        <v>9109564</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126</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232</v>
      </c>
      <c r="DA41" s="661"/>
      <c r="DB41" s="661"/>
      <c r="DC41" s="662"/>
      <c r="DD41" s="646" t="s">
        <v>232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407076330</v>
      </c>
      <c r="S42" s="663"/>
      <c r="T42" s="663"/>
      <c r="U42" s="663"/>
      <c r="V42" s="663"/>
      <c r="W42" s="663"/>
      <c r="X42" s="663"/>
      <c r="Y42" s="665"/>
      <c r="Z42" s="666">
        <v>100</v>
      </c>
      <c r="AA42" s="666"/>
      <c r="AB42" s="666"/>
      <c r="AC42" s="666"/>
      <c r="AD42" s="667">
        <v>178315282</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19233160</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357</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76046681</v>
      </c>
      <c r="CS42" s="641"/>
      <c r="CT42" s="641"/>
      <c r="CU42" s="641"/>
      <c r="CV42" s="641"/>
      <c r="CW42" s="641"/>
      <c r="CX42" s="641"/>
      <c r="CY42" s="642"/>
      <c r="CZ42" s="643">
        <v>19.100000000000001</v>
      </c>
      <c r="DA42" s="644"/>
      <c r="DB42" s="644"/>
      <c r="DC42" s="645"/>
      <c r="DD42" s="646">
        <v>5155723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331832</v>
      </c>
      <c r="CS43" s="659"/>
      <c r="CT43" s="659"/>
      <c r="CU43" s="659"/>
      <c r="CV43" s="659"/>
      <c r="CW43" s="659"/>
      <c r="CX43" s="659"/>
      <c r="CY43" s="660"/>
      <c r="CZ43" s="643">
        <v>0.1</v>
      </c>
      <c r="DA43" s="661"/>
      <c r="DB43" s="661"/>
      <c r="DC43" s="662"/>
      <c r="DD43" s="646">
        <v>331832</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67300225</v>
      </c>
      <c r="CS44" s="641"/>
      <c r="CT44" s="641"/>
      <c r="CU44" s="641"/>
      <c r="CV44" s="641"/>
      <c r="CW44" s="641"/>
      <c r="CX44" s="641"/>
      <c r="CY44" s="642"/>
      <c r="CZ44" s="643">
        <v>16.899999999999999</v>
      </c>
      <c r="DA44" s="644"/>
      <c r="DB44" s="644"/>
      <c r="DC44" s="645"/>
      <c r="DD44" s="646">
        <v>5119882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38886853</v>
      </c>
      <c r="CS45" s="659"/>
      <c r="CT45" s="659"/>
      <c r="CU45" s="659"/>
      <c r="CV45" s="659"/>
      <c r="CW45" s="659"/>
      <c r="CX45" s="659"/>
      <c r="CY45" s="660"/>
      <c r="CZ45" s="643">
        <v>9.8000000000000007</v>
      </c>
      <c r="DA45" s="661"/>
      <c r="DB45" s="661"/>
      <c r="DC45" s="662"/>
      <c r="DD45" s="646">
        <v>1177890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26251496</v>
      </c>
      <c r="CS46" s="641"/>
      <c r="CT46" s="641"/>
      <c r="CU46" s="641"/>
      <c r="CV46" s="641"/>
      <c r="CW46" s="641"/>
      <c r="CX46" s="641"/>
      <c r="CY46" s="642"/>
      <c r="CZ46" s="643">
        <v>6.6</v>
      </c>
      <c r="DA46" s="644"/>
      <c r="DB46" s="644"/>
      <c r="DC46" s="645"/>
      <c r="DD46" s="646">
        <v>3701696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8746456</v>
      </c>
      <c r="CS47" s="659"/>
      <c r="CT47" s="659"/>
      <c r="CU47" s="659"/>
      <c r="CV47" s="659"/>
      <c r="CW47" s="659"/>
      <c r="CX47" s="659"/>
      <c r="CY47" s="660"/>
      <c r="CZ47" s="643">
        <v>2.2000000000000002</v>
      </c>
      <c r="DA47" s="661"/>
      <c r="DB47" s="661"/>
      <c r="DC47" s="662"/>
      <c r="DD47" s="646">
        <v>35841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232</v>
      </c>
      <c r="CS48" s="641"/>
      <c r="CT48" s="641"/>
      <c r="CU48" s="641"/>
      <c r="CV48" s="641"/>
      <c r="CW48" s="641"/>
      <c r="CX48" s="641"/>
      <c r="CY48" s="642"/>
      <c r="CZ48" s="643" t="s">
        <v>232</v>
      </c>
      <c r="DA48" s="644"/>
      <c r="DB48" s="644"/>
      <c r="DC48" s="645"/>
      <c r="DD48" s="646" t="s">
        <v>232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398501331</v>
      </c>
      <c r="CS49" s="625"/>
      <c r="CT49" s="625"/>
      <c r="CU49" s="625"/>
      <c r="CV49" s="625"/>
      <c r="CW49" s="625"/>
      <c r="CX49" s="625"/>
      <c r="CY49" s="626"/>
      <c r="CZ49" s="627">
        <v>100</v>
      </c>
      <c r="DA49" s="628"/>
      <c r="DB49" s="628"/>
      <c r="DC49" s="629"/>
      <c r="DD49" s="630">
        <v>213873210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7PGmKTfpRbZ5veX//gdvyOc33riXJ6730BKA4DFIjzSfYzXp717YXqTJtqkJ61HesmGopptYg2D/wFh2XuE04g==" saltValue="NSJ50Bvj32vW8PYBUmKC0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365</v>
      </c>
      <c r="DK2" s="1166"/>
      <c r="DL2" s="1166"/>
      <c r="DM2" s="1166"/>
      <c r="DN2" s="1166"/>
      <c r="DO2" s="1167"/>
      <c r="DP2" s="250"/>
      <c r="DQ2" s="1165" t="s">
        <v>366</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68"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7"/>
      <c r="BA5" s="257"/>
      <c r="BB5" s="257"/>
      <c r="BC5" s="257"/>
      <c r="BD5" s="257"/>
      <c r="BE5" s="258"/>
      <c r="BF5" s="258"/>
      <c r="BG5" s="258"/>
      <c r="BH5" s="258"/>
      <c r="BI5" s="258"/>
      <c r="BJ5" s="258"/>
      <c r="BK5" s="258"/>
      <c r="BL5" s="258"/>
      <c r="BM5" s="258"/>
      <c r="BN5" s="258"/>
      <c r="BO5" s="258"/>
      <c r="BP5" s="258"/>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3" t="s">
        <v>383</v>
      </c>
      <c r="DH5" s="1154"/>
      <c r="DI5" s="1154"/>
      <c r="DJ5" s="1154"/>
      <c r="DK5" s="1155"/>
      <c r="DL5" s="1153" t="s">
        <v>384</v>
      </c>
      <c r="DM5" s="1154"/>
      <c r="DN5" s="1154"/>
      <c r="DO5" s="1154"/>
      <c r="DP5" s="1155"/>
      <c r="DQ5" s="1058" t="s">
        <v>385</v>
      </c>
      <c r="DR5" s="1059"/>
      <c r="DS5" s="1059"/>
      <c r="DT5" s="1059"/>
      <c r="DU5" s="1060"/>
      <c r="DV5" s="1058" t="s">
        <v>376</v>
      </c>
      <c r="DW5" s="1059"/>
      <c r="DX5" s="1059"/>
      <c r="DY5" s="1059"/>
      <c r="DZ5" s="1074"/>
      <c r="EA5" s="255"/>
    </row>
    <row r="6" spans="1:131" s="256"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69"/>
      <c r="AG6" s="1062"/>
      <c r="AH6" s="1062"/>
      <c r="AI6" s="1062"/>
      <c r="AJ6" s="1075"/>
      <c r="AK6" s="1062"/>
      <c r="AL6" s="1062"/>
      <c r="AM6" s="1062"/>
      <c r="AN6" s="1062"/>
      <c r="AO6" s="1063"/>
      <c r="AP6" s="1061"/>
      <c r="AQ6" s="1062"/>
      <c r="AR6" s="1062"/>
      <c r="AS6" s="1062"/>
      <c r="AT6" s="1063"/>
      <c r="AU6" s="1061"/>
      <c r="AV6" s="1062"/>
      <c r="AW6" s="1062"/>
      <c r="AX6" s="1062"/>
      <c r="AY6" s="1075"/>
      <c r="AZ6" s="253"/>
      <c r="BA6" s="253"/>
      <c r="BB6" s="253"/>
      <c r="BC6" s="253"/>
      <c r="BD6" s="253"/>
      <c r="BE6" s="254"/>
      <c r="BF6" s="254"/>
      <c r="BG6" s="254"/>
      <c r="BH6" s="254"/>
      <c r="BI6" s="254"/>
      <c r="BJ6" s="254"/>
      <c r="BK6" s="254"/>
      <c r="BL6" s="254"/>
      <c r="BM6" s="254"/>
      <c r="BN6" s="254"/>
      <c r="BO6" s="254"/>
      <c r="BP6" s="254"/>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6"/>
      <c r="DH6" s="1157"/>
      <c r="DI6" s="1157"/>
      <c r="DJ6" s="1157"/>
      <c r="DK6" s="1158"/>
      <c r="DL6" s="1156"/>
      <c r="DM6" s="1157"/>
      <c r="DN6" s="1157"/>
      <c r="DO6" s="1157"/>
      <c r="DP6" s="1158"/>
      <c r="DQ6" s="1061"/>
      <c r="DR6" s="1062"/>
      <c r="DS6" s="1062"/>
      <c r="DT6" s="1062"/>
      <c r="DU6" s="1063"/>
      <c r="DV6" s="1061"/>
      <c r="DW6" s="1062"/>
      <c r="DX6" s="1062"/>
      <c r="DY6" s="1062"/>
      <c r="DZ6" s="1075"/>
      <c r="EA6" s="255"/>
    </row>
    <row r="7" spans="1:131" s="256" customFormat="1" ht="26.25" customHeight="1" thickTop="1" x14ac:dyDescent="0.15">
      <c r="A7" s="259">
        <v>1</v>
      </c>
      <c r="B7" s="1104" t="s">
        <v>386</v>
      </c>
      <c r="C7" s="1105"/>
      <c r="D7" s="1105"/>
      <c r="E7" s="1105"/>
      <c r="F7" s="1105"/>
      <c r="G7" s="1105"/>
      <c r="H7" s="1105"/>
      <c r="I7" s="1105"/>
      <c r="J7" s="1105"/>
      <c r="K7" s="1105"/>
      <c r="L7" s="1105"/>
      <c r="M7" s="1105"/>
      <c r="N7" s="1105"/>
      <c r="O7" s="1105"/>
      <c r="P7" s="1106"/>
      <c r="Q7" s="1159">
        <v>396304</v>
      </c>
      <c r="R7" s="1160"/>
      <c r="S7" s="1160"/>
      <c r="T7" s="1160"/>
      <c r="U7" s="1160"/>
      <c r="V7" s="1160">
        <v>388347</v>
      </c>
      <c r="W7" s="1160"/>
      <c r="X7" s="1160"/>
      <c r="Y7" s="1160"/>
      <c r="Z7" s="1160"/>
      <c r="AA7" s="1160">
        <v>7957</v>
      </c>
      <c r="AB7" s="1160"/>
      <c r="AC7" s="1160"/>
      <c r="AD7" s="1160"/>
      <c r="AE7" s="1161"/>
      <c r="AF7" s="1162">
        <v>6208</v>
      </c>
      <c r="AG7" s="1163"/>
      <c r="AH7" s="1163"/>
      <c r="AI7" s="1163"/>
      <c r="AJ7" s="1164"/>
      <c r="AK7" s="1146">
        <v>7518</v>
      </c>
      <c r="AL7" s="1147"/>
      <c r="AM7" s="1147"/>
      <c r="AN7" s="1147"/>
      <c r="AO7" s="1147"/>
      <c r="AP7" s="1147">
        <v>475062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594</v>
      </c>
      <c r="BT7" s="1151"/>
      <c r="BU7" s="1151"/>
      <c r="BV7" s="1151"/>
      <c r="BW7" s="1151"/>
      <c r="BX7" s="1151"/>
      <c r="BY7" s="1151"/>
      <c r="BZ7" s="1151"/>
      <c r="CA7" s="1151"/>
      <c r="CB7" s="1151"/>
      <c r="CC7" s="1151"/>
      <c r="CD7" s="1151"/>
      <c r="CE7" s="1151"/>
      <c r="CF7" s="1151"/>
      <c r="CG7" s="1152"/>
      <c r="CH7" s="1143">
        <v>16</v>
      </c>
      <c r="CI7" s="1144"/>
      <c r="CJ7" s="1144"/>
      <c r="CK7" s="1144"/>
      <c r="CL7" s="1145"/>
      <c r="CM7" s="1143">
        <v>143</v>
      </c>
      <c r="CN7" s="1144"/>
      <c r="CO7" s="1144"/>
      <c r="CP7" s="1144"/>
      <c r="CQ7" s="1145"/>
      <c r="CR7" s="1143">
        <v>32</v>
      </c>
      <c r="CS7" s="1144"/>
      <c r="CT7" s="1144"/>
      <c r="CU7" s="1144"/>
      <c r="CV7" s="1145"/>
      <c r="CW7" s="1143" t="s">
        <v>590</v>
      </c>
      <c r="CX7" s="1144"/>
      <c r="CY7" s="1144"/>
      <c r="CZ7" s="1144"/>
      <c r="DA7" s="1145"/>
      <c r="DB7" s="1143" t="s">
        <v>590</v>
      </c>
      <c r="DC7" s="1144"/>
      <c r="DD7" s="1144"/>
      <c r="DE7" s="1144"/>
      <c r="DF7" s="1145"/>
      <c r="DG7" s="1143" t="s">
        <v>590</v>
      </c>
      <c r="DH7" s="1144"/>
      <c r="DI7" s="1144"/>
      <c r="DJ7" s="1144"/>
      <c r="DK7" s="1145"/>
      <c r="DL7" s="1143" t="s">
        <v>590</v>
      </c>
      <c r="DM7" s="1144"/>
      <c r="DN7" s="1144"/>
      <c r="DO7" s="1144"/>
      <c r="DP7" s="1145"/>
      <c r="DQ7" s="1143" t="s">
        <v>590</v>
      </c>
      <c r="DR7" s="1144"/>
      <c r="DS7" s="1144"/>
      <c r="DT7" s="1144"/>
      <c r="DU7" s="1145"/>
      <c r="DV7" s="1170"/>
      <c r="DW7" s="1171"/>
      <c r="DX7" s="1171"/>
      <c r="DY7" s="1171"/>
      <c r="DZ7" s="1172"/>
      <c r="EA7" s="255"/>
    </row>
    <row r="8" spans="1:131" s="256" customFormat="1" ht="26.25" customHeight="1" x14ac:dyDescent="0.15">
      <c r="A8" s="262">
        <v>2</v>
      </c>
      <c r="B8" s="1092" t="s">
        <v>387</v>
      </c>
      <c r="C8" s="1093"/>
      <c r="D8" s="1093"/>
      <c r="E8" s="1093"/>
      <c r="F8" s="1093"/>
      <c r="G8" s="1093"/>
      <c r="H8" s="1093"/>
      <c r="I8" s="1093"/>
      <c r="J8" s="1093"/>
      <c r="K8" s="1093"/>
      <c r="L8" s="1093"/>
      <c r="M8" s="1093"/>
      <c r="N8" s="1093"/>
      <c r="O8" s="1093"/>
      <c r="P8" s="1094"/>
      <c r="Q8" s="1098">
        <v>362</v>
      </c>
      <c r="R8" s="1099"/>
      <c r="S8" s="1099"/>
      <c r="T8" s="1099"/>
      <c r="U8" s="1099"/>
      <c r="V8" s="1099">
        <v>147</v>
      </c>
      <c r="W8" s="1099"/>
      <c r="X8" s="1099"/>
      <c r="Y8" s="1099"/>
      <c r="Z8" s="1099"/>
      <c r="AA8" s="1099">
        <v>215</v>
      </c>
      <c r="AB8" s="1099"/>
      <c r="AC8" s="1099"/>
      <c r="AD8" s="1099"/>
      <c r="AE8" s="1100"/>
      <c r="AF8" s="1076">
        <v>215</v>
      </c>
      <c r="AG8" s="1077"/>
      <c r="AH8" s="1077"/>
      <c r="AI8" s="1077"/>
      <c r="AJ8" s="1078"/>
      <c r="AK8" s="1141" t="s">
        <v>590</v>
      </c>
      <c r="AL8" s="1142"/>
      <c r="AM8" s="1142"/>
      <c r="AN8" s="1142"/>
      <c r="AO8" s="1142"/>
      <c r="AP8" s="1142" t="s">
        <v>590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71" t="s">
        <v>595</v>
      </c>
      <c r="BT8" s="1072"/>
      <c r="BU8" s="1072"/>
      <c r="BV8" s="1072"/>
      <c r="BW8" s="1072"/>
      <c r="BX8" s="1072"/>
      <c r="BY8" s="1072"/>
      <c r="BZ8" s="1072"/>
      <c r="CA8" s="1072"/>
      <c r="CB8" s="1072"/>
      <c r="CC8" s="1072"/>
      <c r="CD8" s="1072"/>
      <c r="CE8" s="1072"/>
      <c r="CF8" s="1072"/>
      <c r="CG8" s="1073"/>
      <c r="CH8" s="1046">
        <v>7</v>
      </c>
      <c r="CI8" s="1047"/>
      <c r="CJ8" s="1047"/>
      <c r="CK8" s="1047"/>
      <c r="CL8" s="1048"/>
      <c r="CM8" s="1046">
        <v>219</v>
      </c>
      <c r="CN8" s="1047"/>
      <c r="CO8" s="1047"/>
      <c r="CP8" s="1047"/>
      <c r="CQ8" s="1048"/>
      <c r="CR8" s="1046">
        <v>100</v>
      </c>
      <c r="CS8" s="1047"/>
      <c r="CT8" s="1047"/>
      <c r="CU8" s="1047"/>
      <c r="CV8" s="1048"/>
      <c r="CW8" s="1046">
        <v>125</v>
      </c>
      <c r="CX8" s="1047"/>
      <c r="CY8" s="1047"/>
      <c r="CZ8" s="1047"/>
      <c r="DA8" s="1048"/>
      <c r="DB8" s="1046" t="s">
        <v>590</v>
      </c>
      <c r="DC8" s="1047"/>
      <c r="DD8" s="1047"/>
      <c r="DE8" s="1047"/>
      <c r="DF8" s="1048"/>
      <c r="DG8" s="1046" t="s">
        <v>590</v>
      </c>
      <c r="DH8" s="1047"/>
      <c r="DI8" s="1047"/>
      <c r="DJ8" s="1047"/>
      <c r="DK8" s="1048"/>
      <c r="DL8" s="1046" t="s">
        <v>590</v>
      </c>
      <c r="DM8" s="1047"/>
      <c r="DN8" s="1047"/>
      <c r="DO8" s="1047"/>
      <c r="DP8" s="1048"/>
      <c r="DQ8" s="1046" t="s">
        <v>590</v>
      </c>
      <c r="DR8" s="1047"/>
      <c r="DS8" s="1047"/>
      <c r="DT8" s="1047"/>
      <c r="DU8" s="1048"/>
      <c r="DV8" s="1049"/>
      <c r="DW8" s="1050"/>
      <c r="DX8" s="1050"/>
      <c r="DY8" s="1050"/>
      <c r="DZ8" s="1051"/>
      <c r="EA8" s="255"/>
    </row>
    <row r="9" spans="1:131" s="256" customFormat="1" ht="26.25" customHeight="1" x14ac:dyDescent="0.15">
      <c r="A9" s="262">
        <v>3</v>
      </c>
      <c r="B9" s="1092" t="s">
        <v>388</v>
      </c>
      <c r="C9" s="1093"/>
      <c r="D9" s="1093"/>
      <c r="E9" s="1093"/>
      <c r="F9" s="1093"/>
      <c r="G9" s="1093"/>
      <c r="H9" s="1093"/>
      <c r="I9" s="1093"/>
      <c r="J9" s="1093"/>
      <c r="K9" s="1093"/>
      <c r="L9" s="1093"/>
      <c r="M9" s="1093"/>
      <c r="N9" s="1093"/>
      <c r="O9" s="1093"/>
      <c r="P9" s="1094"/>
      <c r="Q9" s="1098">
        <v>3567</v>
      </c>
      <c r="R9" s="1099"/>
      <c r="S9" s="1099"/>
      <c r="T9" s="1099"/>
      <c r="U9" s="1099"/>
      <c r="V9" s="1099">
        <v>3369</v>
      </c>
      <c r="W9" s="1099"/>
      <c r="X9" s="1099"/>
      <c r="Y9" s="1099"/>
      <c r="Z9" s="1099"/>
      <c r="AA9" s="1099">
        <v>198</v>
      </c>
      <c r="AB9" s="1099"/>
      <c r="AC9" s="1099"/>
      <c r="AD9" s="1099"/>
      <c r="AE9" s="1100"/>
      <c r="AF9" s="1076">
        <v>198</v>
      </c>
      <c r="AG9" s="1077"/>
      <c r="AH9" s="1077"/>
      <c r="AI9" s="1077"/>
      <c r="AJ9" s="1078"/>
      <c r="AK9" s="1141"/>
      <c r="AL9" s="1142"/>
      <c r="AM9" s="1142"/>
      <c r="AN9" s="1142"/>
      <c r="AO9" s="1142"/>
      <c r="AP9" s="1142" t="s">
        <v>590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71" t="s">
        <v>596</v>
      </c>
      <c r="BT9" s="1072"/>
      <c r="BU9" s="1072"/>
      <c r="BV9" s="1072"/>
      <c r="BW9" s="1072"/>
      <c r="BX9" s="1072"/>
      <c r="BY9" s="1072"/>
      <c r="BZ9" s="1072"/>
      <c r="CA9" s="1072"/>
      <c r="CB9" s="1072"/>
      <c r="CC9" s="1072"/>
      <c r="CD9" s="1072"/>
      <c r="CE9" s="1072"/>
      <c r="CF9" s="1072"/>
      <c r="CG9" s="1073"/>
      <c r="CH9" s="1046">
        <v>32</v>
      </c>
      <c r="CI9" s="1047"/>
      <c r="CJ9" s="1047"/>
      <c r="CK9" s="1047"/>
      <c r="CL9" s="1048"/>
      <c r="CM9" s="1046">
        <v>576</v>
      </c>
      <c r="CN9" s="1047"/>
      <c r="CO9" s="1047"/>
      <c r="CP9" s="1047"/>
      <c r="CQ9" s="1048"/>
      <c r="CR9" s="1046">
        <v>20</v>
      </c>
      <c r="CS9" s="1047"/>
      <c r="CT9" s="1047"/>
      <c r="CU9" s="1047"/>
      <c r="CV9" s="1048"/>
      <c r="CW9" s="1046" t="s">
        <v>590</v>
      </c>
      <c r="CX9" s="1047"/>
      <c r="CY9" s="1047"/>
      <c r="CZ9" s="1047"/>
      <c r="DA9" s="1048"/>
      <c r="DB9" s="1046" t="s">
        <v>590</v>
      </c>
      <c r="DC9" s="1047"/>
      <c r="DD9" s="1047"/>
      <c r="DE9" s="1047"/>
      <c r="DF9" s="1048"/>
      <c r="DG9" s="1046" t="s">
        <v>590</v>
      </c>
      <c r="DH9" s="1047"/>
      <c r="DI9" s="1047"/>
      <c r="DJ9" s="1047"/>
      <c r="DK9" s="1048"/>
      <c r="DL9" s="1046" t="s">
        <v>590</v>
      </c>
      <c r="DM9" s="1047"/>
      <c r="DN9" s="1047"/>
      <c r="DO9" s="1047"/>
      <c r="DP9" s="1048"/>
      <c r="DQ9" s="1046" t="s">
        <v>590</v>
      </c>
      <c r="DR9" s="1047"/>
      <c r="DS9" s="1047"/>
      <c r="DT9" s="1047"/>
      <c r="DU9" s="1048"/>
      <c r="DV9" s="1049"/>
      <c r="DW9" s="1050"/>
      <c r="DX9" s="1050"/>
      <c r="DY9" s="1050"/>
      <c r="DZ9" s="1051"/>
      <c r="EA9" s="255"/>
    </row>
    <row r="10" spans="1:131" s="256" customFormat="1" ht="26.25" customHeight="1" x14ac:dyDescent="0.15">
      <c r="A10" s="262">
        <v>4</v>
      </c>
      <c r="B10" s="1092" t="s">
        <v>389</v>
      </c>
      <c r="C10" s="1093"/>
      <c r="D10" s="1093"/>
      <c r="E10" s="1093"/>
      <c r="F10" s="1093"/>
      <c r="G10" s="1093"/>
      <c r="H10" s="1093"/>
      <c r="I10" s="1093"/>
      <c r="J10" s="1093"/>
      <c r="K10" s="1093"/>
      <c r="L10" s="1093"/>
      <c r="M10" s="1093"/>
      <c r="N10" s="1093"/>
      <c r="O10" s="1093"/>
      <c r="P10" s="1094"/>
      <c r="Q10" s="1098">
        <v>331</v>
      </c>
      <c r="R10" s="1099"/>
      <c r="S10" s="1099"/>
      <c r="T10" s="1099"/>
      <c r="U10" s="1099"/>
      <c r="V10" s="1099">
        <v>331</v>
      </c>
      <c r="W10" s="1099"/>
      <c r="X10" s="1099"/>
      <c r="Y10" s="1099"/>
      <c r="Z10" s="1099"/>
      <c r="AA10" s="1099" t="s">
        <v>520</v>
      </c>
      <c r="AB10" s="1099"/>
      <c r="AC10" s="1099"/>
      <c r="AD10" s="1099"/>
      <c r="AE10" s="1100"/>
      <c r="AF10" s="1076" t="s">
        <v>390</v>
      </c>
      <c r="AG10" s="1077"/>
      <c r="AH10" s="1077"/>
      <c r="AI10" s="1077"/>
      <c r="AJ10" s="1078"/>
      <c r="AK10" s="1141" t="s">
        <v>590</v>
      </c>
      <c r="AL10" s="1142"/>
      <c r="AM10" s="1142"/>
      <c r="AN10" s="1142"/>
      <c r="AO10" s="1142"/>
      <c r="AP10" s="1142">
        <v>478</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71" t="s">
        <v>597</v>
      </c>
      <c r="BT10" s="1072"/>
      <c r="BU10" s="1072"/>
      <c r="BV10" s="1072"/>
      <c r="BW10" s="1072"/>
      <c r="BX10" s="1072"/>
      <c r="BY10" s="1072"/>
      <c r="BZ10" s="1072"/>
      <c r="CA10" s="1072"/>
      <c r="CB10" s="1072"/>
      <c r="CC10" s="1072"/>
      <c r="CD10" s="1072"/>
      <c r="CE10" s="1072"/>
      <c r="CF10" s="1072"/>
      <c r="CG10" s="1073"/>
      <c r="CH10" s="1046">
        <v>29</v>
      </c>
      <c r="CI10" s="1047"/>
      <c r="CJ10" s="1047"/>
      <c r="CK10" s="1047"/>
      <c r="CL10" s="1048"/>
      <c r="CM10" s="1046">
        <v>241</v>
      </c>
      <c r="CN10" s="1047"/>
      <c r="CO10" s="1047"/>
      <c r="CP10" s="1047"/>
      <c r="CQ10" s="1048"/>
      <c r="CR10" s="1046">
        <v>131</v>
      </c>
      <c r="CS10" s="1047"/>
      <c r="CT10" s="1047"/>
      <c r="CU10" s="1047"/>
      <c r="CV10" s="1048"/>
      <c r="CW10" s="1046" t="s">
        <v>590</v>
      </c>
      <c r="CX10" s="1047"/>
      <c r="CY10" s="1047"/>
      <c r="CZ10" s="1047"/>
      <c r="DA10" s="1048"/>
      <c r="DB10" s="1046" t="s">
        <v>590</v>
      </c>
      <c r="DC10" s="1047"/>
      <c r="DD10" s="1047"/>
      <c r="DE10" s="1047"/>
      <c r="DF10" s="1048"/>
      <c r="DG10" s="1046" t="s">
        <v>590</v>
      </c>
      <c r="DH10" s="1047"/>
      <c r="DI10" s="1047"/>
      <c r="DJ10" s="1047"/>
      <c r="DK10" s="1048"/>
      <c r="DL10" s="1046" t="s">
        <v>590</v>
      </c>
      <c r="DM10" s="1047"/>
      <c r="DN10" s="1047"/>
      <c r="DO10" s="1047"/>
      <c r="DP10" s="1048"/>
      <c r="DQ10" s="1046" t="s">
        <v>590</v>
      </c>
      <c r="DR10" s="1047"/>
      <c r="DS10" s="1047"/>
      <c r="DT10" s="1047"/>
      <c r="DU10" s="1048"/>
      <c r="DV10" s="1049"/>
      <c r="DW10" s="1050"/>
      <c r="DX10" s="1050"/>
      <c r="DY10" s="1050"/>
      <c r="DZ10" s="1051"/>
      <c r="EA10" s="255"/>
    </row>
    <row r="11" spans="1:131" s="256" customFormat="1" ht="26.25" customHeight="1" x14ac:dyDescent="0.15">
      <c r="A11" s="262">
        <v>5</v>
      </c>
      <c r="B11" s="1092" t="s">
        <v>391</v>
      </c>
      <c r="C11" s="1093"/>
      <c r="D11" s="1093"/>
      <c r="E11" s="1093"/>
      <c r="F11" s="1093"/>
      <c r="G11" s="1093"/>
      <c r="H11" s="1093"/>
      <c r="I11" s="1093"/>
      <c r="J11" s="1093"/>
      <c r="K11" s="1093"/>
      <c r="L11" s="1093"/>
      <c r="M11" s="1093"/>
      <c r="N11" s="1093"/>
      <c r="O11" s="1093"/>
      <c r="P11" s="1094"/>
      <c r="Q11" s="1098">
        <v>6003</v>
      </c>
      <c r="R11" s="1099"/>
      <c r="S11" s="1099"/>
      <c r="T11" s="1099"/>
      <c r="U11" s="1099"/>
      <c r="V11" s="1099">
        <v>6003</v>
      </c>
      <c r="W11" s="1099"/>
      <c r="X11" s="1099"/>
      <c r="Y11" s="1099"/>
      <c r="Z11" s="1099"/>
      <c r="AA11" s="1099" t="s">
        <v>520</v>
      </c>
      <c r="AB11" s="1099"/>
      <c r="AC11" s="1099"/>
      <c r="AD11" s="1099"/>
      <c r="AE11" s="1100"/>
      <c r="AF11" s="1076" t="s">
        <v>390</v>
      </c>
      <c r="AG11" s="1077"/>
      <c r="AH11" s="1077"/>
      <c r="AI11" s="1077"/>
      <c r="AJ11" s="1078"/>
      <c r="AK11" s="1141">
        <v>3</v>
      </c>
      <c r="AL11" s="1142"/>
      <c r="AM11" s="1142"/>
      <c r="AN11" s="1142"/>
      <c r="AO11" s="1142"/>
      <c r="AP11" s="1142" t="s">
        <v>590</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71" t="s">
        <v>598</v>
      </c>
      <c r="BT11" s="1072"/>
      <c r="BU11" s="1072"/>
      <c r="BV11" s="1072"/>
      <c r="BW11" s="1072"/>
      <c r="BX11" s="1072"/>
      <c r="BY11" s="1072"/>
      <c r="BZ11" s="1072"/>
      <c r="CA11" s="1072"/>
      <c r="CB11" s="1072"/>
      <c r="CC11" s="1072"/>
      <c r="CD11" s="1072"/>
      <c r="CE11" s="1072"/>
      <c r="CF11" s="1072"/>
      <c r="CG11" s="1073"/>
      <c r="CH11" s="1046">
        <v>4</v>
      </c>
      <c r="CI11" s="1047"/>
      <c r="CJ11" s="1047"/>
      <c r="CK11" s="1047"/>
      <c r="CL11" s="1048"/>
      <c r="CM11" s="1046">
        <v>425</v>
      </c>
      <c r="CN11" s="1047"/>
      <c r="CO11" s="1047"/>
      <c r="CP11" s="1047"/>
      <c r="CQ11" s="1048"/>
      <c r="CR11" s="1046">
        <v>350</v>
      </c>
      <c r="CS11" s="1047"/>
      <c r="CT11" s="1047"/>
      <c r="CU11" s="1047"/>
      <c r="CV11" s="1048"/>
      <c r="CW11" s="1046" t="s">
        <v>590</v>
      </c>
      <c r="CX11" s="1047"/>
      <c r="CY11" s="1047"/>
      <c r="CZ11" s="1047"/>
      <c r="DA11" s="1048"/>
      <c r="DB11" s="1046" t="s">
        <v>590</v>
      </c>
      <c r="DC11" s="1047"/>
      <c r="DD11" s="1047"/>
      <c r="DE11" s="1047"/>
      <c r="DF11" s="1048"/>
      <c r="DG11" s="1046" t="s">
        <v>590</v>
      </c>
      <c r="DH11" s="1047"/>
      <c r="DI11" s="1047"/>
      <c r="DJ11" s="1047"/>
      <c r="DK11" s="1048"/>
      <c r="DL11" s="1046" t="s">
        <v>590</v>
      </c>
      <c r="DM11" s="1047"/>
      <c r="DN11" s="1047"/>
      <c r="DO11" s="1047"/>
      <c r="DP11" s="1048"/>
      <c r="DQ11" s="1046" t="s">
        <v>590</v>
      </c>
      <c r="DR11" s="1047"/>
      <c r="DS11" s="1047"/>
      <c r="DT11" s="1047"/>
      <c r="DU11" s="1048"/>
      <c r="DV11" s="1049"/>
      <c r="DW11" s="1050"/>
      <c r="DX11" s="1050"/>
      <c r="DY11" s="1050"/>
      <c r="DZ11" s="1051"/>
      <c r="EA11" s="255"/>
    </row>
    <row r="12" spans="1:131" s="256" customFormat="1" ht="26.25" customHeight="1" x14ac:dyDescent="0.15">
      <c r="A12" s="262">
        <v>6</v>
      </c>
      <c r="B12" s="1092" t="s">
        <v>392</v>
      </c>
      <c r="C12" s="1093"/>
      <c r="D12" s="1093"/>
      <c r="E12" s="1093"/>
      <c r="F12" s="1093"/>
      <c r="G12" s="1093"/>
      <c r="H12" s="1093"/>
      <c r="I12" s="1093"/>
      <c r="J12" s="1093"/>
      <c r="K12" s="1093"/>
      <c r="L12" s="1093"/>
      <c r="M12" s="1093"/>
      <c r="N12" s="1093"/>
      <c r="O12" s="1093"/>
      <c r="P12" s="1094"/>
      <c r="Q12" s="1098">
        <v>502</v>
      </c>
      <c r="R12" s="1099"/>
      <c r="S12" s="1099"/>
      <c r="T12" s="1099"/>
      <c r="U12" s="1099"/>
      <c r="V12" s="1099">
        <v>477</v>
      </c>
      <c r="W12" s="1099"/>
      <c r="X12" s="1099"/>
      <c r="Y12" s="1099"/>
      <c r="Z12" s="1099"/>
      <c r="AA12" s="1099">
        <v>25</v>
      </c>
      <c r="AB12" s="1099"/>
      <c r="AC12" s="1099"/>
      <c r="AD12" s="1099"/>
      <c r="AE12" s="1100"/>
      <c r="AF12" s="1076">
        <v>25</v>
      </c>
      <c r="AG12" s="1077"/>
      <c r="AH12" s="1077"/>
      <c r="AI12" s="1077"/>
      <c r="AJ12" s="1078"/>
      <c r="AK12" s="1141">
        <v>428</v>
      </c>
      <c r="AL12" s="1142"/>
      <c r="AM12" s="1142"/>
      <c r="AN12" s="1142"/>
      <c r="AO12" s="1142"/>
      <c r="AP12" s="1142">
        <v>2881</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71" t="s">
        <v>599</v>
      </c>
      <c r="BT12" s="1072"/>
      <c r="BU12" s="1072"/>
      <c r="BV12" s="1072"/>
      <c r="BW12" s="1072"/>
      <c r="BX12" s="1072"/>
      <c r="BY12" s="1072"/>
      <c r="BZ12" s="1072"/>
      <c r="CA12" s="1072"/>
      <c r="CB12" s="1072"/>
      <c r="CC12" s="1072"/>
      <c r="CD12" s="1072"/>
      <c r="CE12" s="1072"/>
      <c r="CF12" s="1072"/>
      <c r="CG12" s="1073"/>
      <c r="CH12" s="1046">
        <v>8</v>
      </c>
      <c r="CI12" s="1047"/>
      <c r="CJ12" s="1047"/>
      <c r="CK12" s="1047"/>
      <c r="CL12" s="1048"/>
      <c r="CM12" s="1046">
        <v>228</v>
      </c>
      <c r="CN12" s="1047"/>
      <c r="CO12" s="1047"/>
      <c r="CP12" s="1047"/>
      <c r="CQ12" s="1048"/>
      <c r="CR12" s="1046">
        <v>200</v>
      </c>
      <c r="CS12" s="1047"/>
      <c r="CT12" s="1047"/>
      <c r="CU12" s="1047"/>
      <c r="CV12" s="1048"/>
      <c r="CW12" s="1046" t="s">
        <v>590</v>
      </c>
      <c r="CX12" s="1047"/>
      <c r="CY12" s="1047"/>
      <c r="CZ12" s="1047"/>
      <c r="DA12" s="1048"/>
      <c r="DB12" s="1046" t="s">
        <v>590</v>
      </c>
      <c r="DC12" s="1047"/>
      <c r="DD12" s="1047"/>
      <c r="DE12" s="1047"/>
      <c r="DF12" s="1048"/>
      <c r="DG12" s="1046" t="s">
        <v>590</v>
      </c>
      <c r="DH12" s="1047"/>
      <c r="DI12" s="1047"/>
      <c r="DJ12" s="1047"/>
      <c r="DK12" s="1048"/>
      <c r="DL12" s="1046" t="s">
        <v>590</v>
      </c>
      <c r="DM12" s="1047"/>
      <c r="DN12" s="1047"/>
      <c r="DO12" s="1047"/>
      <c r="DP12" s="1048"/>
      <c r="DQ12" s="1046" t="s">
        <v>590</v>
      </c>
      <c r="DR12" s="1047"/>
      <c r="DS12" s="1047"/>
      <c r="DT12" s="1047"/>
      <c r="DU12" s="1048"/>
      <c r="DV12" s="1049"/>
      <c r="DW12" s="1050"/>
      <c r="DX12" s="1050"/>
      <c r="DY12" s="1050"/>
      <c r="DZ12" s="1051"/>
      <c r="EA12" s="255"/>
    </row>
    <row r="13" spans="1:131" s="256" customFormat="1" ht="26.25" customHeight="1" x14ac:dyDescent="0.15">
      <c r="A13" s="262">
        <v>7</v>
      </c>
      <c r="B13" s="1092" t="s">
        <v>393</v>
      </c>
      <c r="C13" s="1093"/>
      <c r="D13" s="1093"/>
      <c r="E13" s="1093"/>
      <c r="F13" s="1093"/>
      <c r="G13" s="1093"/>
      <c r="H13" s="1093"/>
      <c r="I13" s="1093"/>
      <c r="J13" s="1093"/>
      <c r="K13" s="1093"/>
      <c r="L13" s="1093"/>
      <c r="M13" s="1093"/>
      <c r="N13" s="1093"/>
      <c r="O13" s="1093"/>
      <c r="P13" s="1094"/>
      <c r="Q13" s="1098">
        <v>774</v>
      </c>
      <c r="R13" s="1099"/>
      <c r="S13" s="1099"/>
      <c r="T13" s="1099"/>
      <c r="U13" s="1099"/>
      <c r="V13" s="1099">
        <v>604</v>
      </c>
      <c r="W13" s="1099"/>
      <c r="X13" s="1099"/>
      <c r="Y13" s="1099"/>
      <c r="Z13" s="1099"/>
      <c r="AA13" s="1099">
        <v>170</v>
      </c>
      <c r="AB13" s="1099"/>
      <c r="AC13" s="1099"/>
      <c r="AD13" s="1099"/>
      <c r="AE13" s="1100"/>
      <c r="AF13" s="1076">
        <v>15</v>
      </c>
      <c r="AG13" s="1077"/>
      <c r="AH13" s="1077"/>
      <c r="AI13" s="1077"/>
      <c r="AJ13" s="1078"/>
      <c r="AK13" s="1141">
        <v>346</v>
      </c>
      <c r="AL13" s="1142"/>
      <c r="AM13" s="1142"/>
      <c r="AN13" s="1142"/>
      <c r="AO13" s="1142"/>
      <c r="AP13" s="1142">
        <v>3407</v>
      </c>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71" t="s">
        <v>600</v>
      </c>
      <c r="BT13" s="1072"/>
      <c r="BU13" s="1072"/>
      <c r="BV13" s="1072"/>
      <c r="BW13" s="1072"/>
      <c r="BX13" s="1072"/>
      <c r="BY13" s="1072"/>
      <c r="BZ13" s="1072"/>
      <c r="CA13" s="1072"/>
      <c r="CB13" s="1072"/>
      <c r="CC13" s="1072"/>
      <c r="CD13" s="1072"/>
      <c r="CE13" s="1072"/>
      <c r="CF13" s="1072"/>
      <c r="CG13" s="1073"/>
      <c r="CH13" s="1046">
        <v>-90</v>
      </c>
      <c r="CI13" s="1047"/>
      <c r="CJ13" s="1047"/>
      <c r="CK13" s="1047"/>
      <c r="CL13" s="1048"/>
      <c r="CM13" s="1046">
        <v>12</v>
      </c>
      <c r="CN13" s="1047"/>
      <c r="CO13" s="1047"/>
      <c r="CP13" s="1047"/>
      <c r="CQ13" s="1048"/>
      <c r="CR13" s="1046">
        <v>100</v>
      </c>
      <c r="CS13" s="1047"/>
      <c r="CT13" s="1047"/>
      <c r="CU13" s="1047"/>
      <c r="CV13" s="1048"/>
      <c r="CW13" s="1046">
        <v>27</v>
      </c>
      <c r="CX13" s="1047"/>
      <c r="CY13" s="1047"/>
      <c r="CZ13" s="1047"/>
      <c r="DA13" s="1048"/>
      <c r="DB13" s="1046" t="s">
        <v>590</v>
      </c>
      <c r="DC13" s="1047"/>
      <c r="DD13" s="1047"/>
      <c r="DE13" s="1047"/>
      <c r="DF13" s="1048"/>
      <c r="DG13" s="1046" t="s">
        <v>590</v>
      </c>
      <c r="DH13" s="1047"/>
      <c r="DI13" s="1047"/>
      <c r="DJ13" s="1047"/>
      <c r="DK13" s="1048"/>
      <c r="DL13" s="1046" t="s">
        <v>590</v>
      </c>
      <c r="DM13" s="1047"/>
      <c r="DN13" s="1047"/>
      <c r="DO13" s="1047"/>
      <c r="DP13" s="1048"/>
      <c r="DQ13" s="1046" t="s">
        <v>590</v>
      </c>
      <c r="DR13" s="1047"/>
      <c r="DS13" s="1047"/>
      <c r="DT13" s="1047"/>
      <c r="DU13" s="1048"/>
      <c r="DV13" s="1049"/>
      <c r="DW13" s="1050"/>
      <c r="DX13" s="1050"/>
      <c r="DY13" s="1050"/>
      <c r="DZ13" s="1051"/>
      <c r="EA13" s="255"/>
    </row>
    <row r="14" spans="1:131" s="256" customFormat="1" ht="26.25" customHeight="1" x14ac:dyDescent="0.15">
      <c r="A14" s="262">
        <v>8</v>
      </c>
      <c r="B14" s="1092" t="s">
        <v>394</v>
      </c>
      <c r="C14" s="1093"/>
      <c r="D14" s="1093"/>
      <c r="E14" s="1093"/>
      <c r="F14" s="1093"/>
      <c r="G14" s="1093"/>
      <c r="H14" s="1093"/>
      <c r="I14" s="1093"/>
      <c r="J14" s="1093"/>
      <c r="K14" s="1093"/>
      <c r="L14" s="1093"/>
      <c r="M14" s="1093"/>
      <c r="N14" s="1093"/>
      <c r="O14" s="1093"/>
      <c r="P14" s="1094"/>
      <c r="Q14" s="1098">
        <v>138</v>
      </c>
      <c r="R14" s="1099"/>
      <c r="S14" s="1099"/>
      <c r="T14" s="1099"/>
      <c r="U14" s="1099"/>
      <c r="V14" s="1099">
        <v>129</v>
      </c>
      <c r="W14" s="1099"/>
      <c r="X14" s="1099"/>
      <c r="Y14" s="1099"/>
      <c r="Z14" s="1099"/>
      <c r="AA14" s="1099">
        <v>9</v>
      </c>
      <c r="AB14" s="1099"/>
      <c r="AC14" s="1099"/>
      <c r="AD14" s="1099"/>
      <c r="AE14" s="1100"/>
      <c r="AF14" s="1076">
        <v>9</v>
      </c>
      <c r="AG14" s="1077"/>
      <c r="AH14" s="1077"/>
      <c r="AI14" s="1077"/>
      <c r="AJ14" s="1078"/>
      <c r="AK14" s="1141" t="s">
        <v>590</v>
      </c>
      <c r="AL14" s="1142"/>
      <c r="AM14" s="1142"/>
      <c r="AN14" s="1142"/>
      <c r="AO14" s="1142"/>
      <c r="AP14" s="1142" t="s">
        <v>590</v>
      </c>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71" t="s">
        <v>601</v>
      </c>
      <c r="BT14" s="1072"/>
      <c r="BU14" s="1072"/>
      <c r="BV14" s="1072"/>
      <c r="BW14" s="1072"/>
      <c r="BX14" s="1072"/>
      <c r="BY14" s="1072"/>
      <c r="BZ14" s="1072"/>
      <c r="CA14" s="1072"/>
      <c r="CB14" s="1072"/>
      <c r="CC14" s="1072"/>
      <c r="CD14" s="1072"/>
      <c r="CE14" s="1072"/>
      <c r="CF14" s="1072"/>
      <c r="CG14" s="1073"/>
      <c r="CH14" s="1046">
        <v>27</v>
      </c>
      <c r="CI14" s="1047"/>
      <c r="CJ14" s="1047"/>
      <c r="CK14" s="1047"/>
      <c r="CL14" s="1048"/>
      <c r="CM14" s="1046">
        <v>605</v>
      </c>
      <c r="CN14" s="1047"/>
      <c r="CO14" s="1047"/>
      <c r="CP14" s="1047"/>
      <c r="CQ14" s="1048"/>
      <c r="CR14" s="1046">
        <v>28</v>
      </c>
      <c r="CS14" s="1047"/>
      <c r="CT14" s="1047"/>
      <c r="CU14" s="1047"/>
      <c r="CV14" s="1048"/>
      <c r="CW14" s="1046" t="s">
        <v>590</v>
      </c>
      <c r="CX14" s="1047"/>
      <c r="CY14" s="1047"/>
      <c r="CZ14" s="1047"/>
      <c r="DA14" s="1048"/>
      <c r="DB14" s="1046" t="s">
        <v>590</v>
      </c>
      <c r="DC14" s="1047"/>
      <c r="DD14" s="1047"/>
      <c r="DE14" s="1047"/>
      <c r="DF14" s="1048"/>
      <c r="DG14" s="1046" t="s">
        <v>590</v>
      </c>
      <c r="DH14" s="1047"/>
      <c r="DI14" s="1047"/>
      <c r="DJ14" s="1047"/>
      <c r="DK14" s="1048"/>
      <c r="DL14" s="1046" t="s">
        <v>590</v>
      </c>
      <c r="DM14" s="1047"/>
      <c r="DN14" s="1047"/>
      <c r="DO14" s="1047"/>
      <c r="DP14" s="1048"/>
      <c r="DQ14" s="1046" t="s">
        <v>590</v>
      </c>
      <c r="DR14" s="1047"/>
      <c r="DS14" s="1047"/>
      <c r="DT14" s="1047"/>
      <c r="DU14" s="1048"/>
      <c r="DV14" s="1049"/>
      <c r="DW14" s="1050"/>
      <c r="DX14" s="1050"/>
      <c r="DY14" s="1050"/>
      <c r="DZ14" s="1051"/>
      <c r="EA14" s="255"/>
    </row>
    <row r="15" spans="1:131" s="256" customFormat="1" ht="26.25" customHeight="1" x14ac:dyDescent="0.15">
      <c r="A15" s="262">
        <v>9</v>
      </c>
      <c r="B15" s="1092" t="s">
        <v>395</v>
      </c>
      <c r="C15" s="1093"/>
      <c r="D15" s="1093"/>
      <c r="E15" s="1093"/>
      <c r="F15" s="1093"/>
      <c r="G15" s="1093"/>
      <c r="H15" s="1093"/>
      <c r="I15" s="1093"/>
      <c r="J15" s="1093"/>
      <c r="K15" s="1093"/>
      <c r="L15" s="1093"/>
      <c r="M15" s="1093"/>
      <c r="N15" s="1093"/>
      <c r="O15" s="1093"/>
      <c r="P15" s="1094"/>
      <c r="Q15" s="1098">
        <v>36754</v>
      </c>
      <c r="R15" s="1099"/>
      <c r="S15" s="1099"/>
      <c r="T15" s="1099"/>
      <c r="U15" s="1099"/>
      <c r="V15" s="1099">
        <v>36754</v>
      </c>
      <c r="W15" s="1099"/>
      <c r="X15" s="1099"/>
      <c r="Y15" s="1099"/>
      <c r="Z15" s="1099"/>
      <c r="AA15" s="1099" t="s">
        <v>520</v>
      </c>
      <c r="AB15" s="1099"/>
      <c r="AC15" s="1099"/>
      <c r="AD15" s="1099"/>
      <c r="AE15" s="1100"/>
      <c r="AF15" s="1076" t="s">
        <v>126</v>
      </c>
      <c r="AG15" s="1077"/>
      <c r="AH15" s="1077"/>
      <c r="AI15" s="1077"/>
      <c r="AJ15" s="1078"/>
      <c r="AK15" s="1141">
        <v>36746</v>
      </c>
      <c r="AL15" s="1142"/>
      <c r="AM15" s="1142"/>
      <c r="AN15" s="1142"/>
      <c r="AO15" s="1142"/>
      <c r="AP15" s="1142" t="s">
        <v>590</v>
      </c>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71" t="s">
        <v>602</v>
      </c>
      <c r="BT15" s="1072"/>
      <c r="BU15" s="1072"/>
      <c r="BV15" s="1072"/>
      <c r="BW15" s="1072"/>
      <c r="BX15" s="1072"/>
      <c r="BY15" s="1072"/>
      <c r="BZ15" s="1072"/>
      <c r="CA15" s="1072"/>
      <c r="CB15" s="1072"/>
      <c r="CC15" s="1072"/>
      <c r="CD15" s="1072"/>
      <c r="CE15" s="1072"/>
      <c r="CF15" s="1072"/>
      <c r="CG15" s="1073"/>
      <c r="CH15" s="1046">
        <v>16</v>
      </c>
      <c r="CI15" s="1047"/>
      <c r="CJ15" s="1047"/>
      <c r="CK15" s="1047"/>
      <c r="CL15" s="1048"/>
      <c r="CM15" s="1046">
        <v>1308</v>
      </c>
      <c r="CN15" s="1047"/>
      <c r="CO15" s="1047"/>
      <c r="CP15" s="1047"/>
      <c r="CQ15" s="1048"/>
      <c r="CR15" s="1046">
        <v>500</v>
      </c>
      <c r="CS15" s="1047"/>
      <c r="CT15" s="1047"/>
      <c r="CU15" s="1047"/>
      <c r="CV15" s="1048"/>
      <c r="CW15" s="1046">
        <v>95</v>
      </c>
      <c r="CX15" s="1047"/>
      <c r="CY15" s="1047"/>
      <c r="CZ15" s="1047"/>
      <c r="DA15" s="1048"/>
      <c r="DB15" s="1046" t="s">
        <v>590</v>
      </c>
      <c r="DC15" s="1047"/>
      <c r="DD15" s="1047"/>
      <c r="DE15" s="1047"/>
      <c r="DF15" s="1048"/>
      <c r="DG15" s="1046" t="s">
        <v>590</v>
      </c>
      <c r="DH15" s="1047"/>
      <c r="DI15" s="1047"/>
      <c r="DJ15" s="1047"/>
      <c r="DK15" s="1048"/>
      <c r="DL15" s="1046" t="s">
        <v>590</v>
      </c>
      <c r="DM15" s="1047"/>
      <c r="DN15" s="1047"/>
      <c r="DO15" s="1047"/>
      <c r="DP15" s="1048"/>
      <c r="DQ15" s="1046" t="s">
        <v>590</v>
      </c>
      <c r="DR15" s="1047"/>
      <c r="DS15" s="1047"/>
      <c r="DT15" s="1047"/>
      <c r="DU15" s="1048"/>
      <c r="DV15" s="1049"/>
      <c r="DW15" s="1050"/>
      <c r="DX15" s="1050"/>
      <c r="DY15" s="1050"/>
      <c r="DZ15" s="1051"/>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6"/>
      <c r="AG16" s="1077"/>
      <c r="AH16" s="1077"/>
      <c r="AI16" s="1077"/>
      <c r="AJ16" s="1078"/>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6"/>
      <c r="AG17" s="1077"/>
      <c r="AH17" s="1077"/>
      <c r="AI17" s="1077"/>
      <c r="AJ17" s="1078"/>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6"/>
      <c r="AG18" s="1077"/>
      <c r="AH18" s="1077"/>
      <c r="AI18" s="1077"/>
      <c r="AJ18" s="1078"/>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6"/>
      <c r="AG19" s="1077"/>
      <c r="AH19" s="1077"/>
      <c r="AI19" s="1077"/>
      <c r="AJ19" s="1078"/>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6"/>
      <c r="AG20" s="1077"/>
      <c r="AH20" s="1077"/>
      <c r="AI20" s="1077"/>
      <c r="AJ20" s="1078"/>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6"/>
      <c r="AG21" s="1077"/>
      <c r="AH21" s="1077"/>
      <c r="AI21" s="1077"/>
      <c r="AJ21" s="1078"/>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6"/>
      <c r="AG22" s="1077"/>
      <c r="AH22" s="1077"/>
      <c r="AI22" s="1077"/>
      <c r="AJ22" s="1078"/>
      <c r="AK22" s="1132"/>
      <c r="AL22" s="1133"/>
      <c r="AM22" s="1133"/>
      <c r="AN22" s="1133"/>
      <c r="AO22" s="1133"/>
      <c r="AP22" s="1133"/>
      <c r="AQ22" s="1133"/>
      <c r="AR22" s="1133"/>
      <c r="AS22" s="1133"/>
      <c r="AT22" s="1133"/>
      <c r="AU22" s="1134"/>
      <c r="AV22" s="1134"/>
      <c r="AW22" s="1134"/>
      <c r="AX22" s="1134"/>
      <c r="AY22" s="1135"/>
      <c r="AZ22" s="1090" t="s">
        <v>396</v>
      </c>
      <c r="BA22" s="1090"/>
      <c r="BB22" s="1090"/>
      <c r="BC22" s="1090"/>
      <c r="BD22" s="1091"/>
      <c r="BE22" s="254"/>
      <c r="BF22" s="254"/>
      <c r="BG22" s="254"/>
      <c r="BH22" s="254"/>
      <c r="BI22" s="254"/>
      <c r="BJ22" s="254"/>
      <c r="BK22" s="254"/>
      <c r="BL22" s="254"/>
      <c r="BM22" s="254"/>
      <c r="BN22" s="254"/>
      <c r="BO22" s="254"/>
      <c r="BP22" s="254"/>
      <c r="BQ22" s="263">
        <v>16</v>
      </c>
      <c r="BR22" s="264"/>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5"/>
    </row>
    <row r="23" spans="1:131" s="256" customFormat="1" ht="26.25" customHeight="1" thickBot="1" x14ac:dyDescent="0.2">
      <c r="A23" s="265" t="s">
        <v>397</v>
      </c>
      <c r="B23" s="999" t="s">
        <v>398</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6671</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126</v>
      </c>
      <c r="BA23" s="1121"/>
      <c r="BB23" s="1121"/>
      <c r="BC23" s="1121"/>
      <c r="BD23" s="1122"/>
      <c r="BE23" s="254"/>
      <c r="BF23" s="254"/>
      <c r="BG23" s="254"/>
      <c r="BH23" s="254"/>
      <c r="BI23" s="254"/>
      <c r="BJ23" s="254"/>
      <c r="BK23" s="254"/>
      <c r="BL23" s="254"/>
      <c r="BM23" s="254"/>
      <c r="BN23" s="254"/>
      <c r="BO23" s="254"/>
      <c r="BP23" s="254"/>
      <c r="BQ23" s="263">
        <v>17</v>
      </c>
      <c r="BR23" s="264"/>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5"/>
    </row>
    <row r="24" spans="1:131" s="256" customFormat="1" ht="26.25" customHeight="1" x14ac:dyDescent="0.15">
      <c r="A24" s="1119" t="s">
        <v>399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5"/>
    </row>
    <row r="25" spans="1:131" s="248" customFormat="1" ht="26.25" customHeight="1" thickBot="1" x14ac:dyDescent="0.2">
      <c r="A25" s="1118" t="s">
        <v>400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7"/>
    </row>
    <row r="26" spans="1:131" s="248"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4" t="s">
        <v>404</v>
      </c>
      <c r="AG26" s="1065"/>
      <c r="AH26" s="1065"/>
      <c r="AI26" s="1065"/>
      <c r="AJ26" s="1115"/>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376</v>
      </c>
      <c r="BF26" s="1059"/>
      <c r="BG26" s="1059"/>
      <c r="BH26" s="1059"/>
      <c r="BI26" s="1074"/>
      <c r="BJ26" s="253"/>
      <c r="BK26" s="253"/>
      <c r="BL26" s="253"/>
      <c r="BM26" s="253"/>
      <c r="BN26" s="253"/>
      <c r="BO26" s="266"/>
      <c r="BP26" s="266"/>
      <c r="BQ26" s="263">
        <v>20</v>
      </c>
      <c r="BR26" s="264"/>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7"/>
    </row>
    <row r="27" spans="1:131" s="248"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6"/>
      <c r="AG27" s="1068"/>
      <c r="AH27" s="1068"/>
      <c r="AI27" s="1068"/>
      <c r="AJ27" s="1117"/>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3"/>
      <c r="BK27" s="253"/>
      <c r="BL27" s="253"/>
      <c r="BM27" s="253"/>
      <c r="BN27" s="253"/>
      <c r="BO27" s="266"/>
      <c r="BP27" s="266"/>
      <c r="BQ27" s="263">
        <v>21</v>
      </c>
      <c r="BR27" s="264"/>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7"/>
    </row>
    <row r="28" spans="1:131" s="248" customFormat="1" ht="26.25" customHeight="1" thickTop="1" x14ac:dyDescent="0.15">
      <c r="A28" s="267">
        <v>1</v>
      </c>
      <c r="B28" s="1104" t="s">
        <v>409</v>
      </c>
      <c r="C28" s="1105"/>
      <c r="D28" s="1105"/>
      <c r="E28" s="1105"/>
      <c r="F28" s="1105"/>
      <c r="G28" s="1105"/>
      <c r="H28" s="1105"/>
      <c r="I28" s="1105"/>
      <c r="J28" s="1105"/>
      <c r="K28" s="1105"/>
      <c r="L28" s="1105"/>
      <c r="M28" s="1105"/>
      <c r="N28" s="1105"/>
      <c r="O28" s="1105"/>
      <c r="P28" s="1106"/>
      <c r="Q28" s="1107">
        <v>79768</v>
      </c>
      <c r="R28" s="1108"/>
      <c r="S28" s="1108"/>
      <c r="T28" s="1108"/>
      <c r="U28" s="1108"/>
      <c r="V28" s="1108">
        <v>80600</v>
      </c>
      <c r="W28" s="1108"/>
      <c r="X28" s="1108"/>
      <c r="Y28" s="1108"/>
      <c r="Z28" s="1108"/>
      <c r="AA28" s="1108">
        <f>Q28-V28</f>
        <v>-832</v>
      </c>
      <c r="AB28" s="1108"/>
      <c r="AC28" s="1108"/>
      <c r="AD28" s="1108"/>
      <c r="AE28" s="1109"/>
      <c r="AF28" s="1110">
        <v>-832</v>
      </c>
      <c r="AG28" s="1108"/>
      <c r="AH28" s="1108"/>
      <c r="AI28" s="1108"/>
      <c r="AJ28" s="1111"/>
      <c r="AK28" s="1112">
        <v>9110</v>
      </c>
      <c r="AL28" s="1113"/>
      <c r="AM28" s="1113"/>
      <c r="AN28" s="1113"/>
      <c r="AO28" s="1113"/>
      <c r="AP28" s="1101" t="s">
        <v>590</v>
      </c>
      <c r="AQ28" s="1101"/>
      <c r="AR28" s="1101"/>
      <c r="AS28" s="1101"/>
      <c r="AT28" s="1101"/>
      <c r="AU28" s="1101" t="s">
        <v>590</v>
      </c>
      <c r="AV28" s="1101"/>
      <c r="AW28" s="1101"/>
      <c r="AX28" s="1101"/>
      <c r="AY28" s="1101"/>
      <c r="AZ28" s="1101" t="s">
        <v>590</v>
      </c>
      <c r="BA28" s="1101"/>
      <c r="BB28" s="1101"/>
      <c r="BC28" s="1101"/>
      <c r="BD28" s="1101"/>
      <c r="BE28" s="1102"/>
      <c r="BF28" s="1102"/>
      <c r="BG28" s="1102"/>
      <c r="BH28" s="1102"/>
      <c r="BI28" s="1103"/>
      <c r="BJ28" s="253"/>
      <c r="BK28" s="253"/>
      <c r="BL28" s="253"/>
      <c r="BM28" s="253"/>
      <c r="BN28" s="253"/>
      <c r="BO28" s="266"/>
      <c r="BP28" s="266"/>
      <c r="BQ28" s="263">
        <v>22</v>
      </c>
      <c r="BR28" s="264"/>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7"/>
    </row>
    <row r="29" spans="1:131" s="248" customFormat="1" ht="26.25" customHeight="1" x14ac:dyDescent="0.15">
      <c r="A29" s="267">
        <v>2</v>
      </c>
      <c r="B29" s="1092" t="s">
        <v>410</v>
      </c>
      <c r="C29" s="1093"/>
      <c r="D29" s="1093"/>
      <c r="E29" s="1093"/>
      <c r="F29" s="1093"/>
      <c r="G29" s="1093"/>
      <c r="H29" s="1093"/>
      <c r="I29" s="1093"/>
      <c r="J29" s="1093"/>
      <c r="K29" s="1093"/>
      <c r="L29" s="1093"/>
      <c r="M29" s="1093"/>
      <c r="N29" s="1093"/>
      <c r="O29" s="1093"/>
      <c r="P29" s="1094"/>
      <c r="Q29" s="1098">
        <v>67103</v>
      </c>
      <c r="R29" s="1099"/>
      <c r="S29" s="1099"/>
      <c r="T29" s="1099"/>
      <c r="U29" s="1099"/>
      <c r="V29" s="1099">
        <v>62287</v>
      </c>
      <c r="W29" s="1099"/>
      <c r="X29" s="1099"/>
      <c r="Y29" s="1099"/>
      <c r="Z29" s="1099"/>
      <c r="AA29" s="1099">
        <f t="shared" ref="AA29:AA37" si="0">Q29-V29</f>
        <v>4816</v>
      </c>
      <c r="AB29" s="1099"/>
      <c r="AC29" s="1099"/>
      <c r="AD29" s="1099"/>
      <c r="AE29" s="1100"/>
      <c r="AF29" s="1076">
        <v>4816</v>
      </c>
      <c r="AG29" s="1077"/>
      <c r="AH29" s="1077"/>
      <c r="AI29" s="1077"/>
      <c r="AJ29" s="1078"/>
      <c r="AK29" s="1035">
        <v>9391</v>
      </c>
      <c r="AL29" s="1026"/>
      <c r="AM29" s="1026"/>
      <c r="AN29" s="1026"/>
      <c r="AO29" s="1026"/>
      <c r="AP29" s="1097" t="s">
        <v>590</v>
      </c>
      <c r="AQ29" s="1097"/>
      <c r="AR29" s="1097"/>
      <c r="AS29" s="1097"/>
      <c r="AT29" s="1097"/>
      <c r="AU29" s="1097" t="s">
        <v>590</v>
      </c>
      <c r="AV29" s="1097"/>
      <c r="AW29" s="1097"/>
      <c r="AX29" s="1097"/>
      <c r="AY29" s="1097"/>
      <c r="AZ29" s="1097" t="s">
        <v>590</v>
      </c>
      <c r="BA29" s="1097"/>
      <c r="BB29" s="1097"/>
      <c r="BC29" s="1097"/>
      <c r="BD29" s="1097"/>
      <c r="BE29" s="1037"/>
      <c r="BF29" s="1037"/>
      <c r="BG29" s="1037"/>
      <c r="BH29" s="1037"/>
      <c r="BI29" s="1038"/>
      <c r="BJ29" s="253"/>
      <c r="BK29" s="253"/>
      <c r="BL29" s="253"/>
      <c r="BM29" s="253"/>
      <c r="BN29" s="253"/>
      <c r="BO29" s="266"/>
      <c r="BP29" s="266"/>
      <c r="BQ29" s="263">
        <v>23</v>
      </c>
      <c r="BR29" s="264"/>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7"/>
    </row>
    <row r="30" spans="1:131" s="248" customFormat="1" ht="26.25" customHeight="1" x14ac:dyDescent="0.15">
      <c r="A30" s="267">
        <v>3</v>
      </c>
      <c r="B30" s="1092" t="s">
        <v>411</v>
      </c>
      <c r="C30" s="1093"/>
      <c r="D30" s="1093"/>
      <c r="E30" s="1093"/>
      <c r="F30" s="1093"/>
      <c r="G30" s="1093"/>
      <c r="H30" s="1093"/>
      <c r="I30" s="1093"/>
      <c r="J30" s="1093"/>
      <c r="K30" s="1093"/>
      <c r="L30" s="1093"/>
      <c r="M30" s="1093"/>
      <c r="N30" s="1093"/>
      <c r="O30" s="1093"/>
      <c r="P30" s="1094"/>
      <c r="Q30" s="1098">
        <v>9214</v>
      </c>
      <c r="R30" s="1099"/>
      <c r="S30" s="1099"/>
      <c r="T30" s="1099"/>
      <c r="U30" s="1099"/>
      <c r="V30" s="1099">
        <v>8913</v>
      </c>
      <c r="W30" s="1099"/>
      <c r="X30" s="1099"/>
      <c r="Y30" s="1099"/>
      <c r="Z30" s="1099"/>
      <c r="AA30" s="1099">
        <f t="shared" si="0"/>
        <v>301</v>
      </c>
      <c r="AB30" s="1099"/>
      <c r="AC30" s="1099"/>
      <c r="AD30" s="1099"/>
      <c r="AE30" s="1100"/>
      <c r="AF30" s="1076">
        <v>301</v>
      </c>
      <c r="AG30" s="1077"/>
      <c r="AH30" s="1077"/>
      <c r="AI30" s="1077"/>
      <c r="AJ30" s="1078"/>
      <c r="AK30" s="1035">
        <v>1905</v>
      </c>
      <c r="AL30" s="1026"/>
      <c r="AM30" s="1026"/>
      <c r="AN30" s="1026"/>
      <c r="AO30" s="1026"/>
      <c r="AP30" s="1097" t="s">
        <v>590</v>
      </c>
      <c r="AQ30" s="1097"/>
      <c r="AR30" s="1097"/>
      <c r="AS30" s="1097"/>
      <c r="AT30" s="1097"/>
      <c r="AU30" s="1097" t="s">
        <v>590</v>
      </c>
      <c r="AV30" s="1097"/>
      <c r="AW30" s="1097"/>
      <c r="AX30" s="1097"/>
      <c r="AY30" s="1097"/>
      <c r="AZ30" s="1097" t="s">
        <v>590</v>
      </c>
      <c r="BA30" s="1097"/>
      <c r="BB30" s="1097"/>
      <c r="BC30" s="1097"/>
      <c r="BD30" s="1097"/>
      <c r="BE30" s="1037"/>
      <c r="BF30" s="1037"/>
      <c r="BG30" s="1037"/>
      <c r="BH30" s="1037"/>
      <c r="BI30" s="1038"/>
      <c r="BJ30" s="253"/>
      <c r="BK30" s="253"/>
      <c r="BL30" s="253"/>
      <c r="BM30" s="253"/>
      <c r="BN30" s="253"/>
      <c r="BO30" s="266"/>
      <c r="BP30" s="266"/>
      <c r="BQ30" s="263">
        <v>24</v>
      </c>
      <c r="BR30" s="264"/>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7"/>
    </row>
    <row r="31" spans="1:131" s="248" customFormat="1" ht="26.25" customHeight="1" x14ac:dyDescent="0.15">
      <c r="A31" s="267">
        <v>4</v>
      </c>
      <c r="B31" s="1092" t="s">
        <v>412</v>
      </c>
      <c r="C31" s="1093"/>
      <c r="D31" s="1093"/>
      <c r="E31" s="1093"/>
      <c r="F31" s="1093"/>
      <c r="G31" s="1093"/>
      <c r="H31" s="1093"/>
      <c r="I31" s="1093"/>
      <c r="J31" s="1093"/>
      <c r="K31" s="1093"/>
      <c r="L31" s="1093"/>
      <c r="M31" s="1093"/>
      <c r="N31" s="1093"/>
      <c r="O31" s="1093"/>
      <c r="P31" s="1094"/>
      <c r="Q31" s="1098">
        <v>9548</v>
      </c>
      <c r="R31" s="1099"/>
      <c r="S31" s="1099"/>
      <c r="T31" s="1099"/>
      <c r="U31" s="1099"/>
      <c r="V31" s="1099">
        <v>9372</v>
      </c>
      <c r="W31" s="1099"/>
      <c r="X31" s="1099"/>
      <c r="Y31" s="1099"/>
      <c r="Z31" s="1099"/>
      <c r="AA31" s="1099">
        <f t="shared" si="0"/>
        <v>176</v>
      </c>
      <c r="AB31" s="1099"/>
      <c r="AC31" s="1099"/>
      <c r="AD31" s="1099"/>
      <c r="AE31" s="1100"/>
      <c r="AF31" s="1076">
        <v>176</v>
      </c>
      <c r="AG31" s="1077"/>
      <c r="AH31" s="1077"/>
      <c r="AI31" s="1077"/>
      <c r="AJ31" s="1078"/>
      <c r="AK31" s="1035">
        <v>100</v>
      </c>
      <c r="AL31" s="1026"/>
      <c r="AM31" s="1026"/>
      <c r="AN31" s="1026"/>
      <c r="AO31" s="1026"/>
      <c r="AP31" s="1097" t="s">
        <v>590</v>
      </c>
      <c r="AQ31" s="1097"/>
      <c r="AR31" s="1097"/>
      <c r="AS31" s="1097"/>
      <c r="AT31" s="1097"/>
      <c r="AU31" s="1097" t="s">
        <v>590</v>
      </c>
      <c r="AV31" s="1097"/>
      <c r="AW31" s="1097"/>
      <c r="AX31" s="1097"/>
      <c r="AY31" s="1097"/>
      <c r="AZ31" s="1097" t="s">
        <v>590</v>
      </c>
      <c r="BA31" s="1097"/>
      <c r="BB31" s="1097"/>
      <c r="BC31" s="1097"/>
      <c r="BD31" s="1097"/>
      <c r="BE31" s="1037"/>
      <c r="BF31" s="1037"/>
      <c r="BG31" s="1037"/>
      <c r="BH31" s="1037"/>
      <c r="BI31" s="1038"/>
      <c r="BJ31" s="253"/>
      <c r="BK31" s="253"/>
      <c r="BL31" s="253"/>
      <c r="BM31" s="253"/>
      <c r="BN31" s="253"/>
      <c r="BO31" s="266"/>
      <c r="BP31" s="266"/>
      <c r="BQ31" s="263">
        <v>25</v>
      </c>
      <c r="BR31" s="264"/>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7"/>
    </row>
    <row r="32" spans="1:131" s="248" customFormat="1" ht="26.25" customHeight="1" x14ac:dyDescent="0.15">
      <c r="A32" s="267">
        <v>5</v>
      </c>
      <c r="B32" s="1092" t="s">
        <v>413</v>
      </c>
      <c r="C32" s="1093"/>
      <c r="D32" s="1093"/>
      <c r="E32" s="1093"/>
      <c r="F32" s="1093"/>
      <c r="G32" s="1093"/>
      <c r="H32" s="1093"/>
      <c r="I32" s="1093"/>
      <c r="J32" s="1093"/>
      <c r="K32" s="1093"/>
      <c r="L32" s="1093"/>
      <c r="M32" s="1093"/>
      <c r="N32" s="1093"/>
      <c r="O32" s="1093"/>
      <c r="P32" s="1094"/>
      <c r="Q32" s="1098">
        <v>7490</v>
      </c>
      <c r="R32" s="1099"/>
      <c r="S32" s="1099"/>
      <c r="T32" s="1099"/>
      <c r="U32" s="1099"/>
      <c r="V32" s="1099">
        <v>12077</v>
      </c>
      <c r="W32" s="1099"/>
      <c r="X32" s="1099"/>
      <c r="Y32" s="1099"/>
      <c r="Z32" s="1099"/>
      <c r="AA32" s="1099">
        <f t="shared" si="0"/>
        <v>-4587</v>
      </c>
      <c r="AB32" s="1099"/>
      <c r="AC32" s="1099"/>
      <c r="AD32" s="1099"/>
      <c r="AE32" s="1100"/>
      <c r="AF32" s="1076" t="s">
        <v>390</v>
      </c>
      <c r="AG32" s="1077"/>
      <c r="AH32" s="1077"/>
      <c r="AI32" s="1077"/>
      <c r="AJ32" s="1078"/>
      <c r="AK32" s="1035">
        <v>1243</v>
      </c>
      <c r="AL32" s="1026"/>
      <c r="AM32" s="1026"/>
      <c r="AN32" s="1026"/>
      <c r="AO32" s="1026"/>
      <c r="AP32" s="1026">
        <v>30548</v>
      </c>
      <c r="AQ32" s="1026"/>
      <c r="AR32" s="1026"/>
      <c r="AS32" s="1026"/>
      <c r="AT32" s="1026"/>
      <c r="AU32" s="1026">
        <v>17898</v>
      </c>
      <c r="AV32" s="1026"/>
      <c r="AW32" s="1026"/>
      <c r="AX32" s="1026"/>
      <c r="AY32" s="1026"/>
      <c r="AZ32" s="1097" t="s">
        <v>590</v>
      </c>
      <c r="BA32" s="1097"/>
      <c r="BB32" s="1097"/>
      <c r="BC32" s="1097"/>
      <c r="BD32" s="1097"/>
      <c r="BE32" s="1037" t="s">
        <v>414</v>
      </c>
      <c r="BF32" s="1037"/>
      <c r="BG32" s="1037"/>
      <c r="BH32" s="1037"/>
      <c r="BI32" s="1038"/>
      <c r="BJ32" s="253"/>
      <c r="BK32" s="253"/>
      <c r="BL32" s="253"/>
      <c r="BM32" s="253"/>
      <c r="BN32" s="253"/>
      <c r="BO32" s="266"/>
      <c r="BP32" s="266"/>
      <c r="BQ32" s="263">
        <v>26</v>
      </c>
      <c r="BR32" s="264"/>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7"/>
    </row>
    <row r="33" spans="1:131" s="248" customFormat="1" ht="26.25" customHeight="1" x14ac:dyDescent="0.15">
      <c r="A33" s="267">
        <v>6</v>
      </c>
      <c r="B33" s="1092" t="s">
        <v>415</v>
      </c>
      <c r="C33" s="1093"/>
      <c r="D33" s="1093"/>
      <c r="E33" s="1093"/>
      <c r="F33" s="1093"/>
      <c r="G33" s="1093"/>
      <c r="H33" s="1093"/>
      <c r="I33" s="1093"/>
      <c r="J33" s="1093"/>
      <c r="K33" s="1093"/>
      <c r="L33" s="1093"/>
      <c r="M33" s="1093"/>
      <c r="N33" s="1093"/>
      <c r="O33" s="1093"/>
      <c r="P33" s="1094"/>
      <c r="Q33" s="1098">
        <v>13316</v>
      </c>
      <c r="R33" s="1099"/>
      <c r="S33" s="1099"/>
      <c r="T33" s="1099"/>
      <c r="U33" s="1099"/>
      <c r="V33" s="1099">
        <v>10586</v>
      </c>
      <c r="W33" s="1099"/>
      <c r="X33" s="1099"/>
      <c r="Y33" s="1099"/>
      <c r="Z33" s="1099"/>
      <c r="AA33" s="1099">
        <f t="shared" si="0"/>
        <v>2730</v>
      </c>
      <c r="AB33" s="1099"/>
      <c r="AC33" s="1099"/>
      <c r="AD33" s="1099"/>
      <c r="AE33" s="1100"/>
      <c r="AF33" s="1076">
        <v>14549</v>
      </c>
      <c r="AG33" s="1077"/>
      <c r="AH33" s="1077"/>
      <c r="AI33" s="1077"/>
      <c r="AJ33" s="1078"/>
      <c r="AK33" s="1035">
        <v>150</v>
      </c>
      <c r="AL33" s="1026"/>
      <c r="AM33" s="1026"/>
      <c r="AN33" s="1026"/>
      <c r="AO33" s="1026"/>
      <c r="AP33" s="1026">
        <v>33141</v>
      </c>
      <c r="AQ33" s="1026"/>
      <c r="AR33" s="1026"/>
      <c r="AS33" s="1026"/>
      <c r="AT33" s="1026"/>
      <c r="AU33" s="1026">
        <v>1160</v>
      </c>
      <c r="AV33" s="1026"/>
      <c r="AW33" s="1026"/>
      <c r="AX33" s="1026"/>
      <c r="AY33" s="1026"/>
      <c r="AZ33" s="1097" t="s">
        <v>590</v>
      </c>
      <c r="BA33" s="1097"/>
      <c r="BB33" s="1097"/>
      <c r="BC33" s="1097"/>
      <c r="BD33" s="1097"/>
      <c r="BE33" s="1037" t="s">
        <v>414</v>
      </c>
      <c r="BF33" s="1037"/>
      <c r="BG33" s="1037"/>
      <c r="BH33" s="1037"/>
      <c r="BI33" s="1038"/>
      <c r="BJ33" s="253"/>
      <c r="BK33" s="253"/>
      <c r="BL33" s="253"/>
      <c r="BM33" s="253"/>
      <c r="BN33" s="253"/>
      <c r="BO33" s="266"/>
      <c r="BP33" s="266"/>
      <c r="BQ33" s="263">
        <v>27</v>
      </c>
      <c r="BR33" s="264"/>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7"/>
    </row>
    <row r="34" spans="1:131" s="248" customFormat="1" ht="26.25" customHeight="1" x14ac:dyDescent="0.15">
      <c r="A34" s="267">
        <v>7</v>
      </c>
      <c r="B34" s="1092" t="s">
        <v>416</v>
      </c>
      <c r="C34" s="1093"/>
      <c r="D34" s="1093"/>
      <c r="E34" s="1093"/>
      <c r="F34" s="1093"/>
      <c r="G34" s="1093"/>
      <c r="H34" s="1093"/>
      <c r="I34" s="1093"/>
      <c r="J34" s="1093"/>
      <c r="K34" s="1093"/>
      <c r="L34" s="1093"/>
      <c r="M34" s="1093"/>
      <c r="N34" s="1093"/>
      <c r="O34" s="1093"/>
      <c r="P34" s="1094"/>
      <c r="Q34" s="1098">
        <v>5</v>
      </c>
      <c r="R34" s="1099"/>
      <c r="S34" s="1099"/>
      <c r="T34" s="1099"/>
      <c r="U34" s="1099"/>
      <c r="V34" s="1099">
        <v>5</v>
      </c>
      <c r="W34" s="1099"/>
      <c r="X34" s="1099"/>
      <c r="Y34" s="1099"/>
      <c r="Z34" s="1099"/>
      <c r="AA34" s="1099" t="s">
        <v>590</v>
      </c>
      <c r="AB34" s="1099"/>
      <c r="AC34" s="1099"/>
      <c r="AD34" s="1099"/>
      <c r="AE34" s="1100"/>
      <c r="AF34" s="1076">
        <v>18</v>
      </c>
      <c r="AG34" s="1077"/>
      <c r="AH34" s="1077"/>
      <c r="AI34" s="1077"/>
      <c r="AJ34" s="1078"/>
      <c r="AK34" s="1035" t="s">
        <v>590</v>
      </c>
      <c r="AL34" s="1026"/>
      <c r="AM34" s="1026"/>
      <c r="AN34" s="1026"/>
      <c r="AO34" s="1026"/>
      <c r="AP34" s="1026">
        <v>1</v>
      </c>
      <c r="AQ34" s="1026"/>
      <c r="AR34" s="1026"/>
      <c r="AS34" s="1026"/>
      <c r="AT34" s="1026"/>
      <c r="AU34" s="1026" t="s">
        <v>590</v>
      </c>
      <c r="AV34" s="1026"/>
      <c r="AW34" s="1026"/>
      <c r="AX34" s="1026"/>
      <c r="AY34" s="1026"/>
      <c r="AZ34" s="1097" t="s">
        <v>590</v>
      </c>
      <c r="BA34" s="1097"/>
      <c r="BB34" s="1097"/>
      <c r="BC34" s="1097"/>
      <c r="BD34" s="1097"/>
      <c r="BE34" s="1037" t="s">
        <v>414</v>
      </c>
      <c r="BF34" s="1037"/>
      <c r="BG34" s="1037"/>
      <c r="BH34" s="1037"/>
      <c r="BI34" s="1038"/>
      <c r="BJ34" s="253"/>
      <c r="BK34" s="253"/>
      <c r="BL34" s="253"/>
      <c r="BM34" s="253"/>
      <c r="BN34" s="253"/>
      <c r="BO34" s="266"/>
      <c r="BP34" s="266"/>
      <c r="BQ34" s="263">
        <v>28</v>
      </c>
      <c r="BR34" s="264"/>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7"/>
    </row>
    <row r="35" spans="1:131" s="248" customFormat="1" ht="26.25" customHeight="1" x14ac:dyDescent="0.15">
      <c r="A35" s="267">
        <v>8</v>
      </c>
      <c r="B35" s="1092" t="s">
        <v>417</v>
      </c>
      <c r="C35" s="1093"/>
      <c r="D35" s="1093"/>
      <c r="E35" s="1093"/>
      <c r="F35" s="1093"/>
      <c r="G35" s="1093"/>
      <c r="H35" s="1093"/>
      <c r="I35" s="1093"/>
      <c r="J35" s="1093"/>
      <c r="K35" s="1093"/>
      <c r="L35" s="1093"/>
      <c r="M35" s="1093"/>
      <c r="N35" s="1093"/>
      <c r="O35" s="1093"/>
      <c r="P35" s="1094"/>
      <c r="Q35" s="1098">
        <v>19972</v>
      </c>
      <c r="R35" s="1099"/>
      <c r="S35" s="1099"/>
      <c r="T35" s="1099"/>
      <c r="U35" s="1099"/>
      <c r="V35" s="1099">
        <v>17843</v>
      </c>
      <c r="W35" s="1099"/>
      <c r="X35" s="1099"/>
      <c r="Y35" s="1099"/>
      <c r="Z35" s="1099"/>
      <c r="AA35" s="1099">
        <f t="shared" si="0"/>
        <v>2129</v>
      </c>
      <c r="AB35" s="1099"/>
      <c r="AC35" s="1099"/>
      <c r="AD35" s="1099"/>
      <c r="AE35" s="1100"/>
      <c r="AF35" s="1076">
        <v>11407</v>
      </c>
      <c r="AG35" s="1077"/>
      <c r="AH35" s="1077"/>
      <c r="AI35" s="1077"/>
      <c r="AJ35" s="1078"/>
      <c r="AK35" s="1035">
        <v>5693</v>
      </c>
      <c r="AL35" s="1026"/>
      <c r="AM35" s="1026"/>
      <c r="AN35" s="1026"/>
      <c r="AO35" s="1026"/>
      <c r="AP35" s="1026">
        <v>134313</v>
      </c>
      <c r="AQ35" s="1026"/>
      <c r="AR35" s="1026"/>
      <c r="AS35" s="1026"/>
      <c r="AT35" s="1026"/>
      <c r="AU35" s="1026">
        <v>50770</v>
      </c>
      <c r="AV35" s="1026"/>
      <c r="AW35" s="1026"/>
      <c r="AX35" s="1026"/>
      <c r="AY35" s="1026"/>
      <c r="AZ35" s="1097" t="s">
        <v>590</v>
      </c>
      <c r="BA35" s="1097"/>
      <c r="BB35" s="1097"/>
      <c r="BC35" s="1097"/>
      <c r="BD35" s="1097"/>
      <c r="BE35" s="1037" t="s">
        <v>414</v>
      </c>
      <c r="BF35" s="1037"/>
      <c r="BG35" s="1037"/>
      <c r="BH35" s="1037"/>
      <c r="BI35" s="1038"/>
      <c r="BJ35" s="253"/>
      <c r="BK35" s="253"/>
      <c r="BL35" s="253"/>
      <c r="BM35" s="253"/>
      <c r="BN35" s="253"/>
      <c r="BO35" s="266"/>
      <c r="BP35" s="266"/>
      <c r="BQ35" s="263">
        <v>29</v>
      </c>
      <c r="BR35" s="264"/>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7"/>
    </row>
    <row r="36" spans="1:131" s="248" customFormat="1" ht="26.25" customHeight="1" x14ac:dyDescent="0.15">
      <c r="A36" s="267">
        <v>9</v>
      </c>
      <c r="B36" s="1092" t="s">
        <v>418</v>
      </c>
      <c r="C36" s="1093"/>
      <c r="D36" s="1093"/>
      <c r="E36" s="1093"/>
      <c r="F36" s="1093"/>
      <c r="G36" s="1093"/>
      <c r="H36" s="1093"/>
      <c r="I36" s="1093"/>
      <c r="J36" s="1093"/>
      <c r="K36" s="1093"/>
      <c r="L36" s="1093"/>
      <c r="M36" s="1093"/>
      <c r="N36" s="1093"/>
      <c r="O36" s="1093"/>
      <c r="P36" s="1094"/>
      <c r="Q36" s="1098">
        <v>2235</v>
      </c>
      <c r="R36" s="1099"/>
      <c r="S36" s="1099"/>
      <c r="T36" s="1099"/>
      <c r="U36" s="1099"/>
      <c r="V36" s="1099">
        <v>1996</v>
      </c>
      <c r="W36" s="1099"/>
      <c r="X36" s="1099"/>
      <c r="Y36" s="1099"/>
      <c r="Z36" s="1099"/>
      <c r="AA36" s="1099">
        <f t="shared" si="0"/>
        <v>239</v>
      </c>
      <c r="AB36" s="1099"/>
      <c r="AC36" s="1099"/>
      <c r="AD36" s="1099"/>
      <c r="AE36" s="1100"/>
      <c r="AF36" s="1076">
        <v>1295</v>
      </c>
      <c r="AG36" s="1077"/>
      <c r="AH36" s="1077"/>
      <c r="AI36" s="1077"/>
      <c r="AJ36" s="1078"/>
      <c r="AK36" s="1035">
        <v>451</v>
      </c>
      <c r="AL36" s="1026"/>
      <c r="AM36" s="1026"/>
      <c r="AN36" s="1026"/>
      <c r="AO36" s="1026"/>
      <c r="AP36" s="1026">
        <v>2815</v>
      </c>
      <c r="AQ36" s="1026"/>
      <c r="AR36" s="1026"/>
      <c r="AS36" s="1026"/>
      <c r="AT36" s="1026"/>
      <c r="AU36" s="1026">
        <v>1247</v>
      </c>
      <c r="AV36" s="1026"/>
      <c r="AW36" s="1026"/>
      <c r="AX36" s="1026"/>
      <c r="AY36" s="1026"/>
      <c r="AZ36" s="1097" t="s">
        <v>590</v>
      </c>
      <c r="BA36" s="1097"/>
      <c r="BB36" s="1097"/>
      <c r="BC36" s="1097"/>
      <c r="BD36" s="1097"/>
      <c r="BE36" s="1037" t="s">
        <v>414</v>
      </c>
      <c r="BF36" s="1037"/>
      <c r="BG36" s="1037"/>
      <c r="BH36" s="1037"/>
      <c r="BI36" s="1038"/>
      <c r="BJ36" s="253"/>
      <c r="BK36" s="253"/>
      <c r="BL36" s="253"/>
      <c r="BM36" s="253"/>
      <c r="BN36" s="253"/>
      <c r="BO36" s="266"/>
      <c r="BP36" s="266"/>
      <c r="BQ36" s="263">
        <v>30</v>
      </c>
      <c r="BR36" s="264"/>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7"/>
    </row>
    <row r="37" spans="1:131" s="248" customFormat="1" ht="26.25" customHeight="1" x14ac:dyDescent="0.15">
      <c r="A37" s="267">
        <v>10</v>
      </c>
      <c r="B37" s="1092" t="s">
        <v>419</v>
      </c>
      <c r="C37" s="1093"/>
      <c r="D37" s="1093"/>
      <c r="E37" s="1093"/>
      <c r="F37" s="1093"/>
      <c r="G37" s="1093"/>
      <c r="H37" s="1093"/>
      <c r="I37" s="1093"/>
      <c r="J37" s="1093"/>
      <c r="K37" s="1093"/>
      <c r="L37" s="1093"/>
      <c r="M37" s="1093"/>
      <c r="N37" s="1093"/>
      <c r="O37" s="1093"/>
      <c r="P37" s="1094"/>
      <c r="Q37" s="1098">
        <v>309</v>
      </c>
      <c r="R37" s="1099"/>
      <c r="S37" s="1099"/>
      <c r="T37" s="1099"/>
      <c r="U37" s="1099"/>
      <c r="V37" s="1099">
        <v>287</v>
      </c>
      <c r="W37" s="1099"/>
      <c r="X37" s="1099"/>
      <c r="Y37" s="1099"/>
      <c r="Z37" s="1099"/>
      <c r="AA37" s="1099">
        <f t="shared" si="0"/>
        <v>22</v>
      </c>
      <c r="AB37" s="1099"/>
      <c r="AC37" s="1099"/>
      <c r="AD37" s="1099"/>
      <c r="AE37" s="1100"/>
      <c r="AF37" s="1076">
        <v>5</v>
      </c>
      <c r="AG37" s="1077"/>
      <c r="AH37" s="1077"/>
      <c r="AI37" s="1077"/>
      <c r="AJ37" s="1078"/>
      <c r="AK37" s="1035">
        <v>246</v>
      </c>
      <c r="AL37" s="1026"/>
      <c r="AM37" s="1026"/>
      <c r="AN37" s="1026"/>
      <c r="AO37" s="1026"/>
      <c r="AP37" s="1026" t="s">
        <v>590</v>
      </c>
      <c r="AQ37" s="1026"/>
      <c r="AR37" s="1026"/>
      <c r="AS37" s="1026"/>
      <c r="AT37" s="1026"/>
      <c r="AU37" s="1026" t="s">
        <v>590</v>
      </c>
      <c r="AV37" s="1026"/>
      <c r="AW37" s="1026"/>
      <c r="AX37" s="1026"/>
      <c r="AY37" s="1026"/>
      <c r="AZ37" s="1097" t="s">
        <v>590</v>
      </c>
      <c r="BA37" s="1097"/>
      <c r="BB37" s="1097"/>
      <c r="BC37" s="1097"/>
      <c r="BD37" s="1097"/>
      <c r="BE37" s="1037" t="s">
        <v>420</v>
      </c>
      <c r="BF37" s="1037"/>
      <c r="BG37" s="1037"/>
      <c r="BH37" s="1037"/>
      <c r="BI37" s="1038"/>
      <c r="BJ37" s="253"/>
      <c r="BK37" s="253"/>
      <c r="BL37" s="253"/>
      <c r="BM37" s="253"/>
      <c r="BN37" s="253"/>
      <c r="BO37" s="266"/>
      <c r="BP37" s="266"/>
      <c r="BQ37" s="263">
        <v>31</v>
      </c>
      <c r="BR37" s="264"/>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6"/>
      <c r="AG38" s="1077"/>
      <c r="AH38" s="1077"/>
      <c r="AI38" s="1077"/>
      <c r="AJ38" s="1078"/>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37"/>
      <c r="BF38" s="1037"/>
      <c r="BG38" s="1037"/>
      <c r="BH38" s="1037"/>
      <c r="BI38" s="1038"/>
      <c r="BJ38" s="253"/>
      <c r="BK38" s="253"/>
      <c r="BL38" s="253"/>
      <c r="BM38" s="253"/>
      <c r="BN38" s="253"/>
      <c r="BO38" s="266"/>
      <c r="BP38" s="266"/>
      <c r="BQ38" s="263">
        <v>32</v>
      </c>
      <c r="BR38" s="264"/>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6"/>
      <c r="AG39" s="1077"/>
      <c r="AH39" s="1077"/>
      <c r="AI39" s="1077"/>
      <c r="AJ39" s="1078"/>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37"/>
      <c r="BF39" s="1037"/>
      <c r="BG39" s="1037"/>
      <c r="BH39" s="1037"/>
      <c r="BI39" s="1038"/>
      <c r="BJ39" s="253"/>
      <c r="BK39" s="253"/>
      <c r="BL39" s="253"/>
      <c r="BM39" s="253"/>
      <c r="BN39" s="253"/>
      <c r="BO39" s="266"/>
      <c r="BP39" s="266"/>
      <c r="BQ39" s="263">
        <v>33</v>
      </c>
      <c r="BR39" s="264"/>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6"/>
      <c r="AG40" s="1077"/>
      <c r="AH40" s="1077"/>
      <c r="AI40" s="1077"/>
      <c r="AJ40" s="1078"/>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37"/>
      <c r="BF40" s="1037"/>
      <c r="BG40" s="1037"/>
      <c r="BH40" s="1037"/>
      <c r="BI40" s="1038"/>
      <c r="BJ40" s="253"/>
      <c r="BK40" s="253"/>
      <c r="BL40" s="253"/>
      <c r="BM40" s="253"/>
      <c r="BN40" s="253"/>
      <c r="BO40" s="266"/>
      <c r="BP40" s="266"/>
      <c r="BQ40" s="263">
        <v>34</v>
      </c>
      <c r="BR40" s="264"/>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6"/>
      <c r="AG41" s="1077"/>
      <c r="AH41" s="1077"/>
      <c r="AI41" s="1077"/>
      <c r="AJ41" s="1078"/>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37"/>
      <c r="BF41" s="1037"/>
      <c r="BG41" s="1037"/>
      <c r="BH41" s="1037"/>
      <c r="BI41" s="1038"/>
      <c r="BJ41" s="253"/>
      <c r="BK41" s="253"/>
      <c r="BL41" s="253"/>
      <c r="BM41" s="253"/>
      <c r="BN41" s="253"/>
      <c r="BO41" s="266"/>
      <c r="BP41" s="266"/>
      <c r="BQ41" s="263">
        <v>35</v>
      </c>
      <c r="BR41" s="264"/>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6"/>
      <c r="AG42" s="1077"/>
      <c r="AH42" s="1077"/>
      <c r="AI42" s="1077"/>
      <c r="AJ42" s="1078"/>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37"/>
      <c r="BF42" s="1037"/>
      <c r="BG42" s="1037"/>
      <c r="BH42" s="1037"/>
      <c r="BI42" s="1038"/>
      <c r="BJ42" s="253"/>
      <c r="BK42" s="253"/>
      <c r="BL42" s="253"/>
      <c r="BM42" s="253"/>
      <c r="BN42" s="253"/>
      <c r="BO42" s="266"/>
      <c r="BP42" s="266"/>
      <c r="BQ42" s="263">
        <v>36</v>
      </c>
      <c r="BR42" s="264"/>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6"/>
      <c r="AG43" s="1077"/>
      <c r="AH43" s="1077"/>
      <c r="AI43" s="1077"/>
      <c r="AJ43" s="1078"/>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37"/>
      <c r="BF43" s="1037"/>
      <c r="BG43" s="1037"/>
      <c r="BH43" s="1037"/>
      <c r="BI43" s="1038"/>
      <c r="BJ43" s="253"/>
      <c r="BK43" s="253"/>
      <c r="BL43" s="253"/>
      <c r="BM43" s="253"/>
      <c r="BN43" s="253"/>
      <c r="BO43" s="266"/>
      <c r="BP43" s="266"/>
      <c r="BQ43" s="263">
        <v>37</v>
      </c>
      <c r="BR43" s="264"/>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6"/>
      <c r="AG44" s="1077"/>
      <c r="AH44" s="1077"/>
      <c r="AI44" s="1077"/>
      <c r="AJ44" s="1078"/>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37"/>
      <c r="BF44" s="1037"/>
      <c r="BG44" s="1037"/>
      <c r="BH44" s="1037"/>
      <c r="BI44" s="1038"/>
      <c r="BJ44" s="253"/>
      <c r="BK44" s="253"/>
      <c r="BL44" s="253"/>
      <c r="BM44" s="253"/>
      <c r="BN44" s="253"/>
      <c r="BO44" s="266"/>
      <c r="BP44" s="266"/>
      <c r="BQ44" s="263">
        <v>38</v>
      </c>
      <c r="BR44" s="264"/>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6"/>
      <c r="AG45" s="1077"/>
      <c r="AH45" s="1077"/>
      <c r="AI45" s="1077"/>
      <c r="AJ45" s="1078"/>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37"/>
      <c r="BF45" s="1037"/>
      <c r="BG45" s="1037"/>
      <c r="BH45" s="1037"/>
      <c r="BI45" s="1038"/>
      <c r="BJ45" s="253"/>
      <c r="BK45" s="253"/>
      <c r="BL45" s="253"/>
      <c r="BM45" s="253"/>
      <c r="BN45" s="253"/>
      <c r="BO45" s="266"/>
      <c r="BP45" s="266"/>
      <c r="BQ45" s="263">
        <v>39</v>
      </c>
      <c r="BR45" s="264"/>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6"/>
      <c r="AG46" s="1077"/>
      <c r="AH46" s="1077"/>
      <c r="AI46" s="1077"/>
      <c r="AJ46" s="1078"/>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37"/>
      <c r="BF46" s="1037"/>
      <c r="BG46" s="1037"/>
      <c r="BH46" s="1037"/>
      <c r="BI46" s="1038"/>
      <c r="BJ46" s="253"/>
      <c r="BK46" s="253"/>
      <c r="BL46" s="253"/>
      <c r="BM46" s="253"/>
      <c r="BN46" s="253"/>
      <c r="BO46" s="266"/>
      <c r="BP46" s="266"/>
      <c r="BQ46" s="263">
        <v>40</v>
      </c>
      <c r="BR46" s="264"/>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6"/>
      <c r="AG47" s="1077"/>
      <c r="AH47" s="1077"/>
      <c r="AI47" s="1077"/>
      <c r="AJ47" s="1078"/>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37"/>
      <c r="BF47" s="1037"/>
      <c r="BG47" s="1037"/>
      <c r="BH47" s="1037"/>
      <c r="BI47" s="1038"/>
      <c r="BJ47" s="253"/>
      <c r="BK47" s="253"/>
      <c r="BL47" s="253"/>
      <c r="BM47" s="253"/>
      <c r="BN47" s="253"/>
      <c r="BO47" s="266"/>
      <c r="BP47" s="266"/>
      <c r="BQ47" s="263">
        <v>41</v>
      </c>
      <c r="BR47" s="264"/>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6"/>
      <c r="AG48" s="1077"/>
      <c r="AH48" s="1077"/>
      <c r="AI48" s="1077"/>
      <c r="AJ48" s="1078"/>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37"/>
      <c r="BF48" s="1037"/>
      <c r="BG48" s="1037"/>
      <c r="BH48" s="1037"/>
      <c r="BI48" s="1038"/>
      <c r="BJ48" s="253"/>
      <c r="BK48" s="253"/>
      <c r="BL48" s="253"/>
      <c r="BM48" s="253"/>
      <c r="BN48" s="253"/>
      <c r="BO48" s="266"/>
      <c r="BP48" s="266"/>
      <c r="BQ48" s="263">
        <v>42</v>
      </c>
      <c r="BR48" s="264"/>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6"/>
      <c r="AG49" s="1077"/>
      <c r="AH49" s="1077"/>
      <c r="AI49" s="1077"/>
      <c r="AJ49" s="1078"/>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37"/>
      <c r="BF49" s="1037"/>
      <c r="BG49" s="1037"/>
      <c r="BH49" s="1037"/>
      <c r="BI49" s="1038"/>
      <c r="BJ49" s="253"/>
      <c r="BK49" s="253"/>
      <c r="BL49" s="253"/>
      <c r="BM49" s="253"/>
      <c r="BN49" s="253"/>
      <c r="BO49" s="266"/>
      <c r="BP49" s="266"/>
      <c r="BQ49" s="263">
        <v>43</v>
      </c>
      <c r="BR49" s="264"/>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80"/>
      <c r="S50" s="1080"/>
      <c r="T50" s="1080"/>
      <c r="U50" s="1080"/>
      <c r="V50" s="1080"/>
      <c r="W50" s="1080"/>
      <c r="X50" s="1080"/>
      <c r="Y50" s="1080"/>
      <c r="Z50" s="1080"/>
      <c r="AA50" s="1080"/>
      <c r="AB50" s="1080"/>
      <c r="AC50" s="1080"/>
      <c r="AD50" s="1080"/>
      <c r="AE50" s="1096"/>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37"/>
      <c r="BF50" s="1037"/>
      <c r="BG50" s="1037"/>
      <c r="BH50" s="1037"/>
      <c r="BI50" s="1038"/>
      <c r="BJ50" s="253"/>
      <c r="BK50" s="253"/>
      <c r="BL50" s="253"/>
      <c r="BM50" s="253"/>
      <c r="BN50" s="253"/>
      <c r="BO50" s="266"/>
      <c r="BP50" s="266"/>
      <c r="BQ50" s="263">
        <v>44</v>
      </c>
      <c r="BR50" s="264"/>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80"/>
      <c r="S51" s="1080"/>
      <c r="T51" s="1080"/>
      <c r="U51" s="1080"/>
      <c r="V51" s="1080"/>
      <c r="W51" s="1080"/>
      <c r="X51" s="1080"/>
      <c r="Y51" s="1080"/>
      <c r="Z51" s="1080"/>
      <c r="AA51" s="1080"/>
      <c r="AB51" s="1080"/>
      <c r="AC51" s="1080"/>
      <c r="AD51" s="1080"/>
      <c r="AE51" s="1096"/>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37"/>
      <c r="BF51" s="1037"/>
      <c r="BG51" s="1037"/>
      <c r="BH51" s="1037"/>
      <c r="BI51" s="1038"/>
      <c r="BJ51" s="253"/>
      <c r="BK51" s="253"/>
      <c r="BL51" s="253"/>
      <c r="BM51" s="253"/>
      <c r="BN51" s="253"/>
      <c r="BO51" s="266"/>
      <c r="BP51" s="266"/>
      <c r="BQ51" s="263">
        <v>45</v>
      </c>
      <c r="BR51" s="264"/>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80"/>
      <c r="S52" s="1080"/>
      <c r="T52" s="1080"/>
      <c r="U52" s="1080"/>
      <c r="V52" s="1080"/>
      <c r="W52" s="1080"/>
      <c r="X52" s="1080"/>
      <c r="Y52" s="1080"/>
      <c r="Z52" s="1080"/>
      <c r="AA52" s="1080"/>
      <c r="AB52" s="1080"/>
      <c r="AC52" s="1080"/>
      <c r="AD52" s="1080"/>
      <c r="AE52" s="1096"/>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37"/>
      <c r="BF52" s="1037"/>
      <c r="BG52" s="1037"/>
      <c r="BH52" s="1037"/>
      <c r="BI52" s="1038"/>
      <c r="BJ52" s="253"/>
      <c r="BK52" s="253"/>
      <c r="BL52" s="253"/>
      <c r="BM52" s="253"/>
      <c r="BN52" s="253"/>
      <c r="BO52" s="266"/>
      <c r="BP52" s="266"/>
      <c r="BQ52" s="263">
        <v>46</v>
      </c>
      <c r="BR52" s="264"/>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80"/>
      <c r="S53" s="1080"/>
      <c r="T53" s="1080"/>
      <c r="U53" s="1080"/>
      <c r="V53" s="1080"/>
      <c r="W53" s="1080"/>
      <c r="X53" s="1080"/>
      <c r="Y53" s="1080"/>
      <c r="Z53" s="1080"/>
      <c r="AA53" s="1080"/>
      <c r="AB53" s="1080"/>
      <c r="AC53" s="1080"/>
      <c r="AD53" s="1080"/>
      <c r="AE53" s="1096"/>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37"/>
      <c r="BF53" s="1037"/>
      <c r="BG53" s="1037"/>
      <c r="BH53" s="1037"/>
      <c r="BI53" s="1038"/>
      <c r="BJ53" s="253"/>
      <c r="BK53" s="253"/>
      <c r="BL53" s="253"/>
      <c r="BM53" s="253"/>
      <c r="BN53" s="253"/>
      <c r="BO53" s="266"/>
      <c r="BP53" s="266"/>
      <c r="BQ53" s="263">
        <v>47</v>
      </c>
      <c r="BR53" s="264"/>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80"/>
      <c r="S54" s="1080"/>
      <c r="T54" s="1080"/>
      <c r="U54" s="1080"/>
      <c r="V54" s="1080"/>
      <c r="W54" s="1080"/>
      <c r="X54" s="1080"/>
      <c r="Y54" s="1080"/>
      <c r="Z54" s="1080"/>
      <c r="AA54" s="1080"/>
      <c r="AB54" s="1080"/>
      <c r="AC54" s="1080"/>
      <c r="AD54" s="1080"/>
      <c r="AE54" s="1096"/>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37"/>
      <c r="BF54" s="1037"/>
      <c r="BG54" s="1037"/>
      <c r="BH54" s="1037"/>
      <c r="BI54" s="1038"/>
      <c r="BJ54" s="253"/>
      <c r="BK54" s="253"/>
      <c r="BL54" s="253"/>
      <c r="BM54" s="253"/>
      <c r="BN54" s="253"/>
      <c r="BO54" s="266"/>
      <c r="BP54" s="266"/>
      <c r="BQ54" s="263">
        <v>48</v>
      </c>
      <c r="BR54" s="264"/>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80"/>
      <c r="S55" s="1080"/>
      <c r="T55" s="1080"/>
      <c r="U55" s="1080"/>
      <c r="V55" s="1080"/>
      <c r="W55" s="1080"/>
      <c r="X55" s="1080"/>
      <c r="Y55" s="1080"/>
      <c r="Z55" s="1080"/>
      <c r="AA55" s="1080"/>
      <c r="AB55" s="1080"/>
      <c r="AC55" s="1080"/>
      <c r="AD55" s="1080"/>
      <c r="AE55" s="1096"/>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37"/>
      <c r="BF55" s="1037"/>
      <c r="BG55" s="1037"/>
      <c r="BH55" s="1037"/>
      <c r="BI55" s="1038"/>
      <c r="BJ55" s="253"/>
      <c r="BK55" s="253"/>
      <c r="BL55" s="253"/>
      <c r="BM55" s="253"/>
      <c r="BN55" s="253"/>
      <c r="BO55" s="266"/>
      <c r="BP55" s="266"/>
      <c r="BQ55" s="263">
        <v>49</v>
      </c>
      <c r="BR55" s="264"/>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80"/>
      <c r="S56" s="1080"/>
      <c r="T56" s="1080"/>
      <c r="U56" s="1080"/>
      <c r="V56" s="1080"/>
      <c r="W56" s="1080"/>
      <c r="X56" s="1080"/>
      <c r="Y56" s="1080"/>
      <c r="Z56" s="1080"/>
      <c r="AA56" s="1080"/>
      <c r="AB56" s="1080"/>
      <c r="AC56" s="1080"/>
      <c r="AD56" s="1080"/>
      <c r="AE56" s="1096"/>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37"/>
      <c r="BF56" s="1037"/>
      <c r="BG56" s="1037"/>
      <c r="BH56" s="1037"/>
      <c r="BI56" s="1038"/>
      <c r="BJ56" s="253"/>
      <c r="BK56" s="253"/>
      <c r="BL56" s="253"/>
      <c r="BM56" s="253"/>
      <c r="BN56" s="253"/>
      <c r="BO56" s="266"/>
      <c r="BP56" s="266"/>
      <c r="BQ56" s="263">
        <v>50</v>
      </c>
      <c r="BR56" s="264"/>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80"/>
      <c r="S57" s="1080"/>
      <c r="T57" s="1080"/>
      <c r="U57" s="1080"/>
      <c r="V57" s="1080"/>
      <c r="W57" s="1080"/>
      <c r="X57" s="1080"/>
      <c r="Y57" s="1080"/>
      <c r="Z57" s="1080"/>
      <c r="AA57" s="1080"/>
      <c r="AB57" s="1080"/>
      <c r="AC57" s="1080"/>
      <c r="AD57" s="1080"/>
      <c r="AE57" s="1096"/>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37"/>
      <c r="BF57" s="1037"/>
      <c r="BG57" s="1037"/>
      <c r="BH57" s="1037"/>
      <c r="BI57" s="1038"/>
      <c r="BJ57" s="253"/>
      <c r="BK57" s="253"/>
      <c r="BL57" s="253"/>
      <c r="BM57" s="253"/>
      <c r="BN57" s="253"/>
      <c r="BO57" s="266"/>
      <c r="BP57" s="266"/>
      <c r="BQ57" s="263">
        <v>51</v>
      </c>
      <c r="BR57" s="264"/>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80"/>
      <c r="S58" s="1080"/>
      <c r="T58" s="1080"/>
      <c r="U58" s="1080"/>
      <c r="V58" s="1080"/>
      <c r="W58" s="1080"/>
      <c r="X58" s="1080"/>
      <c r="Y58" s="1080"/>
      <c r="Z58" s="1080"/>
      <c r="AA58" s="1080"/>
      <c r="AB58" s="1080"/>
      <c r="AC58" s="1080"/>
      <c r="AD58" s="1080"/>
      <c r="AE58" s="1096"/>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37"/>
      <c r="BF58" s="1037"/>
      <c r="BG58" s="1037"/>
      <c r="BH58" s="1037"/>
      <c r="BI58" s="1038"/>
      <c r="BJ58" s="253"/>
      <c r="BK58" s="253"/>
      <c r="BL58" s="253"/>
      <c r="BM58" s="253"/>
      <c r="BN58" s="253"/>
      <c r="BO58" s="266"/>
      <c r="BP58" s="266"/>
      <c r="BQ58" s="263">
        <v>52</v>
      </c>
      <c r="BR58" s="264"/>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80"/>
      <c r="S59" s="1080"/>
      <c r="T59" s="1080"/>
      <c r="U59" s="1080"/>
      <c r="V59" s="1080"/>
      <c r="W59" s="1080"/>
      <c r="X59" s="1080"/>
      <c r="Y59" s="1080"/>
      <c r="Z59" s="1080"/>
      <c r="AA59" s="1080"/>
      <c r="AB59" s="1080"/>
      <c r="AC59" s="1080"/>
      <c r="AD59" s="1080"/>
      <c r="AE59" s="1096"/>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37"/>
      <c r="BF59" s="1037"/>
      <c r="BG59" s="1037"/>
      <c r="BH59" s="1037"/>
      <c r="BI59" s="1038"/>
      <c r="BJ59" s="253"/>
      <c r="BK59" s="253"/>
      <c r="BL59" s="253"/>
      <c r="BM59" s="253"/>
      <c r="BN59" s="253"/>
      <c r="BO59" s="266"/>
      <c r="BP59" s="266"/>
      <c r="BQ59" s="263">
        <v>53</v>
      </c>
      <c r="BR59" s="264"/>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80"/>
      <c r="S60" s="1080"/>
      <c r="T60" s="1080"/>
      <c r="U60" s="1080"/>
      <c r="V60" s="1080"/>
      <c r="W60" s="1080"/>
      <c r="X60" s="1080"/>
      <c r="Y60" s="1080"/>
      <c r="Z60" s="1080"/>
      <c r="AA60" s="1080"/>
      <c r="AB60" s="1080"/>
      <c r="AC60" s="1080"/>
      <c r="AD60" s="1080"/>
      <c r="AE60" s="1096"/>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37"/>
      <c r="BF60" s="1037"/>
      <c r="BG60" s="1037"/>
      <c r="BH60" s="1037"/>
      <c r="BI60" s="1038"/>
      <c r="BJ60" s="253"/>
      <c r="BK60" s="253"/>
      <c r="BL60" s="253"/>
      <c r="BM60" s="253"/>
      <c r="BN60" s="253"/>
      <c r="BO60" s="266"/>
      <c r="BP60" s="266"/>
      <c r="BQ60" s="263">
        <v>54</v>
      </c>
      <c r="BR60" s="264"/>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80"/>
      <c r="S61" s="1080"/>
      <c r="T61" s="1080"/>
      <c r="U61" s="1080"/>
      <c r="V61" s="1080"/>
      <c r="W61" s="1080"/>
      <c r="X61" s="1080"/>
      <c r="Y61" s="1080"/>
      <c r="Z61" s="1080"/>
      <c r="AA61" s="1080"/>
      <c r="AB61" s="1080"/>
      <c r="AC61" s="1080"/>
      <c r="AD61" s="1080"/>
      <c r="AE61" s="1096"/>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37"/>
      <c r="BF61" s="1037"/>
      <c r="BG61" s="1037"/>
      <c r="BH61" s="1037"/>
      <c r="BI61" s="1038"/>
      <c r="BJ61" s="253"/>
      <c r="BK61" s="253"/>
      <c r="BL61" s="253"/>
      <c r="BM61" s="253"/>
      <c r="BN61" s="253"/>
      <c r="BO61" s="266"/>
      <c r="BP61" s="266"/>
      <c r="BQ61" s="263">
        <v>55</v>
      </c>
      <c r="BR61" s="264"/>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80"/>
      <c r="S62" s="1080"/>
      <c r="T62" s="1080"/>
      <c r="U62" s="1080"/>
      <c r="V62" s="1080"/>
      <c r="W62" s="1080"/>
      <c r="X62" s="1080"/>
      <c r="Y62" s="1080"/>
      <c r="Z62" s="1080"/>
      <c r="AA62" s="1080"/>
      <c r="AB62" s="1080"/>
      <c r="AC62" s="1080"/>
      <c r="AD62" s="1080"/>
      <c r="AE62" s="1096"/>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37"/>
      <c r="BF62" s="1037"/>
      <c r="BG62" s="1037"/>
      <c r="BH62" s="1037"/>
      <c r="BI62" s="1038"/>
      <c r="BJ62" s="1089" t="s">
        <v>421</v>
      </c>
      <c r="BK62" s="1090"/>
      <c r="BL62" s="1090"/>
      <c r="BM62" s="1090"/>
      <c r="BN62" s="1091"/>
      <c r="BO62" s="266"/>
      <c r="BP62" s="266"/>
      <c r="BQ62" s="263">
        <v>56</v>
      </c>
      <c r="BR62" s="264"/>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7"/>
    </row>
    <row r="63" spans="1:131" s="248" customFormat="1" ht="26.25" customHeight="1" thickBot="1" x14ac:dyDescent="0.2">
      <c r="A63" s="265" t="s">
        <v>397</v>
      </c>
      <c r="B63" s="999" t="s">
        <v>422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5"/>
      <c r="AF63" s="1086">
        <v>31734</v>
      </c>
      <c r="AG63" s="1014"/>
      <c r="AH63" s="1014"/>
      <c r="AI63" s="1014"/>
      <c r="AJ63" s="1087"/>
      <c r="AK63" s="1088"/>
      <c r="AL63" s="1018"/>
      <c r="AM63" s="1018"/>
      <c r="AN63" s="1018"/>
      <c r="AO63" s="1018"/>
      <c r="AP63" s="1014"/>
      <c r="AQ63" s="1014"/>
      <c r="AR63" s="1014"/>
      <c r="AS63" s="1014"/>
      <c r="AT63" s="1014"/>
      <c r="AU63" s="1014"/>
      <c r="AV63" s="1014"/>
      <c r="AW63" s="1014"/>
      <c r="AX63" s="1014"/>
      <c r="AY63" s="1014"/>
      <c r="AZ63" s="1082"/>
      <c r="BA63" s="1082"/>
      <c r="BB63" s="1082"/>
      <c r="BC63" s="1082"/>
      <c r="BD63" s="1082"/>
      <c r="BE63" s="1015"/>
      <c r="BF63" s="1015"/>
      <c r="BG63" s="1015"/>
      <c r="BH63" s="1015"/>
      <c r="BI63" s="1016"/>
      <c r="BJ63" s="1083" t="s">
        <v>390</v>
      </c>
      <c r="BK63" s="1006"/>
      <c r="BL63" s="1006"/>
      <c r="BM63" s="1006"/>
      <c r="BN63" s="1084"/>
      <c r="BO63" s="266"/>
      <c r="BP63" s="266"/>
      <c r="BQ63" s="263">
        <v>57</v>
      </c>
      <c r="BR63" s="264"/>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7"/>
    </row>
    <row r="66" spans="1:131" s="248" customFormat="1" ht="26.25" customHeight="1" x14ac:dyDescent="0.15">
      <c r="A66" s="1052" t="s">
        <v>424</v>
      </c>
      <c r="B66" s="1053"/>
      <c r="C66" s="1053"/>
      <c r="D66" s="1053"/>
      <c r="E66" s="1053"/>
      <c r="F66" s="1053"/>
      <c r="G66" s="1053"/>
      <c r="H66" s="1053"/>
      <c r="I66" s="1053"/>
      <c r="J66" s="1053"/>
      <c r="K66" s="1053"/>
      <c r="L66" s="1053"/>
      <c r="M66" s="1053"/>
      <c r="N66" s="1053"/>
      <c r="O66" s="1053"/>
      <c r="P66" s="1054"/>
      <c r="Q66" s="1058" t="s">
        <v>425</v>
      </c>
      <c r="R66" s="1059"/>
      <c r="S66" s="1059"/>
      <c r="T66" s="1059"/>
      <c r="U66" s="1060"/>
      <c r="V66" s="1058" t="s">
        <v>402</v>
      </c>
      <c r="W66" s="1059"/>
      <c r="X66" s="1059"/>
      <c r="Y66" s="1059"/>
      <c r="Z66" s="1060"/>
      <c r="AA66" s="1058" t="s">
        <v>426</v>
      </c>
      <c r="AB66" s="1059"/>
      <c r="AC66" s="1059"/>
      <c r="AD66" s="1059"/>
      <c r="AE66" s="1060"/>
      <c r="AF66" s="1064" t="s">
        <v>427</v>
      </c>
      <c r="AG66" s="1065"/>
      <c r="AH66" s="1065"/>
      <c r="AI66" s="1065"/>
      <c r="AJ66" s="1066"/>
      <c r="AK66" s="1058" t="s">
        <v>405</v>
      </c>
      <c r="AL66" s="1053"/>
      <c r="AM66" s="1053"/>
      <c r="AN66" s="1053"/>
      <c r="AO66" s="1054"/>
      <c r="AP66" s="1058" t="s">
        <v>406</v>
      </c>
      <c r="AQ66" s="1059"/>
      <c r="AR66" s="1059"/>
      <c r="AS66" s="1059"/>
      <c r="AT66" s="1060"/>
      <c r="AU66" s="1058" t="s">
        <v>428</v>
      </c>
      <c r="AV66" s="1059"/>
      <c r="AW66" s="1059"/>
      <c r="AX66" s="1059"/>
      <c r="AY66" s="1060"/>
      <c r="AZ66" s="1058" t="s">
        <v>376</v>
      </c>
      <c r="BA66" s="1059"/>
      <c r="BB66" s="1059"/>
      <c r="BC66" s="1059"/>
      <c r="BD66" s="1074"/>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2" t="s">
        <v>591</v>
      </c>
      <c r="C68" s="1043"/>
      <c r="D68" s="1043"/>
      <c r="E68" s="1043"/>
      <c r="F68" s="1043"/>
      <c r="G68" s="1043"/>
      <c r="H68" s="1043"/>
      <c r="I68" s="1043"/>
      <c r="J68" s="1043"/>
      <c r="K68" s="1043"/>
      <c r="L68" s="1043"/>
      <c r="M68" s="1043"/>
      <c r="N68" s="1043"/>
      <c r="O68" s="1043"/>
      <c r="P68" s="1044"/>
      <c r="Q68" s="1045">
        <v>547</v>
      </c>
      <c r="R68" s="1039"/>
      <c r="S68" s="1039"/>
      <c r="T68" s="1039"/>
      <c r="U68" s="1039"/>
      <c r="V68" s="1039">
        <v>432</v>
      </c>
      <c r="W68" s="1039"/>
      <c r="X68" s="1039"/>
      <c r="Y68" s="1039"/>
      <c r="Z68" s="1039"/>
      <c r="AA68" s="1039">
        <v>115</v>
      </c>
      <c r="AB68" s="1039"/>
      <c r="AC68" s="1039"/>
      <c r="AD68" s="1039"/>
      <c r="AE68" s="1039"/>
      <c r="AF68" s="1039">
        <v>115</v>
      </c>
      <c r="AG68" s="1039"/>
      <c r="AH68" s="1039"/>
      <c r="AI68" s="1039"/>
      <c r="AJ68" s="1039"/>
      <c r="AK68" s="1039" t="s">
        <v>590</v>
      </c>
      <c r="AL68" s="1039"/>
      <c r="AM68" s="1039"/>
      <c r="AN68" s="1039"/>
      <c r="AO68" s="1039"/>
      <c r="AP68" s="1039">
        <v>5006</v>
      </c>
      <c r="AQ68" s="1039"/>
      <c r="AR68" s="1039"/>
      <c r="AS68" s="1039"/>
      <c r="AT68" s="1039"/>
      <c r="AU68" s="1039" t="s">
        <v>590</v>
      </c>
      <c r="AV68" s="1039"/>
      <c r="AW68" s="1039"/>
      <c r="AX68" s="1039"/>
      <c r="AY68" s="1039"/>
      <c r="AZ68" s="1040"/>
      <c r="BA68" s="1040"/>
      <c r="BB68" s="1040"/>
      <c r="BC68" s="1040"/>
      <c r="BD68" s="1041"/>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592</v>
      </c>
      <c r="C69" s="1030"/>
      <c r="D69" s="1030"/>
      <c r="E69" s="1030"/>
      <c r="F69" s="1030"/>
      <c r="G69" s="1030"/>
      <c r="H69" s="1030"/>
      <c r="I69" s="1030"/>
      <c r="J69" s="1030"/>
      <c r="K69" s="1030"/>
      <c r="L69" s="1030"/>
      <c r="M69" s="1030"/>
      <c r="N69" s="1030"/>
      <c r="O69" s="1030"/>
      <c r="P69" s="1031"/>
      <c r="Q69" s="1032">
        <v>308</v>
      </c>
      <c r="R69" s="1026"/>
      <c r="S69" s="1026"/>
      <c r="T69" s="1026"/>
      <c r="U69" s="1026"/>
      <c r="V69" s="1026">
        <v>254</v>
      </c>
      <c r="W69" s="1026"/>
      <c r="X69" s="1026"/>
      <c r="Y69" s="1026"/>
      <c r="Z69" s="1026"/>
      <c r="AA69" s="1026">
        <v>54</v>
      </c>
      <c r="AB69" s="1026"/>
      <c r="AC69" s="1026"/>
      <c r="AD69" s="1026"/>
      <c r="AE69" s="1026"/>
      <c r="AF69" s="1026">
        <v>54</v>
      </c>
      <c r="AG69" s="1026"/>
      <c r="AH69" s="1026"/>
      <c r="AI69" s="1026"/>
      <c r="AJ69" s="1026"/>
      <c r="AK69" s="1026" t="s">
        <v>590</v>
      </c>
      <c r="AL69" s="1026"/>
      <c r="AM69" s="1026"/>
      <c r="AN69" s="1026"/>
      <c r="AO69" s="1026"/>
      <c r="AP69" s="1026" t="s">
        <v>590</v>
      </c>
      <c r="AQ69" s="1026"/>
      <c r="AR69" s="1026"/>
      <c r="AS69" s="1026"/>
      <c r="AT69" s="1026"/>
      <c r="AU69" s="1026" t="s">
        <v>590</v>
      </c>
      <c r="AV69" s="1026"/>
      <c r="AW69" s="1026"/>
      <c r="AX69" s="1026"/>
      <c r="AY69" s="1026"/>
      <c r="AZ69" s="1037"/>
      <c r="BA69" s="1037"/>
      <c r="BB69" s="1037"/>
      <c r="BC69" s="1037"/>
      <c r="BD69" s="103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593</v>
      </c>
      <c r="C70" s="1030"/>
      <c r="D70" s="1030"/>
      <c r="E70" s="1030"/>
      <c r="F70" s="1030"/>
      <c r="G70" s="1030"/>
      <c r="H70" s="1030"/>
      <c r="I70" s="1030"/>
      <c r="J70" s="1030"/>
      <c r="K70" s="1030"/>
      <c r="L70" s="1030"/>
      <c r="M70" s="1030"/>
      <c r="N70" s="1030"/>
      <c r="O70" s="1030"/>
      <c r="P70" s="1031"/>
      <c r="Q70" s="1032">
        <v>296028</v>
      </c>
      <c r="R70" s="1026"/>
      <c r="S70" s="1026"/>
      <c r="T70" s="1026"/>
      <c r="U70" s="1026"/>
      <c r="V70" s="1026">
        <v>287668</v>
      </c>
      <c r="W70" s="1026"/>
      <c r="X70" s="1026"/>
      <c r="Y70" s="1026"/>
      <c r="Z70" s="1026"/>
      <c r="AA70" s="1026">
        <v>8360</v>
      </c>
      <c r="AB70" s="1026"/>
      <c r="AC70" s="1026"/>
      <c r="AD70" s="1026"/>
      <c r="AE70" s="1026"/>
      <c r="AF70" s="1026">
        <v>8360</v>
      </c>
      <c r="AG70" s="1026"/>
      <c r="AH70" s="1026"/>
      <c r="AI70" s="1026"/>
      <c r="AJ70" s="1026"/>
      <c r="AK70" s="1026" t="s">
        <v>590</v>
      </c>
      <c r="AL70" s="1026"/>
      <c r="AM70" s="1026"/>
      <c r="AN70" s="1026"/>
      <c r="AO70" s="1026"/>
      <c r="AP70" s="1026" t="s">
        <v>590</v>
      </c>
      <c r="AQ70" s="1026"/>
      <c r="AR70" s="1026"/>
      <c r="AS70" s="1026"/>
      <c r="AT70" s="1026"/>
      <c r="AU70" s="1026" t="s">
        <v>590</v>
      </c>
      <c r="AV70" s="1026"/>
      <c r="AW70" s="1026"/>
      <c r="AX70" s="1026"/>
      <c r="AY70" s="1026"/>
      <c r="AZ70" s="1037"/>
      <c r="BA70" s="1037"/>
      <c r="BB70" s="1037"/>
      <c r="BC70" s="1037"/>
      <c r="BD70" s="103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397</v>
      </c>
      <c r="B88" s="999" t="s">
        <v>429</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999" t="s">
        <v>430</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431</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432</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435</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436</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437</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438</v>
      </c>
      <c r="AB109" s="949"/>
      <c r="AC109" s="949"/>
      <c r="AD109" s="949"/>
      <c r="AE109" s="950"/>
      <c r="AF109" s="951" t="s">
        <v>306</v>
      </c>
      <c r="AG109" s="949"/>
      <c r="AH109" s="949"/>
      <c r="AI109" s="949"/>
      <c r="AJ109" s="950"/>
      <c r="AK109" s="951" t="s">
        <v>305</v>
      </c>
      <c r="AL109" s="949"/>
      <c r="AM109" s="949"/>
      <c r="AN109" s="949"/>
      <c r="AO109" s="950"/>
      <c r="AP109" s="951" t="s">
        <v>439</v>
      </c>
      <c r="AQ109" s="949"/>
      <c r="AR109" s="949"/>
      <c r="AS109" s="949"/>
      <c r="AT109" s="980"/>
      <c r="AU109" s="948" t="s">
        <v>437</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438</v>
      </c>
      <c r="BR109" s="949"/>
      <c r="BS109" s="949"/>
      <c r="BT109" s="949"/>
      <c r="BU109" s="950"/>
      <c r="BV109" s="951" t="s">
        <v>306</v>
      </c>
      <c r="BW109" s="949"/>
      <c r="BX109" s="949"/>
      <c r="BY109" s="949"/>
      <c r="BZ109" s="950"/>
      <c r="CA109" s="951" t="s">
        <v>305</v>
      </c>
      <c r="CB109" s="949"/>
      <c r="CC109" s="949"/>
      <c r="CD109" s="949"/>
      <c r="CE109" s="950"/>
      <c r="CF109" s="987" t="s">
        <v>439</v>
      </c>
      <c r="CG109" s="987"/>
      <c r="CH109" s="987"/>
      <c r="CI109" s="987"/>
      <c r="CJ109" s="987"/>
      <c r="CK109" s="951" t="s">
        <v>440</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438</v>
      </c>
      <c r="DH109" s="949"/>
      <c r="DI109" s="949"/>
      <c r="DJ109" s="949"/>
      <c r="DK109" s="950"/>
      <c r="DL109" s="951" t="s">
        <v>306</v>
      </c>
      <c r="DM109" s="949"/>
      <c r="DN109" s="949"/>
      <c r="DO109" s="949"/>
      <c r="DP109" s="950"/>
      <c r="DQ109" s="951" t="s">
        <v>305</v>
      </c>
      <c r="DR109" s="949"/>
      <c r="DS109" s="949"/>
      <c r="DT109" s="949"/>
      <c r="DU109" s="950"/>
      <c r="DV109" s="951" t="s">
        <v>439</v>
      </c>
      <c r="DW109" s="949"/>
      <c r="DX109" s="949"/>
      <c r="DY109" s="949"/>
      <c r="DZ109" s="980"/>
    </row>
    <row r="110" spans="1:131" s="247" customFormat="1" ht="26.25" customHeight="1" x14ac:dyDescent="0.15">
      <c r="A110" s="851" t="s">
        <v>441</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30940505</v>
      </c>
      <c r="AB110" s="942"/>
      <c r="AC110" s="942"/>
      <c r="AD110" s="942"/>
      <c r="AE110" s="943"/>
      <c r="AF110" s="944">
        <v>30780180</v>
      </c>
      <c r="AG110" s="942"/>
      <c r="AH110" s="942"/>
      <c r="AI110" s="942"/>
      <c r="AJ110" s="943"/>
      <c r="AK110" s="944">
        <v>35114988</v>
      </c>
      <c r="AL110" s="942"/>
      <c r="AM110" s="942"/>
      <c r="AN110" s="942"/>
      <c r="AO110" s="943"/>
      <c r="AP110" s="945">
        <v>20.399999999999999</v>
      </c>
      <c r="AQ110" s="946"/>
      <c r="AR110" s="946"/>
      <c r="AS110" s="946"/>
      <c r="AT110" s="947"/>
      <c r="AU110" s="981" t="s">
        <v>73</v>
      </c>
      <c r="AV110" s="982"/>
      <c r="AW110" s="982"/>
      <c r="AX110" s="982"/>
      <c r="AY110" s="982"/>
      <c r="AZ110" s="907" t="s">
        <v>442</v>
      </c>
      <c r="BA110" s="852"/>
      <c r="BB110" s="852"/>
      <c r="BC110" s="852"/>
      <c r="BD110" s="852"/>
      <c r="BE110" s="852"/>
      <c r="BF110" s="852"/>
      <c r="BG110" s="852"/>
      <c r="BH110" s="852"/>
      <c r="BI110" s="852"/>
      <c r="BJ110" s="852"/>
      <c r="BK110" s="852"/>
      <c r="BL110" s="852"/>
      <c r="BM110" s="852"/>
      <c r="BN110" s="852"/>
      <c r="BO110" s="852"/>
      <c r="BP110" s="853"/>
      <c r="BQ110" s="908">
        <v>443110965</v>
      </c>
      <c r="BR110" s="889"/>
      <c r="BS110" s="889"/>
      <c r="BT110" s="889"/>
      <c r="BU110" s="889"/>
      <c r="BV110" s="889">
        <v>454325134</v>
      </c>
      <c r="BW110" s="889"/>
      <c r="BX110" s="889"/>
      <c r="BY110" s="889"/>
      <c r="BZ110" s="889"/>
      <c r="CA110" s="889">
        <v>481313290</v>
      </c>
      <c r="CB110" s="889"/>
      <c r="CC110" s="889"/>
      <c r="CD110" s="889"/>
      <c r="CE110" s="889"/>
      <c r="CF110" s="913">
        <v>278.89999999999998</v>
      </c>
      <c r="CG110" s="914"/>
      <c r="CH110" s="914"/>
      <c r="CI110" s="914"/>
      <c r="CJ110" s="914"/>
      <c r="CK110" s="977" t="s">
        <v>443</v>
      </c>
      <c r="CL110" s="863"/>
      <c r="CM110" s="938" t="s">
        <v>444</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1834811</v>
      </c>
      <c r="DH110" s="889"/>
      <c r="DI110" s="889"/>
      <c r="DJ110" s="889"/>
      <c r="DK110" s="889"/>
      <c r="DL110" s="889">
        <v>1678633</v>
      </c>
      <c r="DM110" s="889"/>
      <c r="DN110" s="889"/>
      <c r="DO110" s="889"/>
      <c r="DP110" s="889"/>
      <c r="DQ110" s="889">
        <v>1519375</v>
      </c>
      <c r="DR110" s="889"/>
      <c r="DS110" s="889"/>
      <c r="DT110" s="889"/>
      <c r="DU110" s="889"/>
      <c r="DV110" s="890">
        <v>0.9</v>
      </c>
      <c r="DW110" s="890"/>
      <c r="DX110" s="890"/>
      <c r="DY110" s="890"/>
      <c r="DZ110" s="891"/>
    </row>
    <row r="111" spans="1:131" s="247" customFormat="1" ht="26.25" customHeight="1" x14ac:dyDescent="0.15">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446</v>
      </c>
      <c r="AB111" s="970"/>
      <c r="AC111" s="970"/>
      <c r="AD111" s="970"/>
      <c r="AE111" s="971"/>
      <c r="AF111" s="972" t="s">
        <v>390</v>
      </c>
      <c r="AG111" s="970"/>
      <c r="AH111" s="970"/>
      <c r="AI111" s="970"/>
      <c r="AJ111" s="971"/>
      <c r="AK111" s="972" t="s">
        <v>126</v>
      </c>
      <c r="AL111" s="970"/>
      <c r="AM111" s="970"/>
      <c r="AN111" s="970"/>
      <c r="AO111" s="971"/>
      <c r="AP111" s="973" t="s">
        <v>126</v>
      </c>
      <c r="AQ111" s="974"/>
      <c r="AR111" s="974"/>
      <c r="AS111" s="974"/>
      <c r="AT111" s="975"/>
      <c r="AU111" s="983"/>
      <c r="AV111" s="984"/>
      <c r="AW111" s="984"/>
      <c r="AX111" s="984"/>
      <c r="AY111" s="984"/>
      <c r="AZ111" s="859" t="s">
        <v>447</v>
      </c>
      <c r="BA111" s="794"/>
      <c r="BB111" s="794"/>
      <c r="BC111" s="794"/>
      <c r="BD111" s="794"/>
      <c r="BE111" s="794"/>
      <c r="BF111" s="794"/>
      <c r="BG111" s="794"/>
      <c r="BH111" s="794"/>
      <c r="BI111" s="794"/>
      <c r="BJ111" s="794"/>
      <c r="BK111" s="794"/>
      <c r="BL111" s="794"/>
      <c r="BM111" s="794"/>
      <c r="BN111" s="794"/>
      <c r="BO111" s="794"/>
      <c r="BP111" s="795"/>
      <c r="BQ111" s="860">
        <v>1902126</v>
      </c>
      <c r="BR111" s="861"/>
      <c r="BS111" s="861"/>
      <c r="BT111" s="861"/>
      <c r="BU111" s="861"/>
      <c r="BV111" s="861">
        <v>1706981</v>
      </c>
      <c r="BW111" s="861"/>
      <c r="BX111" s="861"/>
      <c r="BY111" s="861"/>
      <c r="BZ111" s="861"/>
      <c r="CA111" s="861">
        <v>1538274</v>
      </c>
      <c r="CB111" s="861"/>
      <c r="CC111" s="861"/>
      <c r="CD111" s="861"/>
      <c r="CE111" s="861"/>
      <c r="CF111" s="922">
        <v>0.9</v>
      </c>
      <c r="CG111" s="923"/>
      <c r="CH111" s="923"/>
      <c r="CI111" s="923"/>
      <c r="CJ111" s="923"/>
      <c r="CK111" s="978"/>
      <c r="CL111" s="865"/>
      <c r="CM111" s="868" t="s">
        <v>448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126</v>
      </c>
      <c r="DH111" s="861"/>
      <c r="DI111" s="861"/>
      <c r="DJ111" s="861"/>
      <c r="DK111" s="861"/>
      <c r="DL111" s="861" t="s">
        <v>390</v>
      </c>
      <c r="DM111" s="861"/>
      <c r="DN111" s="861"/>
      <c r="DO111" s="861"/>
      <c r="DP111" s="861"/>
      <c r="DQ111" s="861" t="s">
        <v>126</v>
      </c>
      <c r="DR111" s="861"/>
      <c r="DS111" s="861"/>
      <c r="DT111" s="861"/>
      <c r="DU111" s="861"/>
      <c r="DV111" s="838" t="s">
        <v>126</v>
      </c>
      <c r="DW111" s="838"/>
      <c r="DX111" s="838"/>
      <c r="DY111" s="838"/>
      <c r="DZ111" s="839"/>
    </row>
    <row r="112" spans="1:131" s="247" customFormat="1" ht="26.25" customHeight="1" x14ac:dyDescent="0.15">
      <c r="A112" s="963" t="s">
        <v>449</v>
      </c>
      <c r="B112" s="964"/>
      <c r="C112" s="794" t="s">
        <v>450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1666666</v>
      </c>
      <c r="AB112" s="824"/>
      <c r="AC112" s="824"/>
      <c r="AD112" s="824"/>
      <c r="AE112" s="825"/>
      <c r="AF112" s="826">
        <v>2000000</v>
      </c>
      <c r="AG112" s="824"/>
      <c r="AH112" s="824"/>
      <c r="AI112" s="824"/>
      <c r="AJ112" s="825"/>
      <c r="AK112" s="826">
        <v>2333333</v>
      </c>
      <c r="AL112" s="824"/>
      <c r="AM112" s="824"/>
      <c r="AN112" s="824"/>
      <c r="AO112" s="825"/>
      <c r="AP112" s="871">
        <v>1.4</v>
      </c>
      <c r="AQ112" s="872"/>
      <c r="AR112" s="872"/>
      <c r="AS112" s="872"/>
      <c r="AT112" s="873"/>
      <c r="AU112" s="983"/>
      <c r="AV112" s="984"/>
      <c r="AW112" s="984"/>
      <c r="AX112" s="984"/>
      <c r="AY112" s="984"/>
      <c r="AZ112" s="859" t="s">
        <v>451</v>
      </c>
      <c r="BA112" s="794"/>
      <c r="BB112" s="794"/>
      <c r="BC112" s="794"/>
      <c r="BD112" s="794"/>
      <c r="BE112" s="794"/>
      <c r="BF112" s="794"/>
      <c r="BG112" s="794"/>
      <c r="BH112" s="794"/>
      <c r="BI112" s="794"/>
      <c r="BJ112" s="794"/>
      <c r="BK112" s="794"/>
      <c r="BL112" s="794"/>
      <c r="BM112" s="794"/>
      <c r="BN112" s="794"/>
      <c r="BO112" s="794"/>
      <c r="BP112" s="795"/>
      <c r="BQ112" s="860">
        <v>73297966</v>
      </c>
      <c r="BR112" s="861"/>
      <c r="BS112" s="861"/>
      <c r="BT112" s="861"/>
      <c r="BU112" s="861"/>
      <c r="BV112" s="861">
        <v>70909196</v>
      </c>
      <c r="BW112" s="861"/>
      <c r="BX112" s="861"/>
      <c r="BY112" s="861"/>
      <c r="BZ112" s="861"/>
      <c r="CA112" s="861">
        <v>72307753</v>
      </c>
      <c r="CB112" s="861"/>
      <c r="CC112" s="861"/>
      <c r="CD112" s="861"/>
      <c r="CE112" s="861"/>
      <c r="CF112" s="922">
        <v>41.9</v>
      </c>
      <c r="CG112" s="923"/>
      <c r="CH112" s="923"/>
      <c r="CI112" s="923"/>
      <c r="CJ112" s="923"/>
      <c r="CK112" s="978"/>
      <c r="CL112" s="865"/>
      <c r="CM112" s="868" t="s">
        <v>452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v>37796</v>
      </c>
      <c r="DH112" s="861"/>
      <c r="DI112" s="861"/>
      <c r="DJ112" s="861"/>
      <c r="DK112" s="861"/>
      <c r="DL112" s="861">
        <v>28348</v>
      </c>
      <c r="DM112" s="861"/>
      <c r="DN112" s="861"/>
      <c r="DO112" s="861"/>
      <c r="DP112" s="861"/>
      <c r="DQ112" s="861">
        <v>18899</v>
      </c>
      <c r="DR112" s="861"/>
      <c r="DS112" s="861"/>
      <c r="DT112" s="861"/>
      <c r="DU112" s="861"/>
      <c r="DV112" s="838">
        <v>0</v>
      </c>
      <c r="DW112" s="838"/>
      <c r="DX112" s="838"/>
      <c r="DY112" s="838"/>
      <c r="DZ112" s="839"/>
    </row>
    <row r="113" spans="1:130" s="247" customFormat="1" ht="26.25" customHeight="1" x14ac:dyDescent="0.15">
      <c r="A113" s="965"/>
      <c r="B113" s="966"/>
      <c r="C113" s="794" t="s">
        <v>453</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6418197</v>
      </c>
      <c r="AB113" s="970"/>
      <c r="AC113" s="970"/>
      <c r="AD113" s="970"/>
      <c r="AE113" s="971"/>
      <c r="AF113" s="972">
        <v>5383490</v>
      </c>
      <c r="AG113" s="970"/>
      <c r="AH113" s="970"/>
      <c r="AI113" s="970"/>
      <c r="AJ113" s="971"/>
      <c r="AK113" s="972">
        <v>4994240</v>
      </c>
      <c r="AL113" s="970"/>
      <c r="AM113" s="970"/>
      <c r="AN113" s="970"/>
      <c r="AO113" s="971"/>
      <c r="AP113" s="973">
        <v>2.9</v>
      </c>
      <c r="AQ113" s="974"/>
      <c r="AR113" s="974"/>
      <c r="AS113" s="974"/>
      <c r="AT113" s="975"/>
      <c r="AU113" s="983"/>
      <c r="AV113" s="984"/>
      <c r="AW113" s="984"/>
      <c r="AX113" s="984"/>
      <c r="AY113" s="984"/>
      <c r="AZ113" s="859" t="s">
        <v>454</v>
      </c>
      <c r="BA113" s="794"/>
      <c r="BB113" s="794"/>
      <c r="BC113" s="794"/>
      <c r="BD113" s="794"/>
      <c r="BE113" s="794"/>
      <c r="BF113" s="794"/>
      <c r="BG113" s="794"/>
      <c r="BH113" s="794"/>
      <c r="BI113" s="794"/>
      <c r="BJ113" s="794"/>
      <c r="BK113" s="794"/>
      <c r="BL113" s="794"/>
      <c r="BM113" s="794"/>
      <c r="BN113" s="794"/>
      <c r="BO113" s="794"/>
      <c r="BP113" s="795"/>
      <c r="BQ113" s="860">
        <v>2510</v>
      </c>
      <c r="BR113" s="861"/>
      <c r="BS113" s="861"/>
      <c r="BT113" s="861"/>
      <c r="BU113" s="861"/>
      <c r="BV113" s="861">
        <v>1873</v>
      </c>
      <c r="BW113" s="861"/>
      <c r="BX113" s="861"/>
      <c r="BY113" s="861"/>
      <c r="BZ113" s="861"/>
      <c r="CA113" s="861">
        <v>1242</v>
      </c>
      <c r="CB113" s="861"/>
      <c r="CC113" s="861"/>
      <c r="CD113" s="861"/>
      <c r="CE113" s="861"/>
      <c r="CF113" s="922">
        <v>0</v>
      </c>
      <c r="CG113" s="923"/>
      <c r="CH113" s="923"/>
      <c r="CI113" s="923"/>
      <c r="CJ113" s="923"/>
      <c r="CK113" s="978"/>
      <c r="CL113" s="865"/>
      <c r="CM113" s="868" t="s">
        <v>455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390</v>
      </c>
      <c r="DH113" s="824"/>
      <c r="DI113" s="824"/>
      <c r="DJ113" s="824"/>
      <c r="DK113" s="825"/>
      <c r="DL113" s="826" t="s">
        <v>390</v>
      </c>
      <c r="DM113" s="824"/>
      <c r="DN113" s="824"/>
      <c r="DO113" s="824"/>
      <c r="DP113" s="825"/>
      <c r="DQ113" s="826" t="s">
        <v>126</v>
      </c>
      <c r="DR113" s="824"/>
      <c r="DS113" s="824"/>
      <c r="DT113" s="824"/>
      <c r="DU113" s="825"/>
      <c r="DV113" s="871" t="s">
        <v>126</v>
      </c>
      <c r="DW113" s="872"/>
      <c r="DX113" s="872"/>
      <c r="DY113" s="872"/>
      <c r="DZ113" s="873"/>
    </row>
    <row r="114" spans="1:130" s="247" customFormat="1" ht="26.25" customHeight="1" x14ac:dyDescent="0.15">
      <c r="A114" s="965"/>
      <c r="B114" s="966"/>
      <c r="C114" s="794" t="s">
        <v>456</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49583</v>
      </c>
      <c r="AB114" s="824"/>
      <c r="AC114" s="824"/>
      <c r="AD114" s="824"/>
      <c r="AE114" s="825"/>
      <c r="AF114" s="826">
        <v>299</v>
      </c>
      <c r="AG114" s="824"/>
      <c r="AH114" s="824"/>
      <c r="AI114" s="824"/>
      <c r="AJ114" s="825"/>
      <c r="AK114" s="826">
        <v>265</v>
      </c>
      <c r="AL114" s="824"/>
      <c r="AM114" s="824"/>
      <c r="AN114" s="824"/>
      <c r="AO114" s="825"/>
      <c r="AP114" s="871">
        <v>0</v>
      </c>
      <c r="AQ114" s="872"/>
      <c r="AR114" s="872"/>
      <c r="AS114" s="872"/>
      <c r="AT114" s="873"/>
      <c r="AU114" s="983"/>
      <c r="AV114" s="984"/>
      <c r="AW114" s="984"/>
      <c r="AX114" s="984"/>
      <c r="AY114" s="984"/>
      <c r="AZ114" s="859" t="s">
        <v>457</v>
      </c>
      <c r="BA114" s="794"/>
      <c r="BB114" s="794"/>
      <c r="BC114" s="794"/>
      <c r="BD114" s="794"/>
      <c r="BE114" s="794"/>
      <c r="BF114" s="794"/>
      <c r="BG114" s="794"/>
      <c r="BH114" s="794"/>
      <c r="BI114" s="794"/>
      <c r="BJ114" s="794"/>
      <c r="BK114" s="794"/>
      <c r="BL114" s="794"/>
      <c r="BM114" s="794"/>
      <c r="BN114" s="794"/>
      <c r="BO114" s="794"/>
      <c r="BP114" s="795"/>
      <c r="BQ114" s="860">
        <v>75497529</v>
      </c>
      <c r="BR114" s="861"/>
      <c r="BS114" s="861"/>
      <c r="BT114" s="861"/>
      <c r="BU114" s="861"/>
      <c r="BV114" s="861">
        <v>74246560</v>
      </c>
      <c r="BW114" s="861"/>
      <c r="BX114" s="861"/>
      <c r="BY114" s="861"/>
      <c r="BZ114" s="861"/>
      <c r="CA114" s="861">
        <v>72459306</v>
      </c>
      <c r="CB114" s="861"/>
      <c r="CC114" s="861"/>
      <c r="CD114" s="861"/>
      <c r="CE114" s="861"/>
      <c r="CF114" s="922">
        <v>42</v>
      </c>
      <c r="CG114" s="923"/>
      <c r="CH114" s="923"/>
      <c r="CI114" s="923"/>
      <c r="CJ114" s="923"/>
      <c r="CK114" s="978"/>
      <c r="CL114" s="865"/>
      <c r="CM114" s="868" t="s">
        <v>458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390</v>
      </c>
      <c r="DH114" s="824"/>
      <c r="DI114" s="824"/>
      <c r="DJ114" s="824"/>
      <c r="DK114" s="825"/>
      <c r="DL114" s="826" t="s">
        <v>126</v>
      </c>
      <c r="DM114" s="824"/>
      <c r="DN114" s="824"/>
      <c r="DO114" s="824"/>
      <c r="DP114" s="825"/>
      <c r="DQ114" s="826" t="s">
        <v>126</v>
      </c>
      <c r="DR114" s="824"/>
      <c r="DS114" s="824"/>
      <c r="DT114" s="824"/>
      <c r="DU114" s="825"/>
      <c r="DV114" s="871" t="s">
        <v>126</v>
      </c>
      <c r="DW114" s="872"/>
      <c r="DX114" s="872"/>
      <c r="DY114" s="872"/>
      <c r="DZ114" s="873"/>
    </row>
    <row r="115" spans="1:130" s="247" customFormat="1" ht="26.25" customHeight="1" x14ac:dyDescent="0.15">
      <c r="A115" s="965"/>
      <c r="B115" s="966"/>
      <c r="C115" s="794" t="s">
        <v>459</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221403</v>
      </c>
      <c r="AB115" s="970"/>
      <c r="AC115" s="970"/>
      <c r="AD115" s="970"/>
      <c r="AE115" s="971"/>
      <c r="AF115" s="972">
        <v>193075</v>
      </c>
      <c r="AG115" s="970"/>
      <c r="AH115" s="970"/>
      <c r="AI115" s="970"/>
      <c r="AJ115" s="971"/>
      <c r="AK115" s="972">
        <v>103721</v>
      </c>
      <c r="AL115" s="970"/>
      <c r="AM115" s="970"/>
      <c r="AN115" s="970"/>
      <c r="AO115" s="971"/>
      <c r="AP115" s="973">
        <v>0.1</v>
      </c>
      <c r="AQ115" s="974"/>
      <c r="AR115" s="974"/>
      <c r="AS115" s="974"/>
      <c r="AT115" s="975"/>
      <c r="AU115" s="983"/>
      <c r="AV115" s="984"/>
      <c r="AW115" s="984"/>
      <c r="AX115" s="984"/>
      <c r="AY115" s="984"/>
      <c r="AZ115" s="859" t="s">
        <v>460</v>
      </c>
      <c r="BA115" s="794"/>
      <c r="BB115" s="794"/>
      <c r="BC115" s="794"/>
      <c r="BD115" s="794"/>
      <c r="BE115" s="794"/>
      <c r="BF115" s="794"/>
      <c r="BG115" s="794"/>
      <c r="BH115" s="794"/>
      <c r="BI115" s="794"/>
      <c r="BJ115" s="794"/>
      <c r="BK115" s="794"/>
      <c r="BL115" s="794"/>
      <c r="BM115" s="794"/>
      <c r="BN115" s="794"/>
      <c r="BO115" s="794"/>
      <c r="BP115" s="795"/>
      <c r="BQ115" s="860" t="s">
        <v>390</v>
      </c>
      <c r="BR115" s="861"/>
      <c r="BS115" s="861"/>
      <c r="BT115" s="861"/>
      <c r="BU115" s="861"/>
      <c r="BV115" s="861" t="s">
        <v>390</v>
      </c>
      <c r="BW115" s="861"/>
      <c r="BX115" s="861"/>
      <c r="BY115" s="861"/>
      <c r="BZ115" s="861"/>
      <c r="CA115" s="861" t="s">
        <v>390</v>
      </c>
      <c r="CB115" s="861"/>
      <c r="CC115" s="861"/>
      <c r="CD115" s="861"/>
      <c r="CE115" s="861"/>
      <c r="CF115" s="922" t="s">
        <v>126</v>
      </c>
      <c r="CG115" s="923"/>
      <c r="CH115" s="923"/>
      <c r="CI115" s="923"/>
      <c r="CJ115" s="923"/>
      <c r="CK115" s="978"/>
      <c r="CL115" s="865"/>
      <c r="CM115" s="859" t="s">
        <v>461</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390</v>
      </c>
      <c r="DH115" s="824"/>
      <c r="DI115" s="824"/>
      <c r="DJ115" s="824"/>
      <c r="DK115" s="825"/>
      <c r="DL115" s="826" t="s">
        <v>126</v>
      </c>
      <c r="DM115" s="824"/>
      <c r="DN115" s="824"/>
      <c r="DO115" s="824"/>
      <c r="DP115" s="825"/>
      <c r="DQ115" s="826" t="s">
        <v>126</v>
      </c>
      <c r="DR115" s="824"/>
      <c r="DS115" s="824"/>
      <c r="DT115" s="824"/>
      <c r="DU115" s="825"/>
      <c r="DV115" s="871" t="s">
        <v>390</v>
      </c>
      <c r="DW115" s="872"/>
      <c r="DX115" s="872"/>
      <c r="DY115" s="872"/>
      <c r="DZ115" s="873"/>
    </row>
    <row r="116" spans="1:130" s="247" customFormat="1" ht="26.25" customHeight="1" x14ac:dyDescent="0.15">
      <c r="A116" s="967"/>
      <c r="B116" s="968"/>
      <c r="C116" s="927" t="s">
        <v>462</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1251</v>
      </c>
      <c r="AB116" s="824"/>
      <c r="AC116" s="824"/>
      <c r="AD116" s="824"/>
      <c r="AE116" s="825"/>
      <c r="AF116" s="826" t="s">
        <v>390</v>
      </c>
      <c r="AG116" s="824"/>
      <c r="AH116" s="824"/>
      <c r="AI116" s="824"/>
      <c r="AJ116" s="825"/>
      <c r="AK116" s="826">
        <v>1046</v>
      </c>
      <c r="AL116" s="824"/>
      <c r="AM116" s="824"/>
      <c r="AN116" s="824"/>
      <c r="AO116" s="825"/>
      <c r="AP116" s="871">
        <v>0</v>
      </c>
      <c r="AQ116" s="872"/>
      <c r="AR116" s="872"/>
      <c r="AS116" s="872"/>
      <c r="AT116" s="873"/>
      <c r="AU116" s="983"/>
      <c r="AV116" s="984"/>
      <c r="AW116" s="984"/>
      <c r="AX116" s="984"/>
      <c r="AY116" s="984"/>
      <c r="AZ116" s="910" t="s">
        <v>463</v>
      </c>
      <c r="BA116" s="911"/>
      <c r="BB116" s="911"/>
      <c r="BC116" s="911"/>
      <c r="BD116" s="911"/>
      <c r="BE116" s="911"/>
      <c r="BF116" s="911"/>
      <c r="BG116" s="911"/>
      <c r="BH116" s="911"/>
      <c r="BI116" s="911"/>
      <c r="BJ116" s="911"/>
      <c r="BK116" s="911"/>
      <c r="BL116" s="911"/>
      <c r="BM116" s="911"/>
      <c r="BN116" s="911"/>
      <c r="BO116" s="911"/>
      <c r="BP116" s="912"/>
      <c r="BQ116" s="860" t="s">
        <v>126</v>
      </c>
      <c r="BR116" s="861"/>
      <c r="BS116" s="861"/>
      <c r="BT116" s="861"/>
      <c r="BU116" s="861"/>
      <c r="BV116" s="861" t="s">
        <v>126</v>
      </c>
      <c r="BW116" s="861"/>
      <c r="BX116" s="861"/>
      <c r="BY116" s="861"/>
      <c r="BZ116" s="861"/>
      <c r="CA116" s="861" t="s">
        <v>390</v>
      </c>
      <c r="CB116" s="861"/>
      <c r="CC116" s="861"/>
      <c r="CD116" s="861"/>
      <c r="CE116" s="861"/>
      <c r="CF116" s="922" t="s">
        <v>390</v>
      </c>
      <c r="CG116" s="923"/>
      <c r="CH116" s="923"/>
      <c r="CI116" s="923"/>
      <c r="CJ116" s="923"/>
      <c r="CK116" s="978"/>
      <c r="CL116" s="865"/>
      <c r="CM116" s="868" t="s">
        <v>464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126</v>
      </c>
      <c r="DH116" s="824"/>
      <c r="DI116" s="824"/>
      <c r="DJ116" s="824"/>
      <c r="DK116" s="825"/>
      <c r="DL116" s="826" t="s">
        <v>126</v>
      </c>
      <c r="DM116" s="824"/>
      <c r="DN116" s="824"/>
      <c r="DO116" s="824"/>
      <c r="DP116" s="825"/>
      <c r="DQ116" s="826" t="s">
        <v>446</v>
      </c>
      <c r="DR116" s="824"/>
      <c r="DS116" s="824"/>
      <c r="DT116" s="824"/>
      <c r="DU116" s="825"/>
      <c r="DV116" s="871" t="s">
        <v>390</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465</v>
      </c>
      <c r="Z117" s="950"/>
      <c r="AA117" s="955">
        <v>39297605</v>
      </c>
      <c r="AB117" s="956"/>
      <c r="AC117" s="956"/>
      <c r="AD117" s="956"/>
      <c r="AE117" s="957"/>
      <c r="AF117" s="958">
        <v>38357044</v>
      </c>
      <c r="AG117" s="956"/>
      <c r="AH117" s="956"/>
      <c r="AI117" s="956"/>
      <c r="AJ117" s="957"/>
      <c r="AK117" s="958">
        <v>42547593</v>
      </c>
      <c r="AL117" s="956"/>
      <c r="AM117" s="956"/>
      <c r="AN117" s="956"/>
      <c r="AO117" s="957"/>
      <c r="AP117" s="959"/>
      <c r="AQ117" s="960"/>
      <c r="AR117" s="960"/>
      <c r="AS117" s="960"/>
      <c r="AT117" s="961"/>
      <c r="AU117" s="983"/>
      <c r="AV117" s="984"/>
      <c r="AW117" s="984"/>
      <c r="AX117" s="984"/>
      <c r="AY117" s="984"/>
      <c r="AZ117" s="910" t="s">
        <v>466</v>
      </c>
      <c r="BA117" s="911"/>
      <c r="BB117" s="911"/>
      <c r="BC117" s="911"/>
      <c r="BD117" s="911"/>
      <c r="BE117" s="911"/>
      <c r="BF117" s="911"/>
      <c r="BG117" s="911"/>
      <c r="BH117" s="911"/>
      <c r="BI117" s="911"/>
      <c r="BJ117" s="911"/>
      <c r="BK117" s="911"/>
      <c r="BL117" s="911"/>
      <c r="BM117" s="911"/>
      <c r="BN117" s="911"/>
      <c r="BO117" s="911"/>
      <c r="BP117" s="912"/>
      <c r="BQ117" s="860" t="s">
        <v>126</v>
      </c>
      <c r="BR117" s="861"/>
      <c r="BS117" s="861"/>
      <c r="BT117" s="861"/>
      <c r="BU117" s="861"/>
      <c r="BV117" s="861" t="s">
        <v>126</v>
      </c>
      <c r="BW117" s="861"/>
      <c r="BX117" s="861"/>
      <c r="BY117" s="861"/>
      <c r="BZ117" s="861"/>
      <c r="CA117" s="861" t="s">
        <v>390</v>
      </c>
      <c r="CB117" s="861"/>
      <c r="CC117" s="861"/>
      <c r="CD117" s="861"/>
      <c r="CE117" s="861"/>
      <c r="CF117" s="922" t="s">
        <v>126</v>
      </c>
      <c r="CG117" s="923"/>
      <c r="CH117" s="923"/>
      <c r="CI117" s="923"/>
      <c r="CJ117" s="923"/>
      <c r="CK117" s="978"/>
      <c r="CL117" s="865"/>
      <c r="CM117" s="868" t="s">
        <v>467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126</v>
      </c>
      <c r="DH117" s="824"/>
      <c r="DI117" s="824"/>
      <c r="DJ117" s="824"/>
      <c r="DK117" s="825"/>
      <c r="DL117" s="826" t="s">
        <v>126</v>
      </c>
      <c r="DM117" s="824"/>
      <c r="DN117" s="824"/>
      <c r="DO117" s="824"/>
      <c r="DP117" s="825"/>
      <c r="DQ117" s="826" t="s">
        <v>126</v>
      </c>
      <c r="DR117" s="824"/>
      <c r="DS117" s="824"/>
      <c r="DT117" s="824"/>
      <c r="DU117" s="825"/>
      <c r="DV117" s="871" t="s">
        <v>126</v>
      </c>
      <c r="DW117" s="872"/>
      <c r="DX117" s="872"/>
      <c r="DY117" s="872"/>
      <c r="DZ117" s="873"/>
    </row>
    <row r="118" spans="1:130" s="247" customFormat="1" ht="26.25" customHeight="1" x14ac:dyDescent="0.15">
      <c r="A118" s="948" t="s">
        <v>440</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438</v>
      </c>
      <c r="AB118" s="949"/>
      <c r="AC118" s="949"/>
      <c r="AD118" s="949"/>
      <c r="AE118" s="950"/>
      <c r="AF118" s="951" t="s">
        <v>306</v>
      </c>
      <c r="AG118" s="949"/>
      <c r="AH118" s="949"/>
      <c r="AI118" s="949"/>
      <c r="AJ118" s="950"/>
      <c r="AK118" s="951" t="s">
        <v>305</v>
      </c>
      <c r="AL118" s="949"/>
      <c r="AM118" s="949"/>
      <c r="AN118" s="949"/>
      <c r="AO118" s="950"/>
      <c r="AP118" s="952" t="s">
        <v>439</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126</v>
      </c>
      <c r="BW118" s="892"/>
      <c r="BX118" s="892"/>
      <c r="BY118" s="892"/>
      <c r="BZ118" s="892"/>
      <c r="CA118" s="892" t="s">
        <v>126</v>
      </c>
      <c r="CB118" s="892"/>
      <c r="CC118" s="892"/>
      <c r="CD118" s="892"/>
      <c r="CE118" s="892"/>
      <c r="CF118" s="922" t="s">
        <v>126</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126</v>
      </c>
      <c r="DW118" s="872"/>
      <c r="DX118" s="872"/>
      <c r="DY118" s="872"/>
      <c r="DZ118" s="873"/>
    </row>
    <row r="119" spans="1:130" s="247" customFormat="1" ht="26.25" customHeight="1" x14ac:dyDescent="0.15">
      <c r="A119" s="862" t="s">
        <v>443</v>
      </c>
      <c r="B119" s="863"/>
      <c r="C119" s="938" t="s">
        <v>444</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212327</v>
      </c>
      <c r="AB119" s="942"/>
      <c r="AC119" s="942"/>
      <c r="AD119" s="942"/>
      <c r="AE119" s="943"/>
      <c r="AF119" s="944">
        <v>183884</v>
      </c>
      <c r="AG119" s="942"/>
      <c r="AH119" s="942"/>
      <c r="AI119" s="942"/>
      <c r="AJ119" s="943"/>
      <c r="AK119" s="944">
        <v>93884</v>
      </c>
      <c r="AL119" s="942"/>
      <c r="AM119" s="942"/>
      <c r="AN119" s="942"/>
      <c r="AO119" s="943"/>
      <c r="AP119" s="945">
        <v>0.1</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470</v>
      </c>
      <c r="BP119" s="925"/>
      <c r="BQ119" s="929">
        <v>593811096</v>
      </c>
      <c r="BR119" s="892"/>
      <c r="BS119" s="892"/>
      <c r="BT119" s="892"/>
      <c r="BU119" s="892"/>
      <c r="BV119" s="892">
        <v>601189744</v>
      </c>
      <c r="BW119" s="892"/>
      <c r="BX119" s="892"/>
      <c r="BY119" s="892"/>
      <c r="BZ119" s="892"/>
      <c r="CA119" s="892">
        <v>627619865</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29519</v>
      </c>
      <c r="DH119" s="807"/>
      <c r="DI119" s="807"/>
      <c r="DJ119" s="807"/>
      <c r="DK119" s="808"/>
      <c r="DL119" s="809" t="s">
        <v>126</v>
      </c>
      <c r="DM119" s="807"/>
      <c r="DN119" s="807"/>
      <c r="DO119" s="807"/>
      <c r="DP119" s="808"/>
      <c r="DQ119" s="809" t="s">
        <v>126</v>
      </c>
      <c r="DR119" s="807"/>
      <c r="DS119" s="807"/>
      <c r="DT119" s="807"/>
      <c r="DU119" s="808"/>
      <c r="DV119" s="895" t="s">
        <v>390</v>
      </c>
      <c r="DW119" s="896"/>
      <c r="DX119" s="896"/>
      <c r="DY119" s="896"/>
      <c r="DZ119" s="897"/>
    </row>
    <row r="120" spans="1:130" s="247" customFormat="1" ht="26.25" customHeight="1" x14ac:dyDescent="0.15">
      <c r="A120" s="864"/>
      <c r="B120" s="865"/>
      <c r="C120" s="868" t="s">
        <v>448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390</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18731512</v>
      </c>
      <c r="BR120" s="889"/>
      <c r="BS120" s="889"/>
      <c r="BT120" s="889"/>
      <c r="BU120" s="889"/>
      <c r="BV120" s="889">
        <v>22510930</v>
      </c>
      <c r="BW120" s="889"/>
      <c r="BX120" s="889"/>
      <c r="BY120" s="889"/>
      <c r="BZ120" s="889"/>
      <c r="CA120" s="889">
        <v>22532448</v>
      </c>
      <c r="CB120" s="889"/>
      <c r="CC120" s="889"/>
      <c r="CD120" s="889"/>
      <c r="CE120" s="889"/>
      <c r="CF120" s="913">
        <v>13.1</v>
      </c>
      <c r="CG120" s="914"/>
      <c r="CH120" s="914"/>
      <c r="CI120" s="914"/>
      <c r="CJ120" s="914"/>
      <c r="CK120" s="915" t="s">
        <v>474</v>
      </c>
      <c r="CL120" s="899"/>
      <c r="CM120" s="899"/>
      <c r="CN120" s="899"/>
      <c r="CO120" s="900"/>
      <c r="CP120" s="919" t="s">
        <v>417</v>
      </c>
      <c r="CQ120" s="920"/>
      <c r="CR120" s="920"/>
      <c r="CS120" s="920"/>
      <c r="CT120" s="920"/>
      <c r="CU120" s="920"/>
      <c r="CV120" s="920"/>
      <c r="CW120" s="920"/>
      <c r="CX120" s="920"/>
      <c r="CY120" s="920"/>
      <c r="CZ120" s="920"/>
      <c r="DA120" s="920"/>
      <c r="DB120" s="920"/>
      <c r="DC120" s="920"/>
      <c r="DD120" s="920"/>
      <c r="DE120" s="920"/>
      <c r="DF120" s="921"/>
      <c r="DG120" s="908">
        <v>60316879</v>
      </c>
      <c r="DH120" s="889"/>
      <c r="DI120" s="889"/>
      <c r="DJ120" s="889"/>
      <c r="DK120" s="889"/>
      <c r="DL120" s="889">
        <v>54026739</v>
      </c>
      <c r="DM120" s="889"/>
      <c r="DN120" s="889"/>
      <c r="DO120" s="889"/>
      <c r="DP120" s="889"/>
      <c r="DQ120" s="889">
        <v>50770137</v>
      </c>
      <c r="DR120" s="889"/>
      <c r="DS120" s="889"/>
      <c r="DT120" s="889"/>
      <c r="DU120" s="889"/>
      <c r="DV120" s="890">
        <v>29.4</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126</v>
      </c>
      <c r="AB121" s="824"/>
      <c r="AC121" s="824"/>
      <c r="AD121" s="824"/>
      <c r="AE121" s="825"/>
      <c r="AF121" s="826" t="s">
        <v>126</v>
      </c>
      <c r="AG121" s="824"/>
      <c r="AH121" s="824"/>
      <c r="AI121" s="824"/>
      <c r="AJ121" s="825"/>
      <c r="AK121" s="826" t="s">
        <v>126</v>
      </c>
      <c r="AL121" s="824"/>
      <c r="AM121" s="824"/>
      <c r="AN121" s="824"/>
      <c r="AO121" s="825"/>
      <c r="AP121" s="871" t="s">
        <v>446</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32191318</v>
      </c>
      <c r="BR121" s="861"/>
      <c r="BS121" s="861"/>
      <c r="BT121" s="861"/>
      <c r="BU121" s="861"/>
      <c r="BV121" s="861">
        <v>31561301</v>
      </c>
      <c r="BW121" s="861"/>
      <c r="BX121" s="861"/>
      <c r="BY121" s="861"/>
      <c r="BZ121" s="861"/>
      <c r="CA121" s="861">
        <v>28793276</v>
      </c>
      <c r="CB121" s="861"/>
      <c r="CC121" s="861"/>
      <c r="CD121" s="861"/>
      <c r="CE121" s="861"/>
      <c r="CF121" s="922">
        <v>16.7</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8577853</v>
      </c>
      <c r="DH121" s="861"/>
      <c r="DI121" s="861"/>
      <c r="DJ121" s="861"/>
      <c r="DK121" s="861"/>
      <c r="DL121" s="861">
        <v>12651479</v>
      </c>
      <c r="DM121" s="861"/>
      <c r="DN121" s="861"/>
      <c r="DO121" s="861"/>
      <c r="DP121" s="861"/>
      <c r="DQ121" s="861">
        <v>17898350</v>
      </c>
      <c r="DR121" s="861"/>
      <c r="DS121" s="861"/>
      <c r="DT121" s="861"/>
      <c r="DU121" s="861"/>
      <c r="DV121" s="838">
        <v>10.4</v>
      </c>
      <c r="DW121" s="838"/>
      <c r="DX121" s="838"/>
      <c r="DY121" s="838"/>
      <c r="DZ121" s="839"/>
    </row>
    <row r="122" spans="1:130" s="247" customFormat="1" ht="26.25" customHeight="1" x14ac:dyDescent="0.15">
      <c r="A122" s="864"/>
      <c r="B122" s="865"/>
      <c r="C122" s="868" t="s">
        <v>458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126</v>
      </c>
      <c r="AB122" s="824"/>
      <c r="AC122" s="824"/>
      <c r="AD122" s="824"/>
      <c r="AE122" s="825"/>
      <c r="AF122" s="826" t="s">
        <v>126</v>
      </c>
      <c r="AG122" s="824"/>
      <c r="AH122" s="824"/>
      <c r="AI122" s="824"/>
      <c r="AJ122" s="825"/>
      <c r="AK122" s="826" t="s">
        <v>126</v>
      </c>
      <c r="AL122" s="824"/>
      <c r="AM122" s="824"/>
      <c r="AN122" s="824"/>
      <c r="AO122" s="825"/>
      <c r="AP122" s="871" t="s">
        <v>126</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327056895</v>
      </c>
      <c r="BR122" s="892"/>
      <c r="BS122" s="892"/>
      <c r="BT122" s="892"/>
      <c r="BU122" s="892"/>
      <c r="BV122" s="892">
        <v>347856425</v>
      </c>
      <c r="BW122" s="892"/>
      <c r="BX122" s="892"/>
      <c r="BY122" s="892"/>
      <c r="BZ122" s="892"/>
      <c r="CA122" s="892">
        <v>357673686</v>
      </c>
      <c r="CB122" s="892"/>
      <c r="CC122" s="892"/>
      <c r="CD122" s="892"/>
      <c r="CE122" s="892"/>
      <c r="CF122" s="893">
        <v>207.3</v>
      </c>
      <c r="CG122" s="894"/>
      <c r="CH122" s="894"/>
      <c r="CI122" s="894"/>
      <c r="CJ122" s="894"/>
      <c r="CK122" s="916"/>
      <c r="CL122" s="902"/>
      <c r="CM122" s="902"/>
      <c r="CN122" s="902"/>
      <c r="CO122" s="903"/>
      <c r="CP122" s="882" t="s">
        <v>479</v>
      </c>
      <c r="CQ122" s="883"/>
      <c r="CR122" s="883"/>
      <c r="CS122" s="883"/>
      <c r="CT122" s="883"/>
      <c r="CU122" s="883"/>
      <c r="CV122" s="883"/>
      <c r="CW122" s="883"/>
      <c r="CX122" s="883"/>
      <c r="CY122" s="883"/>
      <c r="CZ122" s="883"/>
      <c r="DA122" s="883"/>
      <c r="DB122" s="883"/>
      <c r="DC122" s="883"/>
      <c r="DD122" s="883"/>
      <c r="DE122" s="883"/>
      <c r="DF122" s="884"/>
      <c r="DG122" s="860">
        <v>1284869</v>
      </c>
      <c r="DH122" s="861"/>
      <c r="DI122" s="861"/>
      <c r="DJ122" s="861"/>
      <c r="DK122" s="861"/>
      <c r="DL122" s="861">
        <v>1107194</v>
      </c>
      <c r="DM122" s="861"/>
      <c r="DN122" s="861"/>
      <c r="DO122" s="861"/>
      <c r="DP122" s="861"/>
      <c r="DQ122" s="861">
        <v>1247017</v>
      </c>
      <c r="DR122" s="861"/>
      <c r="DS122" s="861"/>
      <c r="DT122" s="861"/>
      <c r="DU122" s="861"/>
      <c r="DV122" s="838">
        <v>0.7</v>
      </c>
      <c r="DW122" s="838"/>
      <c r="DX122" s="838"/>
      <c r="DY122" s="838"/>
      <c r="DZ122" s="839"/>
    </row>
    <row r="123" spans="1:130" s="247" customFormat="1" ht="26.25" customHeight="1" x14ac:dyDescent="0.15">
      <c r="A123" s="864"/>
      <c r="B123" s="865"/>
      <c r="C123" s="868" t="s">
        <v>464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446</v>
      </c>
      <c r="AB123" s="824"/>
      <c r="AC123" s="824"/>
      <c r="AD123" s="824"/>
      <c r="AE123" s="825"/>
      <c r="AF123" s="826" t="s">
        <v>446</v>
      </c>
      <c r="AG123" s="824"/>
      <c r="AH123" s="824"/>
      <c r="AI123" s="824"/>
      <c r="AJ123" s="825"/>
      <c r="AK123" s="826" t="s">
        <v>446</v>
      </c>
      <c r="AL123" s="824"/>
      <c r="AM123" s="824"/>
      <c r="AN123" s="824"/>
      <c r="AO123" s="825"/>
      <c r="AP123" s="871" t="s">
        <v>446</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480</v>
      </c>
      <c r="BP123" s="925"/>
      <c r="BQ123" s="879">
        <v>377979725</v>
      </c>
      <c r="BR123" s="880"/>
      <c r="BS123" s="880"/>
      <c r="BT123" s="880"/>
      <c r="BU123" s="880"/>
      <c r="BV123" s="880">
        <v>401928656</v>
      </c>
      <c r="BW123" s="880"/>
      <c r="BX123" s="880"/>
      <c r="BY123" s="880"/>
      <c r="BZ123" s="880"/>
      <c r="CA123" s="880">
        <v>408999410</v>
      </c>
      <c r="CB123" s="880"/>
      <c r="CC123" s="880"/>
      <c r="CD123" s="880"/>
      <c r="CE123" s="880"/>
      <c r="CF123" s="790"/>
      <c r="CG123" s="791"/>
      <c r="CH123" s="791"/>
      <c r="CI123" s="791"/>
      <c r="CJ123" s="881"/>
      <c r="CK123" s="916"/>
      <c r="CL123" s="902"/>
      <c r="CM123" s="902"/>
      <c r="CN123" s="902"/>
      <c r="CO123" s="903"/>
      <c r="CP123" s="882" t="s">
        <v>415</v>
      </c>
      <c r="CQ123" s="883"/>
      <c r="CR123" s="883"/>
      <c r="CS123" s="883"/>
      <c r="CT123" s="883"/>
      <c r="CU123" s="883"/>
      <c r="CV123" s="883"/>
      <c r="CW123" s="883"/>
      <c r="CX123" s="883"/>
      <c r="CY123" s="883"/>
      <c r="CZ123" s="883"/>
      <c r="DA123" s="883"/>
      <c r="DB123" s="883"/>
      <c r="DC123" s="883"/>
      <c r="DD123" s="883"/>
      <c r="DE123" s="883"/>
      <c r="DF123" s="884"/>
      <c r="DG123" s="823">
        <v>1686655</v>
      </c>
      <c r="DH123" s="824"/>
      <c r="DI123" s="824"/>
      <c r="DJ123" s="824"/>
      <c r="DK123" s="825"/>
      <c r="DL123" s="826">
        <v>1749023</v>
      </c>
      <c r="DM123" s="824"/>
      <c r="DN123" s="824"/>
      <c r="DO123" s="824"/>
      <c r="DP123" s="825"/>
      <c r="DQ123" s="826">
        <v>1159929</v>
      </c>
      <c r="DR123" s="824"/>
      <c r="DS123" s="824"/>
      <c r="DT123" s="824"/>
      <c r="DU123" s="825"/>
      <c r="DV123" s="871">
        <v>0.7</v>
      </c>
      <c r="DW123" s="872"/>
      <c r="DX123" s="872"/>
      <c r="DY123" s="872"/>
      <c r="DZ123" s="873"/>
    </row>
    <row r="124" spans="1:130" s="247" customFormat="1" ht="26.25" customHeight="1" thickBot="1" x14ac:dyDescent="0.2">
      <c r="A124" s="864"/>
      <c r="B124" s="865"/>
      <c r="C124" s="868" t="s">
        <v>467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390</v>
      </c>
      <c r="AB124" s="824"/>
      <c r="AC124" s="824"/>
      <c r="AD124" s="824"/>
      <c r="AE124" s="825"/>
      <c r="AF124" s="826" t="s">
        <v>390</v>
      </c>
      <c r="AG124" s="824"/>
      <c r="AH124" s="824"/>
      <c r="AI124" s="824"/>
      <c r="AJ124" s="825"/>
      <c r="AK124" s="826" t="s">
        <v>390</v>
      </c>
      <c r="AL124" s="824"/>
      <c r="AM124" s="824"/>
      <c r="AN124" s="824"/>
      <c r="AO124" s="825"/>
      <c r="AP124" s="871" t="s">
        <v>390</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127.8</v>
      </c>
      <c r="BR124" s="878"/>
      <c r="BS124" s="878"/>
      <c r="BT124" s="878"/>
      <c r="BU124" s="878"/>
      <c r="BV124" s="878">
        <v>116.6</v>
      </c>
      <c r="BW124" s="878"/>
      <c r="BX124" s="878"/>
      <c r="BY124" s="878"/>
      <c r="BZ124" s="878"/>
      <c r="CA124" s="878">
        <v>126.7</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v>1431710</v>
      </c>
      <c r="DH124" s="807"/>
      <c r="DI124" s="807"/>
      <c r="DJ124" s="807"/>
      <c r="DK124" s="808"/>
      <c r="DL124" s="809">
        <v>1374761</v>
      </c>
      <c r="DM124" s="807"/>
      <c r="DN124" s="807"/>
      <c r="DO124" s="807"/>
      <c r="DP124" s="808"/>
      <c r="DQ124" s="809">
        <v>1232320</v>
      </c>
      <c r="DR124" s="807"/>
      <c r="DS124" s="807"/>
      <c r="DT124" s="807"/>
      <c r="DU124" s="808"/>
      <c r="DV124" s="895">
        <v>0.7</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390</v>
      </c>
      <c r="AG125" s="824"/>
      <c r="AH125" s="824"/>
      <c r="AI125" s="824"/>
      <c r="AJ125" s="825"/>
      <c r="AK125" s="826" t="s">
        <v>390</v>
      </c>
      <c r="AL125" s="824"/>
      <c r="AM125" s="824"/>
      <c r="AN125" s="824"/>
      <c r="AO125" s="825"/>
      <c r="AP125" s="871" t="s">
        <v>390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390</v>
      </c>
      <c r="DH125" s="889"/>
      <c r="DI125" s="889"/>
      <c r="DJ125" s="889"/>
      <c r="DK125" s="889"/>
      <c r="DL125" s="889" t="s">
        <v>390</v>
      </c>
      <c r="DM125" s="889"/>
      <c r="DN125" s="889"/>
      <c r="DO125" s="889"/>
      <c r="DP125" s="889"/>
      <c r="DQ125" s="889" t="s">
        <v>390</v>
      </c>
      <c r="DR125" s="889"/>
      <c r="DS125" s="889"/>
      <c r="DT125" s="889"/>
      <c r="DU125" s="889"/>
      <c r="DV125" s="890" t="s">
        <v>390</v>
      </c>
      <c r="DW125" s="890"/>
      <c r="DX125" s="890"/>
      <c r="DY125" s="890"/>
      <c r="DZ125" s="891"/>
    </row>
    <row r="126" spans="1:130" s="247"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8299</v>
      </c>
      <c r="AB126" s="824"/>
      <c r="AC126" s="824"/>
      <c r="AD126" s="824"/>
      <c r="AE126" s="825"/>
      <c r="AF126" s="826">
        <v>8297</v>
      </c>
      <c r="AG126" s="824"/>
      <c r="AH126" s="824"/>
      <c r="AI126" s="824"/>
      <c r="AJ126" s="825"/>
      <c r="AK126" s="826">
        <v>9290</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390</v>
      </c>
      <c r="DH126" s="861"/>
      <c r="DI126" s="861"/>
      <c r="DJ126" s="861"/>
      <c r="DK126" s="861"/>
      <c r="DL126" s="861" t="s">
        <v>126</v>
      </c>
      <c r="DM126" s="861"/>
      <c r="DN126" s="861"/>
      <c r="DO126" s="861"/>
      <c r="DP126" s="861"/>
      <c r="DQ126" s="861" t="s">
        <v>126</v>
      </c>
      <c r="DR126" s="861"/>
      <c r="DS126" s="861"/>
      <c r="DT126" s="861"/>
      <c r="DU126" s="861"/>
      <c r="DV126" s="838" t="s">
        <v>126</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777</v>
      </c>
      <c r="AB127" s="824"/>
      <c r="AC127" s="824"/>
      <c r="AD127" s="824"/>
      <c r="AE127" s="825"/>
      <c r="AF127" s="826">
        <v>894</v>
      </c>
      <c r="AG127" s="824"/>
      <c r="AH127" s="824"/>
      <c r="AI127" s="824"/>
      <c r="AJ127" s="825"/>
      <c r="AK127" s="826">
        <v>547</v>
      </c>
      <c r="AL127" s="824"/>
      <c r="AM127" s="824"/>
      <c r="AN127" s="824"/>
      <c r="AO127" s="825"/>
      <c r="AP127" s="871">
        <v>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390</v>
      </c>
      <c r="DM127" s="861"/>
      <c r="DN127" s="861"/>
      <c r="DO127" s="861"/>
      <c r="DP127" s="861"/>
      <c r="DQ127" s="861" t="s">
        <v>390</v>
      </c>
      <c r="DR127" s="861"/>
      <c r="DS127" s="861"/>
      <c r="DT127" s="861"/>
      <c r="DU127" s="861"/>
      <c r="DV127" s="838" t="s">
        <v>126</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5867834</v>
      </c>
      <c r="AB128" s="845"/>
      <c r="AC128" s="845"/>
      <c r="AD128" s="845"/>
      <c r="AE128" s="846"/>
      <c r="AF128" s="847">
        <v>6725845</v>
      </c>
      <c r="AG128" s="845"/>
      <c r="AH128" s="845"/>
      <c r="AI128" s="845"/>
      <c r="AJ128" s="846"/>
      <c r="AK128" s="847">
        <v>12169045</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126</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390</v>
      </c>
      <c r="DH128" s="835"/>
      <c r="DI128" s="835"/>
      <c r="DJ128" s="835"/>
      <c r="DK128" s="835"/>
      <c r="DL128" s="835" t="s">
        <v>390</v>
      </c>
      <c r="DM128" s="835"/>
      <c r="DN128" s="835"/>
      <c r="DO128" s="835"/>
      <c r="DP128" s="835"/>
      <c r="DQ128" s="835" t="s">
        <v>496</v>
      </c>
      <c r="DR128" s="835"/>
      <c r="DS128" s="835"/>
      <c r="DT128" s="835"/>
      <c r="DU128" s="835"/>
      <c r="DV128" s="836" t="s">
        <v>496</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497</v>
      </c>
      <c r="X129" s="821"/>
      <c r="Y129" s="821"/>
      <c r="Z129" s="822"/>
      <c r="AA129" s="823">
        <v>189204712</v>
      </c>
      <c r="AB129" s="824"/>
      <c r="AC129" s="824"/>
      <c r="AD129" s="824"/>
      <c r="AE129" s="825"/>
      <c r="AF129" s="826">
        <v>191297285</v>
      </c>
      <c r="AG129" s="824"/>
      <c r="AH129" s="824"/>
      <c r="AI129" s="824"/>
      <c r="AJ129" s="825"/>
      <c r="AK129" s="826">
        <v>192806403</v>
      </c>
      <c r="AL129" s="824"/>
      <c r="AM129" s="824"/>
      <c r="AN129" s="824"/>
      <c r="AO129" s="825"/>
      <c r="AP129" s="827"/>
      <c r="AQ129" s="828"/>
      <c r="AR129" s="828"/>
      <c r="AS129" s="828"/>
      <c r="AT129" s="829"/>
      <c r="AU129" s="285"/>
      <c r="AV129" s="285"/>
      <c r="AW129" s="285"/>
      <c r="AX129" s="793" t="s">
        <v>498</v>
      </c>
      <c r="AY129" s="794"/>
      <c r="AZ129" s="794"/>
      <c r="BA129" s="794"/>
      <c r="BB129" s="794"/>
      <c r="BC129" s="794"/>
      <c r="BD129" s="794"/>
      <c r="BE129" s="795"/>
      <c r="BF129" s="813" t="s">
        <v>390</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20425987</v>
      </c>
      <c r="AB130" s="824"/>
      <c r="AC130" s="824"/>
      <c r="AD130" s="824"/>
      <c r="AE130" s="825"/>
      <c r="AF130" s="826">
        <v>20545433</v>
      </c>
      <c r="AG130" s="824"/>
      <c r="AH130" s="824"/>
      <c r="AI130" s="824"/>
      <c r="AJ130" s="825"/>
      <c r="AK130" s="826">
        <v>20259183</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6.6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168778725</v>
      </c>
      <c r="AB131" s="807"/>
      <c r="AC131" s="807"/>
      <c r="AD131" s="807"/>
      <c r="AE131" s="808"/>
      <c r="AF131" s="809">
        <v>170751852</v>
      </c>
      <c r="AG131" s="807"/>
      <c r="AH131" s="807"/>
      <c r="AI131" s="807"/>
      <c r="AJ131" s="808"/>
      <c r="AK131" s="809">
        <v>172547220</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126.7</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7.7046348230000001</v>
      </c>
      <c r="AB132" s="787"/>
      <c r="AC132" s="787"/>
      <c r="AD132" s="787"/>
      <c r="AE132" s="788"/>
      <c r="AF132" s="789">
        <v>6.4923254830000001</v>
      </c>
      <c r="AG132" s="787"/>
      <c r="AH132" s="787"/>
      <c r="AI132" s="787"/>
      <c r="AJ132" s="788"/>
      <c r="AK132" s="789">
        <v>5.8646931550000003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8.8000000000000007</v>
      </c>
      <c r="AB133" s="766"/>
      <c r="AC133" s="766"/>
      <c r="AD133" s="766"/>
      <c r="AE133" s="767"/>
      <c r="AF133" s="765">
        <v>7.7</v>
      </c>
      <c r="AG133" s="766"/>
      <c r="AH133" s="766"/>
      <c r="AI133" s="766"/>
      <c r="AJ133" s="767"/>
      <c r="AK133" s="765">
        <v>6.6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FfGVBJRUnhfahroLMHoynRr/5uqTQkuafPBrV1kvSyCX46phuozgN4JJnaH4LSnOhAFGbRhKGEZDGtScrrzDA==" saltValue="1+Lhtty4AiLFo9WUw0zo1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lJvKC3Muqz1IdVJirsQD0MP6rf6oklJgag6s48kppQ/ZAjNFVH0ZcnPIubvTuPbBue6o6PH5enmDl2ybif8E3A==" saltValue="O/rgQ1ktbysuKTHDzDFvnA==" spinCount="100000" sheet="1" objects="1" scenarios="1"/>
  <dataConsolidate/>
  <phoneticPr fontId="2"/>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topLeftCell="M4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G7AsOGuDzC+mWZOJPWKG6L0lLnJq1/XcHTfI1k2vZN2WQMBy85/txYJTXJuIwbYHN6VYbtDhYxKPbwG07tzag==" saltValue="ex282tMqspIFgq0rZnbCxw==" spinCount="100000" sheet="1" objects="1" scenarios="1"/>
  <dataConsolidate/>
  <phoneticPr fontId="2"/>
  <printOptions horizontalCentered="1"/>
  <pageMargins left="0" right="0" top="0.39370078740157483" bottom="0.39370078740157483" header="0.19685039370078741" footer="0.19685039370078741"/>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81408293</v>
      </c>
      <c r="AP9" s="313">
        <v>110953</v>
      </c>
      <c r="AQ9" s="314">
        <v>103263</v>
      </c>
      <c r="AR9" s="315">
        <v>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3375257</v>
      </c>
      <c r="AP10" s="316">
        <v>4600</v>
      </c>
      <c r="AQ10" s="317">
        <v>1458</v>
      </c>
      <c r="AR10" s="318">
        <v>215.5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27766</v>
      </c>
      <c r="AP11" s="316">
        <v>38</v>
      </c>
      <c r="AQ11" s="317">
        <v>119</v>
      </c>
      <c r="AR11" s="318">
        <v>-68.099999999999994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v>308240</v>
      </c>
      <c r="AP12" s="316">
        <v>420</v>
      </c>
      <c r="AQ12" s="317">
        <v>1204</v>
      </c>
      <c r="AR12" s="318">
        <v>-65.099999999999994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520</v>
      </c>
      <c r="AP13" s="316" t="s">
        <v>520</v>
      </c>
      <c r="AQ13" s="317">
        <v>5</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1533551</v>
      </c>
      <c r="AP14" s="316">
        <v>2090</v>
      </c>
      <c r="AQ14" s="317">
        <v>1915</v>
      </c>
      <c r="AR14" s="318">
        <v>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331832</v>
      </c>
      <c r="AP15" s="316">
        <v>452</v>
      </c>
      <c r="AQ15" s="317">
        <v>1236</v>
      </c>
      <c r="AR15" s="318">
        <v>-63.4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-7501230</v>
      </c>
      <c r="AP16" s="316">
        <v>-10224</v>
      </c>
      <c r="AQ16" s="317">
        <v>-7821</v>
      </c>
      <c r="AR16" s="318">
        <v>30.7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79483709</v>
      </c>
      <c r="AP17" s="316">
        <v>108330</v>
      </c>
      <c r="AQ17" s="317">
        <v>101379</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11.63</v>
      </c>
      <c r="AP21" s="329">
        <v>10.89</v>
      </c>
      <c r="AQ21" s="330">
        <v>0.74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100.1</v>
      </c>
      <c r="AP22" s="334">
        <v>99.9</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35114988</v>
      </c>
      <c r="AP32" s="343">
        <v>47859</v>
      </c>
      <c r="AQ32" s="344">
        <v>32340</v>
      </c>
      <c r="AR32" s="345">
        <v>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520</v>
      </c>
      <c r="AP33" s="343" t="s">
        <v>520</v>
      </c>
      <c r="AQ33" s="344">
        <v>3070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v>2333333</v>
      </c>
      <c r="AP34" s="343">
        <v>3180</v>
      </c>
      <c r="AQ34" s="344">
        <v>20684</v>
      </c>
      <c r="AR34" s="345">
        <v>-84.6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4994240</v>
      </c>
      <c r="AP35" s="343">
        <v>6807</v>
      </c>
      <c r="AQ35" s="344">
        <v>10383</v>
      </c>
      <c r="AR35" s="345">
        <v>-34.4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265</v>
      </c>
      <c r="AP36" s="343">
        <v>0</v>
      </c>
      <c r="AQ36" s="344">
        <v>181</v>
      </c>
      <c r="AR36" s="345">
        <v>-100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v>103721</v>
      </c>
      <c r="AP37" s="343">
        <v>141</v>
      </c>
      <c r="AQ37" s="344">
        <v>1161</v>
      </c>
      <c r="AR37" s="345">
        <v>-87.9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v>1046</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-12169045</v>
      </c>
      <c r="AP39" s="343">
        <v>-16585</v>
      </c>
      <c r="AQ39" s="344">
        <v>-17790</v>
      </c>
      <c r="AR39" s="345">
        <v>-6.8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-20259183</v>
      </c>
      <c r="AP40" s="343">
        <v>-27612</v>
      </c>
      <c r="AQ40" s="344">
        <v>-32769</v>
      </c>
      <c r="AR40" s="345">
        <v>-15.7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10119365</v>
      </c>
      <c r="AP41" s="343">
        <v>13792</v>
      </c>
      <c r="AQ41" s="344">
        <v>17259</v>
      </c>
      <c r="AR41" s="345">
        <v>-20.100000000000001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48498664</v>
      </c>
      <c r="AN51" s="365">
        <v>65964</v>
      </c>
      <c r="AO51" s="366">
        <v>10.7</v>
      </c>
      <c r="AP51" s="367">
        <v>51898</v>
      </c>
      <c r="AQ51" s="368">
        <v>-3.1</v>
      </c>
      <c r="AR51" s="369">
        <v>13.8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18293782</v>
      </c>
      <c r="AN52" s="373">
        <v>24882</v>
      </c>
      <c r="AO52" s="374">
        <v>-5.0999999999999996</v>
      </c>
      <c r="AP52" s="375">
        <v>25986</v>
      </c>
      <c r="AQ52" s="376">
        <v>2.9</v>
      </c>
      <c r="AR52" s="377">
        <v>-8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35216074</v>
      </c>
      <c r="AN53" s="365">
        <v>47989</v>
      </c>
      <c r="AO53" s="366">
        <v>-27.2</v>
      </c>
      <c r="AP53" s="367">
        <v>51684</v>
      </c>
      <c r="AQ53" s="368">
        <v>-0.4</v>
      </c>
      <c r="AR53" s="369">
        <v>-26.8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11776702</v>
      </c>
      <c r="AN54" s="373">
        <v>16048</v>
      </c>
      <c r="AO54" s="374">
        <v>-35.5</v>
      </c>
      <c r="AP54" s="375">
        <v>26671</v>
      </c>
      <c r="AQ54" s="376">
        <v>2.6</v>
      </c>
      <c r="AR54" s="377">
        <v>-38.1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46691906</v>
      </c>
      <c r="AN55" s="365">
        <v>63585</v>
      </c>
      <c r="AO55" s="366">
        <v>32.5</v>
      </c>
      <c r="AP55" s="367">
        <v>52897</v>
      </c>
      <c r="AQ55" s="368">
        <v>2.2999999999999998</v>
      </c>
      <c r="AR55" s="369">
        <v>30.2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13970071</v>
      </c>
      <c r="AN56" s="373">
        <v>19025</v>
      </c>
      <c r="AO56" s="374">
        <v>18.600000000000001</v>
      </c>
      <c r="AP56" s="375">
        <v>27013</v>
      </c>
      <c r="AQ56" s="376">
        <v>1.3</v>
      </c>
      <c r="AR56" s="377">
        <v>17.3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56990471</v>
      </c>
      <c r="AN57" s="365">
        <v>77633</v>
      </c>
      <c r="AO57" s="366">
        <v>22.1</v>
      </c>
      <c r="AP57" s="367">
        <v>54945</v>
      </c>
      <c r="AQ57" s="368">
        <v>3.9</v>
      </c>
      <c r="AR57" s="369">
        <v>18.2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19341291</v>
      </c>
      <c r="AN58" s="373">
        <v>26347</v>
      </c>
      <c r="AO58" s="374">
        <v>38.5</v>
      </c>
      <c r="AP58" s="375">
        <v>29293</v>
      </c>
      <c r="AQ58" s="376">
        <v>8.4</v>
      </c>
      <c r="AR58" s="377">
        <v>30.1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67300225</v>
      </c>
      <c r="AN59" s="365">
        <v>91725</v>
      </c>
      <c r="AO59" s="366">
        <v>18.2</v>
      </c>
      <c r="AP59" s="367">
        <v>57132</v>
      </c>
      <c r="AQ59" s="368">
        <v>4</v>
      </c>
      <c r="AR59" s="369">
        <v>14.2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26251496</v>
      </c>
      <c r="AN60" s="373">
        <v>35779</v>
      </c>
      <c r="AO60" s="374">
        <v>35.799999999999997</v>
      </c>
      <c r="AP60" s="375">
        <v>30126</v>
      </c>
      <c r="AQ60" s="376">
        <v>2.8</v>
      </c>
      <c r="AR60" s="377">
        <v>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50939468</v>
      </c>
      <c r="AN61" s="380">
        <v>69379</v>
      </c>
      <c r="AO61" s="381">
        <v>11.3</v>
      </c>
      <c r="AP61" s="382">
        <v>53711</v>
      </c>
      <c r="AQ61" s="383">
        <v>1.3</v>
      </c>
      <c r="AR61" s="369">
        <v>10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17926668</v>
      </c>
      <c r="AN62" s="373">
        <v>24416</v>
      </c>
      <c r="AO62" s="374">
        <v>10.5</v>
      </c>
      <c r="AP62" s="375">
        <v>27818</v>
      </c>
      <c r="AQ62" s="376">
        <v>3.6</v>
      </c>
      <c r="AR62" s="377">
        <v>6.9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mbeHzV7bCkEN6YFy+wUwgtrLzYKa7xamxGESz52WIaTSfN3vbbZTGvlt61s6zOksOO7chkW+z2QDcLqRTY/Eg==" saltValue="wBbIX93brIsP3vNOCc7t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abSelected="1" topLeftCell="I63"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tPFMK/9IHFR8AmnOWT3+dMDXzbxQf4xRwAFuwtfPX85I+Y3W3+i/yr32DH3THhqGMVB2rJYFUHZ+74kEQ2LyQQ==" saltValue="JUkFwsrEUdAHiXMYYZO7F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M67"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i92Fgyy79YQv0jeMrvTPlcdBGUhqa11Ekt98dZ97Zo8xOxyR2p9dyzw/D67lGOe1Ny17FT5kA5cs5mTaIrpQlw==" saltValue="vD5g4YEFaFpzVGshkyHMg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topLeftCell="A25"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6.33</v>
      </c>
      <c r="G47" s="12">
        <v>4.4000000000000004</v>
      </c>
      <c r="H47" s="12">
        <v>2.52</v>
      </c>
      <c r="I47" s="12">
        <v>2.5</v>
      </c>
      <c r="J47" s="13">
        <v>2.12</v>
      </c>
    </row>
    <row r="48" spans="2:10" ht="57.75" customHeight="1" x14ac:dyDescent="0.15">
      <c r="B48" s="14"/>
      <c r="C48" s="1200" t="s">
        <v>4</v>
      </c>
      <c r="D48" s="1200"/>
      <c r="E48" s="1201"/>
      <c r="F48" s="15">
        <v>2.58</v>
      </c>
      <c r="G48" s="16">
        <v>3.16</v>
      </c>
      <c r="H48" s="16">
        <v>3.31</v>
      </c>
      <c r="I48" s="16">
        <v>3.36</v>
      </c>
      <c r="J48" s="17">
        <v>3.46</v>
      </c>
    </row>
    <row r="49" spans="2:10" ht="57.75" customHeight="1" thickBot="1" x14ac:dyDescent="0.2">
      <c r="B49" s="18"/>
      <c r="C49" s="1202" t="s">
        <v>5</v>
      </c>
      <c r="D49" s="1202"/>
      <c r="E49" s="1203"/>
      <c r="F49" s="19">
        <v>0.72</v>
      </c>
      <c r="G49" s="20" t="s">
        <v>566</v>
      </c>
      <c r="H49" s="20" t="s">
        <v>567</v>
      </c>
      <c r="I49" s="20">
        <v>0.09</v>
      </c>
      <c r="J49" s="21" t="s">
        <v>568</v>
      </c>
    </row>
    <row r="50" spans="2:10" ht="13.5" customHeight="1" x14ac:dyDescent="0.15"/>
  </sheetData>
  <sheetProtection algorithmName="SHA-512" hashValue="fc8+RuY30AnoWKKnGQOuG31okxyhG4v2XsD04eXt36eJrQPa/qeW7XeDjMCHlCEVq9lCR1ET6fnaifWYx82xiw==" saltValue="B1lPENrac/zJOsYsSgH6v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西川</cp:lastModifiedBy>
  <cp:lastPrinted>2021-03-08T07:47:37Z</cp:lastPrinted>
  <dcterms:created xsi:type="dcterms:W3CDTF">2021-02-05T04:44:33Z</dcterms:created>
  <dcterms:modified xsi:type="dcterms:W3CDTF">2021-03-11T04:40:30Z</dcterms:modified>
  <cp:category/>
</cp:coreProperties>
</file>