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2020年度\業務別\300　決算関係\380　財政状況資料集\06 修正\"/>
    </mc:Choice>
  </mc:AlternateContent>
  <xr:revisionPtr revIDLastSave="0" documentId="13_ncr:1_{E645294D-3931-4A96-875D-874B0846026B}" xr6:coauthVersionLast="45" xr6:coauthVersionMax="45" xr10:uidLastSave="{00000000-0000-0000-0000-000000000000}"/>
  <bookViews>
    <workbookView xWindow="-120" yWindow="-120" windowWidth="29040" windowHeight="15840" firstSheet="6" activeTab="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37" i="12" l="1"/>
  <c r="AA36" i="12"/>
  <c r="AA35" i="12"/>
  <c r="AA33" i="12"/>
  <c r="AA32" i="12"/>
  <c r="AA31" i="12"/>
  <c r="AA30" i="12"/>
  <c r="AA29" i="12"/>
  <c r="AA28" i="12"/>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BW41" i="10"/>
  <c r="BE41" i="10"/>
  <c r="AM41" i="10"/>
  <c r="U41" i="10"/>
  <c r="BW40" i="10"/>
  <c r="BE40" i="10"/>
  <c r="AM40" i="10"/>
  <c r="U40" i="10"/>
  <c r="BW39" i="10"/>
  <c r="BE39" i="10"/>
  <c r="AM39" i="10"/>
  <c r="U39" i="10"/>
  <c r="BW38" i="10"/>
  <c r="BE38" i="10"/>
  <c r="U38" i="10"/>
  <c r="BW37" i="10"/>
  <c r="BE37" i="10"/>
  <c r="BE36" i="10"/>
  <c r="BE35"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7" i="10" l="1"/>
  <c r="C38" i="10" s="1"/>
  <c r="C39" i="10" s="1"/>
  <c r="C40" i="10" s="1"/>
  <c r="C41" i="10" s="1"/>
  <c r="C42" i="10" s="1"/>
  <c r="U34" i="10" l="1"/>
  <c r="U35" i="10" s="1"/>
  <c r="U36" i="10" s="1"/>
  <c r="U37" i="10" s="1"/>
  <c r="AM34" i="10" l="1"/>
  <c r="AM35" i="10" s="1"/>
  <c r="AM36" i="10" s="1"/>
  <c r="AM37" i="10" s="1"/>
  <c r="AM38" i="10" s="1"/>
  <c r="BE34" i="10" l="1"/>
  <c r="BW34" i="10" l="1"/>
  <c r="BW35" i="10" s="1"/>
  <c r="BW36" i="10" s="1"/>
  <c r="CO34" i="10" l="1"/>
  <c r="CO35" i="10" s="1"/>
  <c r="CO36" i="10" s="1"/>
  <c r="CO37" i="10" s="1"/>
  <c r="CO38" i="10" s="1"/>
  <c r="CO39" i="10" s="1"/>
  <c r="CO40" i="10" s="1"/>
  <c r="CO41" i="10" s="1"/>
  <c r="CO42" i="10" s="1"/>
</calcChain>
</file>

<file path=xl/sharedStrings.xml><?xml version="1.0" encoding="utf-8"?>
<sst xmlns="http://schemas.openxmlformats.org/spreadsheetml/2006/main" count="1060" uniqueCount="609">
  <si>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</si>
  <si>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</si>
  <si>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</si>
  <si>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</si>
  <si>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</si>
  <si>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</si>
  <si>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</si>
  <si>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</si>
  <si>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</si>
  <si>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</si>
  <si>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</si>
  <si>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</si>
  <si>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</si>
  <si>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</si>
  <si>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</si>
  <si>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</si>
  <si>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</si>
  <si>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</si>
  <si>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</si>
  <si>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</si>
  <si>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</si>
  <si>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</si>
  <si>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</si>
  <si>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</si>
  <si>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</si>
  <si>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</si>
  <si>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</si>
  <si>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</si>
  <si>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</si>
  <si>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</si>
  <si>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</si>
  <si>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</si>
  <si>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</si>
  <si>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</si>
  <si>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</si>
  <si>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</si>
  <si>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</si>
  <si>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</si>
  <si>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</si>
  <si>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</si>
  <si>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</si>
  <si>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</si>
  <si>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</si>
  <si>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</si>
  <si>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</si>
  <si>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</si>
  <si>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</si>
  <si>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</si>
  <si>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</si>
  <si>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</si>
  <si>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</si>
  <si>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</si>
  <si>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</si>
  <si>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</si>
  <si>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</si>
  <si>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</si>
  <si>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</si>
  <si>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</si>
  <si>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</si>
  <si>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</si>
  <si>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</si>
  <si>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</si>
  <si>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</si>
  <si>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</si>
  <si>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</si>
  <si>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</si>
  <si>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</si>
  <si>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</si>
  <si>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</si>
  <si>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</si>
  <si>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</si>
  <si>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</si>
  <si>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</si>
  <si>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</si>
  <si>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</si>
  <si>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</si>
  <si>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</si>
  <si>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</si>
  <si>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</si>
  <si>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</si>
  <si>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</si>
  <si>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</si>
  <si>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</si>
  <si>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</si>
  <si>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</si>
  <si>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政令指定都市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</si>
  <si>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</si>
  <si>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</si>
  <si>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</si>
  <si>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</si>
  <si>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</si>
  <si>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</si>
  <si>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</si>
  <si>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</si>
  <si>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</si>
  <si>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</si>
  <si>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</si>
  <si>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</si>
  <si>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熊本市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</si>
  <si>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</si>
  <si>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</si>
  <si>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</si>
  <si>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</si>
  <si>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</si>
  <si>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</si>
  <si>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</si>
  <si>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</si>
  <si>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</si>
  <si>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</si>
  <si>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</si>
  <si>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</si>
  <si>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</si>
  <si>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</si>
  <si>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</si>
  <si>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</si>
  <si>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</si>
  <si>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</si>
  <si>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</si>
  <si>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</si>
  <si>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</si>
  <si>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</si>
  <si>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</si>
  <si>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</si>
  <si>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</si>
  <si>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</si>
  <si>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</si>
  <si>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</si>
  <si>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</si>
  <si>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</si>
  <si>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</si>
  <si>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</si>
  <si>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</si>
  <si>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</si>
  <si>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</si>
  <si>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</si>
  <si>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</si>
  <si>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</si>
  <si>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</si>
  <si>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</si>
  <si>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</si>
  <si>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</si>
  <si>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</si>
  <si>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</si>
  <si>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</si>
  <si>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</si>
  <si>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</si>
  <si>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</si>
  <si>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</si>
  <si>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</si>
  <si>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</si>
  <si>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</si>
  <si>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</si>
  <si>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</si>
  <si>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</si>
  <si>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</si>
  <si>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</si>
  <si>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</si>
  <si>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</si>
  <si>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</si>
  <si>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</si>
  <si>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</si>
  <si>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</si>
  <si>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</si>
  <si>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</si>
  <si>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</si>
  <si>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</si>
  <si>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</si>
  <si>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</si>
  <si>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</si>
  <si>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</si>
  <si>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</si>
  <si>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</si>
  <si>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</si>
  <si>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</si>
  <si>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</si>
  <si>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</si>
  <si>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</si>
  <si>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</si>
  <si>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</si>
  <si>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</si>
  <si>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</si>
  <si>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</si>
  <si>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</si>
  <si>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</si>
  <si>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</si>
  <si>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</si>
  <si>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</si>
  <si>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</si>
  <si>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</si>
  <si>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</si>
  <si>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</si>
  <si>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</si>
  <si>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</si>
  <si>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</si>
  <si>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</si>
  <si>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</si>
  <si>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</si>
  <si>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</si>
  <si>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</si>
  <si>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</si>
  <si>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</si>
  <si>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</si>
  <si>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</si>
  <si>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</si>
  <si>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</si>
  <si>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</si>
  <si>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</si>
  <si>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</si>
  <si>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</si>
  <si>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</si>
  <si>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</si>
  <si>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</si>
  <si>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熊本県熊本市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</si>
  <si>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</si>
  <si>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</si>
  <si>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</si>
  <si>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</si>
  <si>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</si>
  <si>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</si>
  <si>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</si>
  <si>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</si>
  <si>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</si>
  <si>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</si>
  <si>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</si>
  <si>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</si>
  <si>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</si>
  <si>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</si>
  <si>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</si>
  <si>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</si>
  <si>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</si>
  <si>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</si>
  <si>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</si>
  <si>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</si>
  <si>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</si>
  <si>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</si>
  <si>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</si>
  <si>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</si>
  <si>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</si>
  <si>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</si>
  <si>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</si>
  <si>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</si>
  <si>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</si>
  <si>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</si>
  <si>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</si>
  <si>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</si>
  <si>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</si>
  <si>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</si>
  <si>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</si>
  <si>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</si>
  <si>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</si>
  <si>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</si>
  <si>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</si>
  <si>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</si>
  <si>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</si>
  <si>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</si>
  <si>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</si>
  <si>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</si>
  <si>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</si>
  <si>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</si>
  <si>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</si>
  <si>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</si>
  <si>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</si>
  <si>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</si>
  <si>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</si>
  <si>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</si>
  <si>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</si>
  <si>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</si>
  <si>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</si>
  <si>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</si>
  <si>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</si>
  <si>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</si>
  <si>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</si>
  <si>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</si>
  <si>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</si>
  <si>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</si>
  <si>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</si>
  <si>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</si>
  <si>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</si>
  <si>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</si>
  <si>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</si>
  <si>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</si>
  <si>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</si>
  <si>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</si>
  <si>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</si>
  <si>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</si>
  <si>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</si>
  <si>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</si>
  <si>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</si>
  <si>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</si>
  <si>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</si>
  <si>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</si>
  <si>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</si>
  <si>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</si>
  <si>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</si>
  <si>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</si>
  <si>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</si>
  <si>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</si>
  <si>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</si>
  <si>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</si>
  <si>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</si>
  <si>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</si>
  <si>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</si>
  <si>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</si>
  <si>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</si>
  <si>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</si>
  <si>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</si>
  <si>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</si>
  <si>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</si>
  <si>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</si>
  <si>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</si>
  <si>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</si>
  <si>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</si>
  <si>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</si>
  <si>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</si>
  <si>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</si>
  <si>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</si>
  <si>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</si>
  <si>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</si>
  <si>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</si>
  <si>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</si>
  <si>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</si>
  <si>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</si>
  <si>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</si>
  <si>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</si>
  <si>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</si>
  <si>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</si>
  <si>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</si>
  <si>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</si>
  <si>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</si>
  <si>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</si>
  <si>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</si>
  <si>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</si>
  <si>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</si>
  <si>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</si>
  <si>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</si>
  <si>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</si>
  <si>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</si>
  <si>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</si>
  <si>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</si>
  <si>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</si>
  <si>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</si>
  <si>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</si>
  <si>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</si>
  <si>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</si>
  <si>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</si>
  <si>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</si>
  <si>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</si>
  <si>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</si>
  <si>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</si>
  <si>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</si>
  <si>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</si>
  <si>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</si>
  <si>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</si>
  <si>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</si>
  <si>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</si>
  <si>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</si>
  <si>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</si>
  <si>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</si>
  <si>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</si>
  <si>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</si>
  <si>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</si>
  <si>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</si>
  <si>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</si>
  <si>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</si>
  <si>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</si>
  <si>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</si>
  <si>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熊本県熊本市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</si>
  <si>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</si>
  <si>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</si>
  <si>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</si>
  <si>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</si>
  <si>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</si>
  <si>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</si>
  <si>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</si>
  <si>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</si>
  <si>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</si>
  <si>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</si>
  <si>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</si>
  <si>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</si>
  <si>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</si>
  <si>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</si>
  <si>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</si>
  <si>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</si>
  <si>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</si>
  <si>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</si>
  <si>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</si>
  <si>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</si>
  <si>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母子父子寡婦福祉資金貸付事業会計</t>
    <phoneticPr fontId="5"/>
  </si>
  <si>
    <t>産業振興資金会計</t>
    <phoneticPr fontId="5"/>
  </si>
  <si>
    <t>公共用地先行取得事業会計</t>
    <phoneticPr fontId="5"/>
  </si>
  <si>
    <t>-</t>
    <phoneticPr fontId="5"/>
  </si>
  <si>
    <t>都市開発資金貸付事業会計</t>
    <phoneticPr fontId="5"/>
  </si>
  <si>
    <t>熊本駅西土地区画整理事業会計</t>
    <phoneticPr fontId="5"/>
  </si>
  <si>
    <t>植木中央土地区画整理事業会計</t>
    <phoneticPr fontId="5"/>
  </si>
  <si>
    <t>奨学金貸付事業会計</t>
    <phoneticPr fontId="5"/>
  </si>
  <si>
    <t>公債管理会計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</si>
  <si>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</si>
  <si>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</si>
  <si>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</si>
  <si>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</si>
  <si>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</si>
  <si>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</si>
  <si>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</si>
  <si>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</si>
  <si>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</si>
  <si>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</si>
  <si>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</si>
  <si>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</si>
  <si>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</si>
  <si>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国民健康保険会計</t>
    <phoneticPr fontId="5"/>
  </si>
  <si>
    <t>介護保険会計</t>
    <phoneticPr fontId="5"/>
  </si>
  <si>
    <t>後期高齢者医療会計</t>
    <phoneticPr fontId="5"/>
  </si>
  <si>
    <t>競輪事業会計</t>
    <phoneticPr fontId="5"/>
  </si>
  <si>
    <t>病院事業会計</t>
    <phoneticPr fontId="5"/>
  </si>
  <si>
    <t>法適用企業</t>
    <phoneticPr fontId="5"/>
  </si>
  <si>
    <t>水道事業会計</t>
    <phoneticPr fontId="5"/>
  </si>
  <si>
    <t>工業用水道事業会計</t>
    <phoneticPr fontId="5"/>
  </si>
  <si>
    <t>下水道事業会計</t>
    <phoneticPr fontId="5"/>
  </si>
  <si>
    <t>交通事業会計</t>
    <phoneticPr fontId="5"/>
  </si>
  <si>
    <t>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</si>
  <si>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</si>
  <si>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</si>
  <si>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</si>
  <si>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</si>
  <si>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</si>
  <si>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</si>
  <si>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</si>
  <si>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</si>
  <si>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</si>
  <si>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</si>
  <si>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</si>
  <si>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</si>
  <si>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</si>
  <si>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</si>
  <si>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</si>
  <si>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</si>
  <si>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</si>
  <si>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</si>
  <si>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</si>
  <si>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</si>
  <si>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</si>
  <si>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</si>
  <si>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</si>
  <si>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</si>
  <si>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</si>
  <si>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</si>
  <si>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</si>
  <si>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</si>
  <si>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</si>
  <si>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</si>
  <si>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</si>
  <si>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</si>
  <si>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</si>
  <si>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</si>
  <si>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</si>
  <si>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</si>
  <si>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</si>
  <si>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</si>
  <si>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</si>
  <si>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</si>
  <si>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</si>
  <si>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</si>
  <si>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</si>
  <si>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</si>
  <si>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</si>
  <si>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</si>
  <si>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</si>
  <si>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</si>
  <si>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</si>
  <si>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</si>
  <si>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</si>
  <si>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</si>
  <si>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</si>
  <si>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</si>
  <si>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</si>
  <si>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</si>
  <si>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</si>
  <si>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</si>
  <si>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</si>
  <si>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交通事業会計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</si>
  <si>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</si>
  <si>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</si>
  <si>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</si>
  <si>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</si>
  <si>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</si>
  <si>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</si>
  <si>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</si>
  <si>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</si>
  <si>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</si>
  <si>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</si>
  <si>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</si>
  <si>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</si>
  <si>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</si>
  <si>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</si>
  <si>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</si>
  <si>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</si>
  <si>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</si>
  <si>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</si>
  <si>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</si>
  <si>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</si>
  <si>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</si>
  <si>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</si>
  <si>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</si>
  <si>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</si>
  <si>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</si>
  <si>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</si>
  <si>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</si>
  <si>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</si>
  <si>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</si>
  <si>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</si>
  <si>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</si>
  <si>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</si>
  <si>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</si>
  <si>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</si>
  <si>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</si>
  <si>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</si>
  <si>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</si>
  <si>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</si>
  <si>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</si>
  <si>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</si>
  <si>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</si>
  <si>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</si>
  <si>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</si>
  <si>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</si>
  <si>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</si>
  <si>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</si>
  <si>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</si>
  <si>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</si>
  <si>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</si>
  <si>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</si>
  <si>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</si>
  <si>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</si>
  <si>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</si>
  <si>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</si>
  <si>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</si>
  <si>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</si>
  <si>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</si>
  <si>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</si>
  <si>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</si>
  <si>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</si>
  <si>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</si>
  <si>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</si>
  <si>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</si>
  <si>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</si>
  <si>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</si>
  <si>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</si>
  <si>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</si>
  <si>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</si>
  <si>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</si>
  <si>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</si>
  <si>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</si>
  <si>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</si>
  <si>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</si>
  <si>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</si>
  <si>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</si>
  <si>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</si>
  <si>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</si>
  <si>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</si>
  <si>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</si>
  <si>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</si>
  <si>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</si>
  <si>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</si>
  <si>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</si>
  <si>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</si>
  <si>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</si>
  <si>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</si>
  <si>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1.24</t>
  </si>
  <si>
    <t>▲ 0.60</t>
  </si>
  <si>
    <t>▲ 0.22</t>
  </si>
  <si>
    <t>国民健康保険会計</t>
  </si>
  <si>
    <t>▲ 2.55</t>
  </si>
  <si>
    <t>▲ 2.61</t>
  </si>
  <si>
    <t>▲ 1.26</t>
  </si>
  <si>
    <t>▲ 1.29</t>
  </si>
  <si>
    <t>▲ 0.43</t>
  </si>
  <si>
    <t>水道事業会計</t>
  </si>
  <si>
    <t>下水道事業会計</t>
  </si>
  <si>
    <t>一般会計</t>
  </si>
  <si>
    <t>介護保険会計</t>
  </si>
  <si>
    <t>交通事業会計</t>
  </si>
  <si>
    <t>後期高齢者医療会計</t>
  </si>
  <si>
    <t>母子父子寡婦福祉資金貸付事業会計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</si>
  <si>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</si>
  <si>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</si>
  <si>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</si>
  <si>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</si>
  <si>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</si>
  <si>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</si>
  <si>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</si>
  <si>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</si>
  <si>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</si>
  <si>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山鹿植木広域行政事務組合</t>
    <rPh sb="0" eb="2">
      <t>ヤマガ</t>
    </rPh>
    <rPh sb="2" eb="4">
      <t>ウエキ</t>
    </rPh>
    <rPh sb="4" eb="6">
      <t>コウイキ</t>
    </rPh>
    <rPh sb="6" eb="8">
      <t>ギョウセイ</t>
    </rPh>
    <rPh sb="8" eb="10">
      <t>ジム</t>
    </rPh>
    <rPh sb="10" eb="12">
      <t>クミアイ</t>
    </rPh>
    <phoneticPr fontId="20"/>
  </si>
  <si>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0"/>
  </si>
  <si>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0"/>
  </si>
  <si>
    <t>熊本市勤労福祉センター</t>
    <rPh sb="0" eb="3">
      <t>クマモトシ</t>
    </rPh>
    <rPh sb="3" eb="5">
      <t>キンロウ</t>
    </rPh>
    <rPh sb="5" eb="7">
      <t>フクシ</t>
    </rPh>
    <phoneticPr fontId="2"/>
  </si>
  <si>
    <t>熊本市上下水道サービス公社</t>
    <rPh sb="0" eb="3">
      <t>クマモトシ</t>
    </rPh>
    <rPh sb="3" eb="5">
      <t>ジョウゲ</t>
    </rPh>
    <rPh sb="5" eb="7">
      <t>スイドウ</t>
    </rPh>
    <rPh sb="11" eb="13">
      <t>コウシャ</t>
    </rPh>
    <phoneticPr fontId="2"/>
  </si>
  <si>
    <t>熊本市社会教育振興事業団</t>
    <rPh sb="0" eb="3">
      <t>クマモトシ</t>
    </rPh>
    <rPh sb="3" eb="5">
      <t>シャカイ</t>
    </rPh>
    <rPh sb="5" eb="7">
      <t>キョウイク</t>
    </rPh>
    <rPh sb="7" eb="9">
      <t>シンコウ</t>
    </rPh>
    <rPh sb="9" eb="12">
      <t>ジギョウダン</t>
    </rPh>
    <phoneticPr fontId="2"/>
  </si>
  <si>
    <t>熊本市美術文化振興財団</t>
    <rPh sb="0" eb="3">
      <t>クマモトシ</t>
    </rPh>
    <rPh sb="3" eb="5">
      <t>ビジュツ</t>
    </rPh>
    <rPh sb="5" eb="7">
      <t>ブンカ</t>
    </rPh>
    <rPh sb="7" eb="9">
      <t>シンコウ</t>
    </rPh>
    <rPh sb="9" eb="11">
      <t>ザイダン</t>
    </rPh>
    <phoneticPr fontId="2"/>
  </si>
  <si>
    <t>くまもと地下水財団</t>
    <rPh sb="4" eb="7">
      <t>チカスイ</t>
    </rPh>
    <rPh sb="7" eb="9">
      <t>ザイダン</t>
    </rPh>
    <phoneticPr fontId="2"/>
  </si>
  <si>
    <t>熊本市国際交流振興事業団</t>
    <rPh sb="0" eb="3">
      <t>クマモトシ</t>
    </rPh>
    <rPh sb="3" eb="5">
      <t>コクサイ</t>
    </rPh>
    <rPh sb="5" eb="7">
      <t>コウリュウ</t>
    </rPh>
    <rPh sb="7" eb="9">
      <t>シンコウ</t>
    </rPh>
    <rPh sb="9" eb="12">
      <t>ジギョウダン</t>
    </rPh>
    <phoneticPr fontId="2"/>
  </si>
  <si>
    <t>熊本市学校給食会</t>
    <rPh sb="0" eb="3">
      <t>クマモトシ</t>
    </rPh>
    <rPh sb="3" eb="5">
      <t>ガッコウ</t>
    </rPh>
    <rPh sb="5" eb="7">
      <t>キュウショク</t>
    </rPh>
    <rPh sb="7" eb="8">
      <t>カイ</t>
    </rPh>
    <phoneticPr fontId="2"/>
  </si>
  <si>
    <t>熊本流通情報センター</t>
    <rPh sb="0" eb="2">
      <t>クマモト</t>
    </rPh>
    <rPh sb="2" eb="4">
      <t>リュウツウ</t>
    </rPh>
    <rPh sb="4" eb="6">
      <t>ジョウホウ</t>
    </rPh>
    <phoneticPr fontId="2"/>
  </si>
  <si>
    <t>熊本国際観光コンベンション協会</t>
    <rPh sb="0" eb="2">
      <t>クマモト</t>
    </rPh>
    <rPh sb="2" eb="4">
      <t>コクサイ</t>
    </rPh>
    <rPh sb="4" eb="6">
      <t>カンコウ</t>
    </rPh>
    <rPh sb="13" eb="15">
      <t>キョウカイ</t>
    </rPh>
    <phoneticPr fontId="2"/>
  </si>
  <si>
    <t>熊本市公共施設長寿命化等基金</t>
    <rPh sb="0" eb="3">
      <t>クマモトシ</t>
    </rPh>
    <rPh sb="3" eb="5">
      <t>コウキョウ</t>
    </rPh>
    <rPh sb="5" eb="7">
      <t>シセツ</t>
    </rPh>
    <rPh sb="7" eb="11">
      <t>チョウジュミョウカ</t>
    </rPh>
    <rPh sb="11" eb="12">
      <t>トウ</t>
    </rPh>
    <rPh sb="12" eb="14">
      <t>キキン</t>
    </rPh>
    <phoneticPr fontId="5"/>
  </si>
  <si>
    <t>-</t>
    <phoneticPr fontId="2"/>
  </si>
  <si>
    <t>熊本城復元整備基金</t>
    <rPh sb="0" eb="2">
      <t>クマモト</t>
    </rPh>
    <rPh sb="2" eb="3">
      <t>ジョウ</t>
    </rPh>
    <rPh sb="3" eb="5">
      <t>フクゲン</t>
    </rPh>
    <rPh sb="5" eb="7">
      <t>セイビ</t>
    </rPh>
    <rPh sb="7" eb="9">
      <t>キキン</t>
    </rPh>
    <phoneticPr fontId="5"/>
  </si>
  <si>
    <t>平成28年熊本地震復興基金</t>
    <rPh sb="0" eb="2">
      <t>ヘイセイ</t>
    </rPh>
    <rPh sb="4" eb="5">
      <t>ネン</t>
    </rPh>
    <rPh sb="5" eb="7">
      <t>クマモト</t>
    </rPh>
    <rPh sb="7" eb="9">
      <t>ジシン</t>
    </rPh>
    <rPh sb="9" eb="11">
      <t>フッコウ</t>
    </rPh>
    <rPh sb="11" eb="13">
      <t>キキン</t>
    </rPh>
    <phoneticPr fontId="5"/>
  </si>
  <si>
    <t>熊本市制100周年記念人づくり基金</t>
    <rPh sb="0" eb="3">
      <t>クマモトシ</t>
    </rPh>
    <rPh sb="7" eb="9">
      <t>シュウネン</t>
    </rPh>
    <rPh sb="9" eb="11">
      <t>キネン</t>
    </rPh>
    <rPh sb="11" eb="12">
      <t>ヒト</t>
    </rPh>
    <rPh sb="15" eb="17">
      <t>キキン</t>
    </rPh>
    <phoneticPr fontId="12"/>
  </si>
  <si>
    <t>熊本市ふるさとの森基金</t>
    <rPh sb="0" eb="2">
      <t>クマモト</t>
    </rPh>
    <rPh sb="2" eb="3">
      <t>シ</t>
    </rPh>
    <rPh sb="8" eb="9">
      <t>モリ</t>
    </rPh>
    <rPh sb="9" eb="11">
      <t>キキン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</si>
</sst>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51898</c:v>
                </c:pt>
                <c:pt idx="1">
                  <c:v>51684</c:v>
                </c:pt>
                <c:pt idx="2">
                  <c:v>52897</c:v>
                </c:pt>
                <c:pt idx="3">
                  <c:v>54945</c:v>
                </c:pt>
                <c:pt idx="4">
                  <c:v>57132</c:v>
                </c:pt>
              </c:numCache>
            </c:numRef>
          </c:val>
          <c:smooth val="0"/>
          <c:extLst>
            <c:ext xmlns:c16="http://schemas.microsoft.com/office/drawing/2014/chart" uri="{C3380CC4-5D6E-409C-BE32-E72D297353CC}">
              <c16:uniqueId val="{00000000-8A5B-426E-B28C-5C51CBC128D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65964</c:v>
                </c:pt>
                <c:pt idx="1">
                  <c:v>47989</c:v>
                </c:pt>
                <c:pt idx="2">
                  <c:v>63585</c:v>
                </c:pt>
                <c:pt idx="3">
                  <c:v>77633</c:v>
                </c:pt>
                <c:pt idx="4">
                  <c:v>91725</c:v>
                </c:pt>
              </c:numCache>
            </c:numRef>
          </c:val>
          <c:smooth val="0"/>
          <c:extLst>
            <c:ext xmlns:c16="http://schemas.microsoft.com/office/drawing/2014/chart" uri="{C3380CC4-5D6E-409C-BE32-E72D297353CC}">
              <c16:uniqueId val="{00000001-8A5B-426E-B28C-5C51CBC128D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2.58</c:v>
                </c:pt>
                <c:pt idx="1">
                  <c:v>3.16</c:v>
                </c:pt>
                <c:pt idx="2">
                  <c:v>3.31</c:v>
                </c:pt>
                <c:pt idx="3">
                  <c:v>3.36</c:v>
                </c:pt>
                <c:pt idx="4">
                  <c:v>3.46</c:v>
                </c:pt>
              </c:numCache>
            </c:numRef>
          </c:val>
          <c:extLst>
            <c:ext xmlns:c16="http://schemas.microsoft.com/office/drawing/2014/chart" uri="{C3380CC4-5D6E-409C-BE32-E72D297353CC}">
              <c16:uniqueId val="{00000000-096F-4683-91D0-18294E5687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6.33</c:v>
                </c:pt>
                <c:pt idx="1">
                  <c:v>4.4000000000000004</c:v>
                </c:pt>
                <c:pt idx="2">
                  <c:v>2.52</c:v>
                </c:pt>
                <c:pt idx="3">
                  <c:v>2.5</c:v>
                </c:pt>
                <c:pt idx="4">
                  <c:v>2.12</c:v>
                </c:pt>
              </c:numCache>
            </c:numRef>
          </c:val>
          <c:extLst>
            <c:ext xmlns:c16="http://schemas.microsoft.com/office/drawing/2014/chart" uri="{C3380CC4-5D6E-409C-BE32-E72D297353CC}">
              <c16:uniqueId val="{00000001-096F-4683-91D0-18294E5687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0.72</c:v>
                </c:pt>
                <c:pt idx="1">
                  <c:v>-1.24</c:v>
                </c:pt>
                <c:pt idx="2">
                  <c:v>-0.6</c:v>
                </c:pt>
                <c:pt idx="3">
                  <c:v>0.09</c:v>
                </c:pt>
                <c:pt idx="4">
                  <c:v>-0.22</c:v>
                </c:pt>
              </c:numCache>
            </c:numRef>
          </c:val>
          <c:smooth val="0"/>
          <c:extLst>
            <c:ext xmlns:c16="http://schemas.microsoft.com/office/drawing/2014/chart" uri="{C3380CC4-5D6E-409C-BE32-E72D297353CC}">
              <c16:uniqueId val="{00000002-096F-4683-91D0-18294E5687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1.07</c:v>
                </c:pt>
                <c:pt idx="2">
                  <c:v>#N/A</c:v>
                </c:pt>
                <c:pt idx="3">
                  <c:v>0.28999999999999998</c:v>
                </c:pt>
                <c:pt idx="4">
                  <c:v>#N/A</c:v>
                </c:pt>
                <c:pt idx="5">
                  <c:v>0.23</c:v>
                </c:pt>
                <c:pt idx="6">
                  <c:v>#N/A</c:v>
                </c:pt>
                <c:pt idx="7">
                  <c:v>0.16</c:v>
                </c:pt>
                <c:pt idx="8">
                  <c:v>#N/A</c:v>
                </c:pt>
                <c:pt idx="9">
                  <c:v>0.23</c:v>
                </c:pt>
              </c:numCache>
            </c:numRef>
          </c:val>
          <c:extLst>
            <c:ext xmlns:c16="http://schemas.microsoft.com/office/drawing/2014/chart" uri="{C3380CC4-5D6E-409C-BE32-E72D297353CC}">
              <c16:uniqueId val="{00000000-03E5-407A-9B73-85F8125495C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3E5-407A-9B73-85F8125495C3}"/>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7.0000000000000007E-2</c:v>
                </c:pt>
                <c:pt idx="2">
                  <c:v>#N/A</c:v>
                </c:pt>
                <c:pt idx="3">
                  <c:v>0.1</c:v>
                </c:pt>
                <c:pt idx="4">
                  <c:v>#N/A</c:v>
                </c:pt>
                <c:pt idx="5">
                  <c:v>0.11</c:v>
                </c:pt>
                <c:pt idx="6">
                  <c:v>#N/A</c:v>
                </c:pt>
                <c:pt idx="7">
                  <c:v>0.11</c:v>
                </c:pt>
                <c:pt idx="8">
                  <c:v>#N/A</c:v>
                </c:pt>
                <c:pt idx="9">
                  <c:v>0.11</c:v>
                </c:pt>
              </c:numCache>
            </c:numRef>
          </c:val>
          <c:extLst>
            <c:ext xmlns:c16="http://schemas.microsoft.com/office/drawing/2014/chart" uri="{C3380CC4-5D6E-409C-BE32-E72D297353CC}">
              <c16:uniqueId val="{00000002-03E5-407A-9B73-85F8125495C3}"/>
            </c:ext>
          </c:extLst>
        </c:ser>
        <c:ser>
          <c:idx val="3"/>
          <c:order val="3"/>
          <c:tx>
            <c:strRef>
              <c:f>データシート!$A$30</c:f>
              <c:strCache>
                <c:ptCount val="1"/>
                <c:pt idx="0">
                  <c:v>後期高齢者医療会計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0.15</c:v>
                </c:pt>
                <c:pt idx="2">
                  <c:v>#N/A</c:v>
                </c:pt>
                <c:pt idx="3">
                  <c:v>0.13</c:v>
                </c:pt>
                <c:pt idx="4">
                  <c:v>#N/A</c:v>
                </c:pt>
                <c:pt idx="5">
                  <c:v>0.15</c:v>
                </c:pt>
                <c:pt idx="6">
                  <c:v>#N/A</c:v>
                </c:pt>
                <c:pt idx="7">
                  <c:v>0.15</c:v>
                </c:pt>
                <c:pt idx="8">
                  <c:v>#N/A</c:v>
                </c:pt>
                <c:pt idx="9">
                  <c:v>0.15</c:v>
                </c:pt>
              </c:numCache>
            </c:numRef>
          </c:val>
          <c:extLst>
            <c:ext xmlns:c16="http://schemas.microsoft.com/office/drawing/2014/chart" uri="{C3380CC4-5D6E-409C-BE32-E72D297353CC}">
              <c16:uniqueId val="{00000003-03E5-407A-9B73-85F8125495C3}"/>
            </c:ext>
          </c:extLst>
        </c:ser>
        <c:ser>
          <c:idx val="4"/>
          <c:order val="4"/>
          <c:tx>
            <c:strRef>
              <c:f>データシート!$A$31</c:f>
              <c:strCache>
                <c:ptCount val="1"/>
                <c:pt idx="0">
                  <c:v>交通事業会計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0.5</c:v>
                </c:pt>
                <c:pt idx="2">
                  <c:v>#N/A</c:v>
                </c:pt>
                <c:pt idx="3">
                  <c:v>0.59</c:v>
                </c:pt>
                <c:pt idx="4">
                  <c:v>#N/A</c:v>
                </c:pt>
                <c:pt idx="5">
                  <c:v>0.6</c:v>
                </c:pt>
                <c:pt idx="6">
                  <c:v>#N/A</c:v>
                </c:pt>
                <c:pt idx="7">
                  <c:v>0.65</c:v>
                </c:pt>
                <c:pt idx="8">
                  <c:v>#N/A</c:v>
                </c:pt>
                <c:pt idx="9">
                  <c:v>0.67</c:v>
                </c:pt>
              </c:numCache>
            </c:numRef>
          </c:val>
          <c:extLst>
            <c:ext xmlns:c16="http://schemas.microsoft.com/office/drawing/2014/chart" uri="{C3380CC4-5D6E-409C-BE32-E72D297353CC}">
              <c16:uniqueId val="{00000004-03E5-407A-9B73-85F8125495C3}"/>
            </c:ext>
          </c:extLst>
        </c:ser>
        <c:ser>
          <c:idx val="5"/>
          <c:order val="5"/>
          <c:tx>
            <c:strRef>
              <c:f>データシート!$A$32</c:f>
              <c:strCache>
                <c:ptCount val="1"/>
                <c:pt idx="0">
                  <c:v>介護保険会計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0.99</c:v>
                </c:pt>
                <c:pt idx="2">
                  <c:v>#N/A</c:v>
                </c:pt>
                <c:pt idx="3">
                  <c:v>0.94</c:v>
                </c:pt>
                <c:pt idx="4">
                  <c:v>#N/A</c:v>
                </c:pt>
                <c:pt idx="5">
                  <c:v>0.97</c:v>
                </c:pt>
                <c:pt idx="6">
                  <c:v>#N/A</c:v>
                </c:pt>
                <c:pt idx="7">
                  <c:v>2.0099999999999998</c:v>
                </c:pt>
                <c:pt idx="8">
                  <c:v>#N/A</c:v>
                </c:pt>
                <c:pt idx="9">
                  <c:v>2.4900000000000002</c:v>
                </c:pt>
              </c:numCache>
            </c:numRef>
          </c:val>
          <c:extLst>
            <c:ext xmlns:c16="http://schemas.microsoft.com/office/drawing/2014/chart" uri="{C3380CC4-5D6E-409C-BE32-E72D297353CC}">
              <c16:uniqueId val="{00000005-03E5-407A-9B73-85F8125495C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2.4</c:v>
                </c:pt>
                <c:pt idx="2">
                  <c:v>#N/A</c:v>
                </c:pt>
                <c:pt idx="3">
                  <c:v>2.93</c:v>
                </c:pt>
                <c:pt idx="4">
                  <c:v>#N/A</c:v>
                </c:pt>
                <c:pt idx="5">
                  <c:v>3.07</c:v>
                </c:pt>
                <c:pt idx="6">
                  <c:v>#N/A</c:v>
                </c:pt>
                <c:pt idx="7">
                  <c:v>3.12</c:v>
                </c:pt>
                <c:pt idx="8">
                  <c:v>#N/A</c:v>
                </c:pt>
                <c:pt idx="9">
                  <c:v>3.22</c:v>
                </c:pt>
              </c:numCache>
            </c:numRef>
          </c:val>
          <c:extLst>
            <c:ext xmlns:c16="http://schemas.microsoft.com/office/drawing/2014/chart" uri="{C3380CC4-5D6E-409C-BE32-E72D297353CC}">
              <c16:uniqueId val="{00000006-03E5-407A-9B73-85F8125495C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6.6</c:v>
                </c:pt>
                <c:pt idx="2">
                  <c:v>#N/A</c:v>
                </c:pt>
                <c:pt idx="3">
                  <c:v>5.77</c:v>
                </c:pt>
                <c:pt idx="4">
                  <c:v>#N/A</c:v>
                </c:pt>
                <c:pt idx="5">
                  <c:v>5.34</c:v>
                </c:pt>
                <c:pt idx="6">
                  <c:v>#N/A</c:v>
                </c:pt>
                <c:pt idx="7">
                  <c:v>5.5</c:v>
                </c:pt>
                <c:pt idx="8">
                  <c:v>#N/A</c:v>
                </c:pt>
                <c:pt idx="9">
                  <c:v>5.91</c:v>
                </c:pt>
              </c:numCache>
            </c:numRef>
          </c:val>
          <c:extLst>
            <c:ext xmlns:c16="http://schemas.microsoft.com/office/drawing/2014/chart" uri="{C3380CC4-5D6E-409C-BE32-E72D297353CC}">
              <c16:uniqueId val="{00000007-03E5-407A-9B73-85F8125495C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7.49</c:v>
                </c:pt>
                <c:pt idx="2">
                  <c:v>#N/A</c:v>
                </c:pt>
                <c:pt idx="3">
                  <c:v>7.4</c:v>
                </c:pt>
                <c:pt idx="4">
                  <c:v>#N/A</c:v>
                </c:pt>
                <c:pt idx="5">
                  <c:v>6.56</c:v>
                </c:pt>
                <c:pt idx="6">
                  <c:v>#N/A</c:v>
                </c:pt>
                <c:pt idx="7">
                  <c:v>6.89</c:v>
                </c:pt>
                <c:pt idx="8">
                  <c:v>#N/A</c:v>
                </c:pt>
                <c:pt idx="9">
                  <c:v>7.54</c:v>
                </c:pt>
              </c:numCache>
            </c:numRef>
          </c:val>
          <c:extLst>
            <c:ext xmlns:c16="http://schemas.microsoft.com/office/drawing/2014/chart" uri="{C3380CC4-5D6E-409C-BE32-E72D297353CC}">
              <c16:uniqueId val="{00000008-03E5-407A-9B73-85F8125495C3}"/>
            </c:ext>
          </c:extLst>
        </c:ser>
        <c:ser>
          <c:idx val="9"/>
          <c:order val="9"/>
          <c:tx>
            <c:strRef>
              <c:f>データシート!$A$36</c:f>
              <c:strCache>
                <c:ptCount val="1"/>
                <c:pt idx="0">
                  <c:v>国民健康保険会計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2.5499999999999998</c:v>
                </c:pt>
                <c:pt idx="1">
                  <c:v>#N/A</c:v>
                </c:pt>
                <c:pt idx="2">
                  <c:v>2.61</c:v>
                </c:pt>
                <c:pt idx="3">
                  <c:v>#N/A</c:v>
                </c:pt>
                <c:pt idx="4">
                  <c:v>1.26</c:v>
                </c:pt>
                <c:pt idx="5">
                  <c:v>#N/A</c:v>
                </c:pt>
                <c:pt idx="6">
                  <c:v>1.29</c:v>
                </c:pt>
                <c:pt idx="7">
                  <c:v>#N/A</c:v>
                </c:pt>
                <c:pt idx="8">
                  <c:v>0.43</c:v>
                </c:pt>
                <c:pt idx="9">
                  <c:v>#N/A</c:v>
                </c:pt>
              </c:numCache>
            </c:numRef>
          </c:val>
          <c:extLst>
            <c:ext xmlns:c16="http://schemas.microsoft.com/office/drawing/2014/chart" uri="{C3380CC4-5D6E-409C-BE32-E72D297353CC}">
              <c16:uniqueId val="{00000009-03E5-407A-9B73-85F8125495C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26358</c:v>
                </c:pt>
                <c:pt idx="5">
                  <c:v>26942</c:v>
                </c:pt>
                <c:pt idx="8">
                  <c:v>26294</c:v>
                </c:pt>
                <c:pt idx="11">
                  <c:v>27272</c:v>
                </c:pt>
                <c:pt idx="14">
                  <c:v>32428</c:v>
                </c:pt>
              </c:numCache>
            </c:numRef>
          </c:val>
          <c:extLst>
            <c:ext xmlns:c16="http://schemas.microsoft.com/office/drawing/2014/chart" uri="{C3380CC4-5D6E-409C-BE32-E72D297353CC}">
              <c16:uniqueId val="{00000000-DB72-4F70-BC18-4FD00A2FE7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1</c:v>
                </c:pt>
                <c:pt idx="9">
                  <c:v>0</c:v>
                </c:pt>
                <c:pt idx="12">
                  <c:v>1</c:v>
                </c:pt>
              </c:numCache>
            </c:numRef>
          </c:val>
          <c:extLst>
            <c:ext xmlns:c16="http://schemas.microsoft.com/office/drawing/2014/chart" uri="{C3380CC4-5D6E-409C-BE32-E72D297353CC}">
              <c16:uniqueId val="{00000001-DB72-4F70-BC18-4FD00A2FE7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357</c:v>
                </c:pt>
                <c:pt idx="3">
                  <c:v>351</c:v>
                </c:pt>
                <c:pt idx="6">
                  <c:v>221</c:v>
                </c:pt>
                <c:pt idx="9">
                  <c:v>193</c:v>
                </c:pt>
                <c:pt idx="12">
                  <c:v>104</c:v>
                </c:pt>
              </c:numCache>
            </c:numRef>
          </c:val>
          <c:extLst>
            <c:ext xmlns:c16="http://schemas.microsoft.com/office/drawing/2014/chart" uri="{C3380CC4-5D6E-409C-BE32-E72D297353CC}">
              <c16:uniqueId val="{00000002-DB72-4F70-BC18-4FD00A2FE7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61</c:v>
                </c:pt>
                <c:pt idx="3">
                  <c:v>61</c:v>
                </c:pt>
                <c:pt idx="6">
                  <c:v>50</c:v>
                </c:pt>
                <c:pt idx="9">
                  <c:v>0</c:v>
                </c:pt>
                <c:pt idx="12">
                  <c:v>0</c:v>
                </c:pt>
              </c:numCache>
            </c:numRef>
          </c:val>
          <c:extLst>
            <c:ext xmlns:c16="http://schemas.microsoft.com/office/drawing/2014/chart" uri="{C3380CC4-5D6E-409C-BE32-E72D297353CC}">
              <c16:uniqueId val="{00000003-DB72-4F70-BC18-4FD00A2FE7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6647</c:v>
                </c:pt>
                <c:pt idx="3">
                  <c:v>6618</c:v>
                </c:pt>
                <c:pt idx="6">
                  <c:v>6418</c:v>
                </c:pt>
                <c:pt idx="9">
                  <c:v>5383</c:v>
                </c:pt>
                <c:pt idx="12">
                  <c:v>4994</c:v>
                </c:pt>
              </c:numCache>
            </c:numRef>
          </c:val>
          <c:extLst>
            <c:ext xmlns:c16="http://schemas.microsoft.com/office/drawing/2014/chart" uri="{C3380CC4-5D6E-409C-BE32-E72D297353CC}">
              <c16:uniqueId val="{00000004-DB72-4F70-BC18-4FD00A2FE7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1000</c:v>
                </c:pt>
                <c:pt idx="3">
                  <c:v>1333</c:v>
                </c:pt>
                <c:pt idx="6">
                  <c:v>1667</c:v>
                </c:pt>
                <c:pt idx="9">
                  <c:v>2000</c:v>
                </c:pt>
                <c:pt idx="12">
                  <c:v>2333</c:v>
                </c:pt>
              </c:numCache>
            </c:numRef>
          </c:val>
          <c:extLst>
            <c:ext xmlns:c16="http://schemas.microsoft.com/office/drawing/2014/chart" uri="{C3380CC4-5D6E-409C-BE32-E72D297353CC}">
              <c16:uniqueId val="{00000005-DB72-4F70-BC18-4FD00A2FE7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B72-4F70-BC18-4FD00A2FE7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31644</c:v>
                </c:pt>
                <c:pt idx="3">
                  <c:v>31481</c:v>
                </c:pt>
                <c:pt idx="6">
                  <c:v>30941</c:v>
                </c:pt>
                <c:pt idx="9">
                  <c:v>30780</c:v>
                </c:pt>
                <c:pt idx="12">
                  <c:v>35115</c:v>
                </c:pt>
              </c:numCache>
            </c:numRef>
          </c:val>
          <c:extLst>
            <c:ext xmlns:c16="http://schemas.microsoft.com/office/drawing/2014/chart" uri="{C3380CC4-5D6E-409C-BE32-E72D297353CC}">
              <c16:uniqueId val="{00000007-DB72-4F70-BC18-4FD00A2FE7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13352</c:v>
                </c:pt>
                <c:pt idx="2">
                  <c:v>#N/A</c:v>
                </c:pt>
                <c:pt idx="3">
                  <c:v>#N/A</c:v>
                </c:pt>
                <c:pt idx="4">
                  <c:v>12902</c:v>
                </c:pt>
                <c:pt idx="5">
                  <c:v>#N/A</c:v>
                </c:pt>
                <c:pt idx="6">
                  <c:v>#N/A</c:v>
                </c:pt>
                <c:pt idx="7">
                  <c:v>13004</c:v>
                </c:pt>
                <c:pt idx="8">
                  <c:v>#N/A</c:v>
                </c:pt>
                <c:pt idx="9">
                  <c:v>#N/A</c:v>
                </c:pt>
                <c:pt idx="10">
                  <c:v>11084</c:v>
                </c:pt>
                <c:pt idx="11">
                  <c:v>#N/A</c:v>
                </c:pt>
                <c:pt idx="12">
                  <c:v>#N/A</c:v>
                </c:pt>
                <c:pt idx="13">
                  <c:v>10119</c:v>
                </c:pt>
                <c:pt idx="14">
                  <c:v>#N/A</c:v>
                </c:pt>
              </c:numCache>
            </c:numRef>
          </c:val>
          <c:smooth val="0"/>
          <c:extLst>
            <c:ext xmlns:c16="http://schemas.microsoft.com/office/drawing/2014/chart" uri="{C3380CC4-5D6E-409C-BE32-E72D297353CC}">
              <c16:uniqueId val="{00000008-DB72-4F70-BC18-4FD00A2FE7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272313</c:v>
                </c:pt>
                <c:pt idx="5">
                  <c:v>297204</c:v>
                </c:pt>
                <c:pt idx="8">
                  <c:v>327057</c:v>
                </c:pt>
                <c:pt idx="11">
                  <c:v>347856</c:v>
                </c:pt>
                <c:pt idx="14">
                  <c:v>357674</c:v>
                </c:pt>
              </c:numCache>
            </c:numRef>
          </c:val>
          <c:extLst>
            <c:ext xmlns:c16="http://schemas.microsoft.com/office/drawing/2014/chart" uri="{C3380CC4-5D6E-409C-BE32-E72D297353CC}">
              <c16:uniqueId val="{00000000-EB66-44E1-97A7-76389E3C93F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28076</c:v>
                </c:pt>
                <c:pt idx="5">
                  <c:v>31125</c:v>
                </c:pt>
                <c:pt idx="8">
                  <c:v>32191</c:v>
                </c:pt>
                <c:pt idx="11">
                  <c:v>31561</c:v>
                </c:pt>
                <c:pt idx="14">
                  <c:v>28793</c:v>
                </c:pt>
              </c:numCache>
            </c:numRef>
          </c:val>
          <c:extLst>
            <c:ext xmlns:c16="http://schemas.microsoft.com/office/drawing/2014/chart" uri="{C3380CC4-5D6E-409C-BE32-E72D297353CC}">
              <c16:uniqueId val="{00000001-EB66-44E1-97A7-76389E3C93F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13385</c:v>
                </c:pt>
                <c:pt idx="5">
                  <c:v>17386</c:v>
                </c:pt>
                <c:pt idx="8">
                  <c:v>18732</c:v>
                </c:pt>
                <c:pt idx="11">
                  <c:v>22511</c:v>
                </c:pt>
                <c:pt idx="14">
                  <c:v>22532</c:v>
                </c:pt>
              </c:numCache>
            </c:numRef>
          </c:val>
          <c:extLst>
            <c:ext xmlns:c16="http://schemas.microsoft.com/office/drawing/2014/chart" uri="{C3380CC4-5D6E-409C-BE32-E72D297353CC}">
              <c16:uniqueId val="{00000002-EB66-44E1-97A7-76389E3C93F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B66-44E1-97A7-76389E3C93F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B66-44E1-97A7-76389E3C93F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66-44E1-97A7-76389E3C93F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40682</c:v>
                </c:pt>
                <c:pt idx="3">
                  <c:v>42517</c:v>
                </c:pt>
                <c:pt idx="6">
                  <c:v>75498</c:v>
                </c:pt>
                <c:pt idx="9">
                  <c:v>74247</c:v>
                </c:pt>
                <c:pt idx="12">
                  <c:v>72459</c:v>
                </c:pt>
              </c:numCache>
            </c:numRef>
          </c:val>
          <c:extLst>
            <c:ext xmlns:c16="http://schemas.microsoft.com/office/drawing/2014/chart" uri="{C3380CC4-5D6E-409C-BE32-E72D297353CC}">
              <c16:uniqueId val="{00000006-EB66-44E1-97A7-76389E3C93F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150</c:v>
                </c:pt>
                <c:pt idx="3">
                  <c:v>70</c:v>
                </c:pt>
                <c:pt idx="6">
                  <c:v>3</c:v>
                </c:pt>
                <c:pt idx="9">
                  <c:v>2</c:v>
                </c:pt>
                <c:pt idx="12">
                  <c:v>1</c:v>
                </c:pt>
              </c:numCache>
            </c:numRef>
          </c:val>
          <c:extLst>
            <c:ext xmlns:c16="http://schemas.microsoft.com/office/drawing/2014/chart" uri="{C3380CC4-5D6E-409C-BE32-E72D297353CC}">
              <c16:uniqueId val="{00000007-EB66-44E1-97A7-76389E3C93F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78386</c:v>
                </c:pt>
                <c:pt idx="3">
                  <c:v>77061</c:v>
                </c:pt>
                <c:pt idx="6">
                  <c:v>73298</c:v>
                </c:pt>
                <c:pt idx="9">
                  <c:v>70909</c:v>
                </c:pt>
                <c:pt idx="12">
                  <c:v>72308</c:v>
                </c:pt>
              </c:numCache>
            </c:numRef>
          </c:val>
          <c:extLst>
            <c:ext xmlns:c16="http://schemas.microsoft.com/office/drawing/2014/chart" uri="{C3380CC4-5D6E-409C-BE32-E72D297353CC}">
              <c16:uniqueId val="{00000008-EB66-44E1-97A7-76389E3C93F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2568</c:v>
                </c:pt>
                <c:pt idx="3">
                  <c:v>2206</c:v>
                </c:pt>
                <c:pt idx="6">
                  <c:v>1902</c:v>
                </c:pt>
                <c:pt idx="9">
                  <c:v>1707</c:v>
                </c:pt>
                <c:pt idx="12">
                  <c:v>1538</c:v>
                </c:pt>
              </c:numCache>
            </c:numRef>
          </c:val>
          <c:extLst>
            <c:ext xmlns:c16="http://schemas.microsoft.com/office/drawing/2014/chart" uri="{C3380CC4-5D6E-409C-BE32-E72D297353CC}">
              <c16:uniqueId val="{00000009-EB66-44E1-97A7-76389E3C93F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366706</c:v>
                </c:pt>
                <c:pt idx="3">
                  <c:v>398565</c:v>
                </c:pt>
                <c:pt idx="6">
                  <c:v>443111</c:v>
                </c:pt>
                <c:pt idx="9">
                  <c:v>454325</c:v>
                </c:pt>
                <c:pt idx="12">
                  <c:v>481313</c:v>
                </c:pt>
              </c:numCache>
            </c:numRef>
          </c:val>
          <c:extLst>
            <c:ext xmlns:c16="http://schemas.microsoft.com/office/drawing/2014/chart" uri="{C3380CC4-5D6E-409C-BE32-E72D297353CC}">
              <c16:uniqueId val="{0000000A-EB66-44E1-97A7-76389E3C93F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174718</c:v>
                </c:pt>
                <c:pt idx="2">
                  <c:v>#N/A</c:v>
                </c:pt>
                <c:pt idx="3">
                  <c:v>#N/A</c:v>
                </c:pt>
                <c:pt idx="4">
                  <c:v>174704</c:v>
                </c:pt>
                <c:pt idx="5">
                  <c:v>#N/A</c:v>
                </c:pt>
                <c:pt idx="6">
                  <c:v>#N/A</c:v>
                </c:pt>
                <c:pt idx="7">
                  <c:v>215831</c:v>
                </c:pt>
                <c:pt idx="8">
                  <c:v>#N/A</c:v>
                </c:pt>
                <c:pt idx="9">
                  <c:v>#N/A</c:v>
                </c:pt>
                <c:pt idx="10">
                  <c:v>199261</c:v>
                </c:pt>
                <c:pt idx="11">
                  <c:v>#N/A</c:v>
                </c:pt>
                <c:pt idx="12">
                  <c:v>#N/A</c:v>
                </c:pt>
                <c:pt idx="13">
                  <c:v>218620</c:v>
                </c:pt>
                <c:pt idx="14">
                  <c:v>#N/A</c:v>
                </c:pt>
              </c:numCache>
            </c:numRef>
          </c:val>
          <c:smooth val="0"/>
          <c:extLst>
            <c:ext xmlns:c16="http://schemas.microsoft.com/office/drawing/2014/chart" uri="{C3380CC4-5D6E-409C-BE32-E72D297353CC}">
              <c16:uniqueId val="{0000000B-EB66-44E1-97A7-76389E3C93F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4775</c:v>
                </c:pt>
                <c:pt idx="1">
                  <c:v>4780</c:v>
                </c:pt>
                <c:pt idx="2">
                  <c:v>4096</c:v>
                </c:pt>
              </c:numCache>
            </c:numRef>
          </c:val>
          <c:extLst>
            <c:ext xmlns:c16="http://schemas.microsoft.com/office/drawing/2014/chart" uri="{C3380CC4-5D6E-409C-BE32-E72D297353CC}">
              <c16:uniqueId val="{00000000-AFB5-43C6-A1E5-097A9B3FD2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5387</c:v>
                </c:pt>
                <c:pt idx="1">
                  <c:v>5387</c:v>
                </c:pt>
                <c:pt idx="2">
                  <c:v>6306</c:v>
                </c:pt>
              </c:numCache>
            </c:numRef>
          </c:val>
          <c:extLst>
            <c:ext xmlns:c16="http://schemas.microsoft.com/office/drawing/2014/chart" uri="{C3380CC4-5D6E-409C-BE32-E72D297353CC}">
              <c16:uniqueId val="{00000001-AFB5-43C6-A1E5-097A9B3FD2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8638</c:v>
                </c:pt>
                <c:pt idx="1">
                  <c:v>12382</c:v>
                </c:pt>
                <c:pt idx="2">
                  <c:v>12490</c:v>
                </c:pt>
              </c:numCache>
            </c:numRef>
          </c:val>
          <c:extLst>
            <c:ext xmlns:c16="http://schemas.microsoft.com/office/drawing/2014/chart" uri="{C3380CC4-5D6E-409C-BE32-E72D297353CC}">
              <c16:uniqueId val="{00000002-AFB5-43C6-A1E5-097A9B3FD2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年度以降、投資的経費の抑制や繰上償還の推進等に取り組み、臨時財政対策債分を除く元利償還金が減少しており、また、下水道会計をはじめとする公営企業債の元利償還金が減少したこともあり、実質公債費比率の分子は減少傾向にある。</a:t>
          </a:r>
          <a:endParaRPr lang="ja-JP" altLang="ja-JP" sz="1400">
            <a:solidFill>
              <a:sysClr val="windowText" lastClr="000000"/>
            </a:solidFill>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700">
              <a:solidFill>
                <a:sysClr val="windowText" lastClr="000000"/>
              </a:solidFill>
              <a:effectLst/>
              <a:latin typeface="+mn-lt"/>
              <a:ea typeface="+mn-ea"/>
              <a:cs typeface="+mn-cs"/>
            </a:rPr>
            <a:t>減債基金積立相当額の積立ルールが</a:t>
          </a:r>
          <a:r>
            <a:rPr kumimoji="1" lang="en-US" altLang="ja-JP" sz="700">
              <a:solidFill>
                <a:sysClr val="windowText" lastClr="000000"/>
              </a:solidFill>
              <a:effectLst/>
              <a:latin typeface="+mn-lt"/>
              <a:ea typeface="+mn-ea"/>
              <a:cs typeface="+mn-cs"/>
            </a:rPr>
            <a:t>30</a:t>
          </a:r>
          <a:r>
            <a:rPr kumimoji="1" lang="ja-JP" altLang="ja-JP" sz="700">
              <a:solidFill>
                <a:sysClr val="windowText" lastClr="000000"/>
              </a:solidFill>
              <a:effectLst/>
              <a:latin typeface="+mn-lt"/>
              <a:ea typeface="+mn-ea"/>
              <a:cs typeface="+mn-cs"/>
            </a:rPr>
            <a:t>年償還で毎年度の積立額を発行額の</a:t>
          </a:r>
          <a:r>
            <a:rPr kumimoji="1" lang="en-US" altLang="ja-JP" sz="700">
              <a:solidFill>
                <a:sysClr val="windowText" lastClr="000000"/>
              </a:solidFill>
              <a:effectLst/>
              <a:latin typeface="+mn-lt"/>
              <a:ea typeface="+mn-ea"/>
              <a:cs typeface="+mn-cs"/>
            </a:rPr>
            <a:t>30</a:t>
          </a:r>
          <a:r>
            <a:rPr kumimoji="1" lang="ja-JP" altLang="ja-JP" sz="700">
              <a:solidFill>
                <a:sysClr val="windowText" lastClr="000000"/>
              </a:solidFill>
              <a:effectLst/>
              <a:latin typeface="+mn-lt"/>
              <a:ea typeface="+mn-ea"/>
              <a:cs typeface="+mn-cs"/>
            </a:rPr>
            <a:t>分の１として設定しているのに対して、本市においては</a:t>
          </a:r>
          <a:r>
            <a:rPr kumimoji="1" lang="en-US" altLang="ja-JP" sz="700">
              <a:solidFill>
                <a:sysClr val="windowText" lastClr="000000"/>
              </a:solidFill>
              <a:effectLst/>
              <a:latin typeface="+mn-lt"/>
              <a:ea typeface="+mn-ea"/>
              <a:cs typeface="+mn-cs"/>
            </a:rPr>
            <a:t>27</a:t>
          </a:r>
          <a:r>
            <a:rPr kumimoji="1" lang="ja-JP" altLang="ja-JP" sz="700">
              <a:solidFill>
                <a:sysClr val="windowText" lastClr="000000"/>
              </a:solidFill>
              <a:effectLst/>
              <a:latin typeface="+mn-lt"/>
              <a:ea typeface="+mn-ea"/>
              <a:cs typeface="+mn-cs"/>
            </a:rPr>
            <a:t>年償還（３年据置）で毎年度の発行額の積立額を</a:t>
          </a:r>
          <a:r>
            <a:rPr kumimoji="1" lang="en-US" altLang="ja-JP" sz="700">
              <a:solidFill>
                <a:sysClr val="windowText" lastClr="000000"/>
              </a:solidFill>
              <a:effectLst/>
              <a:latin typeface="+mn-lt"/>
              <a:ea typeface="+mn-ea"/>
              <a:cs typeface="+mn-cs"/>
            </a:rPr>
            <a:t>27</a:t>
          </a:r>
          <a:r>
            <a:rPr kumimoji="1" lang="ja-JP" altLang="ja-JP" sz="700">
              <a:solidFill>
                <a:sysClr val="windowText" lastClr="000000"/>
              </a:solidFill>
              <a:effectLst/>
              <a:latin typeface="+mn-lt"/>
              <a:ea typeface="+mn-ea"/>
              <a:cs typeface="+mn-cs"/>
            </a:rPr>
            <a:t>分の１として設定しているため、減債基金残高と減債基金積立相当額に乖離が生じている。 </a:t>
          </a:r>
          <a:endParaRPr lang="ja-JP" altLang="ja-JP" sz="50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年度以降、熊本地震分の市債発行額の増等により、地方債残高が増加傾向にあり、指標が上昇していたものの、平成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年度は、臨時財政対策債償還費の増により基準財政需要額算入見込額が増加したため、指標は改善していた。</a:t>
          </a:r>
          <a:endParaRPr lang="ja-JP" altLang="ja-JP">
            <a:effectLst/>
          </a:endParaRPr>
        </a:p>
        <a:p>
          <a:r>
            <a:rPr kumimoji="1" lang="ja-JP" altLang="ja-JP" sz="1100">
              <a:solidFill>
                <a:schemeClr val="dk1"/>
              </a:solidFill>
              <a:effectLst/>
              <a:latin typeface="+mn-lt"/>
              <a:ea typeface="+mn-ea"/>
              <a:cs typeface="+mn-cs"/>
            </a:rPr>
            <a:t>　しかし、令和元年度においては、熊本城ホール整備事業等により、地方債現在高が増加したため、指標は、平成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ポイント悪化した。</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熊本県熊本市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新型コロナウイルス感染症対策関連の事業に充てるため財政調整基金を</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億円取り崩したこと、熊本地震関連事業に充てるため、平成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年度に積み立てた「平成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年熊本地震復興基金」を</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億円取り崩したこと、自主財源の増収分の一部を活用し、「熊本市公共施設長寿命化等基金」へ</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億円の積み立てをおこなったこと等により、基金全体の残高は、前年度と比べ</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億円の増となった。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財政調整基金については、新型コロナウイルス感染症対策関連で取り崩しをした結果、若干減少しているが、今後は現状維持の予定。</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減債基金及びその他特定目的基金については、事業への活用により減少傾向を見込んでおり、基金全体としては、今後、減少傾向の予定。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・熊本城復元整備基金：本市の貴重な歴史的文化遺産である熊本城の復元整備及び災害復旧並びにその過程の公開その他これらに関連する事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業を実施すること（文化振興、災害対応）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・熊本市平成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年熊本地震復興基金：平成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年熊本地震による災害からの早期の復興を図ること（被災者への直接的な支援や防災対策等）</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・熊本市公共施設長寿命化等基金：本市の公共施設の計画的な長寿命化及び更新を推進すること</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・熊本城復元整備基金：寄附金等の積立てによる増加（</a:t>
          </a:r>
          <a:r>
            <a:rPr kumimoji="1" lang="en-US" altLang="ja-JP" sz="1100">
              <a:solidFill>
                <a:schemeClr val="dk1"/>
              </a:solidFill>
              <a:effectLst/>
              <a:latin typeface="+mn-lt"/>
              <a:ea typeface="+mn-ea"/>
              <a:cs typeface="+mn-cs"/>
            </a:rPr>
            <a:t>13.5</a:t>
          </a:r>
          <a:r>
            <a:rPr kumimoji="1" lang="ja-JP" altLang="en-US" sz="1100">
              <a:solidFill>
                <a:schemeClr val="dk1"/>
              </a:solidFill>
              <a:effectLst/>
              <a:latin typeface="+mn-lt"/>
              <a:ea typeface="+mn-ea"/>
              <a:cs typeface="+mn-cs"/>
            </a:rPr>
            <a:t>億円）、熊本城の復元事業に充てるための取崩し（</a:t>
          </a:r>
          <a:r>
            <a:rPr kumimoji="1" lang="en-US" altLang="ja-JP" sz="1100">
              <a:solidFill>
                <a:schemeClr val="dk1"/>
              </a:solidFill>
              <a:effectLst/>
              <a:latin typeface="+mn-lt"/>
              <a:ea typeface="+mn-ea"/>
              <a:cs typeface="+mn-cs"/>
            </a:rPr>
            <a:t>26.3</a:t>
          </a:r>
          <a:r>
            <a:rPr kumimoji="1" lang="ja-JP" altLang="en-US" sz="1100">
              <a:solidFill>
                <a:schemeClr val="dk1"/>
              </a:solidFill>
              <a:effectLst/>
              <a:latin typeface="+mn-lt"/>
              <a:ea typeface="+mn-ea"/>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・熊本市平成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年熊本地震復興基金：平成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年熊本地震に関連する事業に充てるたの取崩し（</a:t>
          </a:r>
          <a:r>
            <a:rPr kumimoji="1" lang="en-US" altLang="ja-JP" sz="1100">
              <a:solidFill>
                <a:schemeClr val="dk1"/>
              </a:solidFill>
              <a:effectLst/>
              <a:latin typeface="+mn-lt"/>
              <a:ea typeface="+mn-ea"/>
              <a:cs typeface="+mn-cs"/>
            </a:rPr>
            <a:t>7.4</a:t>
          </a:r>
          <a:r>
            <a:rPr kumimoji="1" lang="ja-JP" altLang="en-US" sz="1100">
              <a:solidFill>
                <a:schemeClr val="dk1"/>
              </a:solidFill>
              <a:effectLst/>
              <a:latin typeface="+mn-lt"/>
              <a:ea typeface="+mn-ea"/>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・熊本市公共施設長寿命化等基金：今後の公共施設の整備を計画的に進めるため、積立を行ったことによる増（</a:t>
          </a:r>
          <a:r>
            <a:rPr kumimoji="1" lang="en-US" altLang="ja-JP" sz="1100">
              <a:solidFill>
                <a:schemeClr val="dk1"/>
              </a:solidFill>
              <a:effectLst/>
              <a:latin typeface="+mn-lt"/>
              <a:ea typeface="+mn-ea"/>
              <a:cs typeface="+mn-cs"/>
            </a:rPr>
            <a:t>19.5</a:t>
          </a:r>
          <a:r>
            <a:rPr kumimoji="1" lang="ja-JP" altLang="en-US" sz="1100">
              <a:solidFill>
                <a:schemeClr val="dk1"/>
              </a:solidFill>
              <a:effectLst/>
              <a:latin typeface="+mn-lt"/>
              <a:ea typeface="+mn-ea"/>
              <a:cs typeface="+mn-cs"/>
            </a:rPr>
            <a:t>億円）</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・熊本城復元整備基金：平成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年熊本地震により被災した熊本城の早期復旧及び復元を図るため、今後も計画的に取崩しを行う予定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・熊本市平成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年熊本地震復興基金：平成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年熊本地震による災害からの早期の復興を図るため、今後も計画的に取崩しを行う予定</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・熊本市公共施設長寿命化等基金：今後の公共施設の整備を計画的に進めるため、今後、計画的に取崩しを行う予定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新型コロナウイルス感染症対策関連の事業に充てるため財政調整基金を</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億円取り崩した。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経済事情の変動に対応する備えや新たな災害の発生などの将来的に見込まれる財政需要に対処するため、一定額を確保しておく必要があると考えている。新型コロナウイルス感染症対策関連の取り崩しにより、若干減少しているが、今後は現状維持の予定。</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熊本地震災害廃棄物処理基金補助金分の積立により</a:t>
          </a:r>
          <a:r>
            <a:rPr kumimoji="1" lang="en-US" altLang="ja-JP" sz="1100">
              <a:solidFill>
                <a:schemeClr val="dk1"/>
              </a:solidFill>
              <a:effectLst/>
              <a:latin typeface="+mn-lt"/>
              <a:ea typeface="+mn-ea"/>
              <a:cs typeface="+mn-cs"/>
            </a:rPr>
            <a:t>9.2</a:t>
          </a:r>
          <a:r>
            <a:rPr kumimoji="1" lang="ja-JP" altLang="en-US" sz="1100">
              <a:solidFill>
                <a:schemeClr val="dk1"/>
              </a:solidFill>
              <a:effectLst/>
              <a:latin typeface="+mn-lt"/>
              <a:ea typeface="+mn-ea"/>
              <a:cs typeface="+mn-cs"/>
            </a:rPr>
            <a:t>億円増加している。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残高のうち、</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億円については、</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熊本地震により起債した災害復旧事業債の償還のために積み立てたものであり、今後、償還期の到来に合わせて随時取り崩していく。その他、財政状況に応じた積立て及び取崩しを実施予定。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733,721
727,066
390.32
407,076,330
398,501,331
6,670,847
192,806,403
481,313,290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類似団体と比較し、第</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次産業人口の割合（</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％）は高いが第</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次産業人口の割合（</a:t>
          </a:r>
          <a:r>
            <a:rPr kumimoji="1" lang="en-US" altLang="ja-JP" sz="1100">
              <a:solidFill>
                <a:schemeClr val="dk1"/>
              </a:solidFill>
              <a:effectLst/>
              <a:latin typeface="+mn-lt"/>
              <a:ea typeface="+mn-ea"/>
              <a:cs typeface="+mn-cs"/>
            </a:rPr>
            <a:t>17.0</a:t>
          </a:r>
          <a:r>
            <a:rPr kumimoji="1" lang="ja-JP" altLang="ja-JP" sz="1100">
              <a:solidFill>
                <a:schemeClr val="dk1"/>
              </a:solidFill>
              <a:effectLst/>
              <a:latin typeface="+mn-lt"/>
              <a:ea typeface="+mn-ea"/>
              <a:cs typeface="+mn-cs"/>
            </a:rPr>
            <a:t>％）は低く、製造品出荷額や事業所数が少ないなど、産業構造上の税収基盤が弱い状況にあり、財政力指数は下位にある。</a:t>
          </a:r>
          <a:endParaRPr lang="ja-JP" altLang="ja-JP">
            <a:effectLst/>
          </a:endParaRPr>
        </a:p>
        <a:p>
          <a:r>
            <a:rPr kumimoji="1" lang="ja-JP" altLang="ja-JP" sz="1100">
              <a:solidFill>
                <a:schemeClr val="dk1"/>
              </a:solidFill>
              <a:effectLst/>
              <a:latin typeface="+mn-lt"/>
              <a:ea typeface="+mn-ea"/>
              <a:cs typeface="+mn-cs"/>
            </a:rPr>
            <a:t>　新型コロナウイルス感染症の影響を受けてはいるが、企業誘致や地場産業の育成に引き続き努めるとともに、市税の徴収率向上等による歳入確保に努める。</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6606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44467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27940</xdr:rowOff>
    </xdr:from>
    <xdr:to>
      <xdr:col>23</xdr:col>
      <xdr:colOff>184150</xdr:colOff>
      <xdr:row>40</xdr:row>
      <xdr:rowOff>129540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68580</xdr:rowOff>
    </xdr:from>
    <xdr:to>
      <xdr:col>19</xdr:col>
      <xdr:colOff>133350</xdr:colOff>
      <xdr:row>44</xdr:row>
      <xdr:rowOff>116840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68580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151130</xdr:rowOff>
    </xdr:from>
    <xdr:to>
      <xdr:col>15</xdr:col>
      <xdr:colOff>133350</xdr:colOff>
      <xdr:row>40</xdr:row>
      <xdr:rowOff>81280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91457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68580</xdr:rowOff>
    </xdr:from>
    <xdr:to>
      <xdr:col>11</xdr:col>
      <xdr:colOff>31750</xdr:colOff>
      <xdr:row>44</xdr:row>
      <xdr:rowOff>116840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151130</xdr:rowOff>
    </xdr:from>
    <xdr:to>
      <xdr:col>11</xdr:col>
      <xdr:colOff>82550</xdr:colOff>
      <xdr:row>40</xdr:row>
      <xdr:rowOff>81280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91457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27940</xdr:rowOff>
    </xdr:from>
    <xdr:to>
      <xdr:col>7</xdr:col>
      <xdr:colOff>31750</xdr:colOff>
      <xdr:row>40</xdr:row>
      <xdr:rowOff>129540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139717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17780</xdr:rowOff>
    </xdr:from>
    <xdr:to>
      <xdr:col>11</xdr:col>
      <xdr:colOff>82550</xdr:colOff>
      <xdr:row>44</xdr:row>
      <xdr:rowOff>119380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104157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地方消費税交付金や軽油・自動車取得税交付金などの減</a:t>
          </a:r>
          <a:r>
            <a:rPr kumimoji="1" lang="ja-JP" altLang="ja-JP" sz="1100">
              <a:solidFill>
                <a:sysClr val="windowText" lastClr="000000"/>
              </a:solidFill>
              <a:effectLst/>
              <a:latin typeface="+mn-lt"/>
              <a:ea typeface="+mn-ea"/>
              <a:cs typeface="+mn-cs"/>
            </a:rPr>
            <a:t>に伴う分母</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経常一般財源</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a:t>
          </a:r>
          <a:r>
            <a:rPr kumimoji="1" lang="ja-JP" altLang="en-US" sz="1100">
              <a:solidFill>
                <a:sysClr val="windowText" lastClr="000000"/>
              </a:solidFill>
              <a:effectLst/>
              <a:latin typeface="+mn-lt"/>
              <a:ea typeface="+mn-ea"/>
              <a:cs typeface="+mn-cs"/>
            </a:rPr>
            <a:t>減と</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人件費や</a:t>
          </a:r>
          <a:r>
            <a:rPr kumimoji="1" lang="ja-JP" altLang="ja-JP" sz="1100">
              <a:solidFill>
                <a:sysClr val="windowText" lastClr="000000"/>
              </a:solidFill>
              <a:effectLst/>
              <a:latin typeface="+mn-lt"/>
              <a:ea typeface="+mn-ea"/>
              <a:cs typeface="+mn-cs"/>
            </a:rPr>
            <a:t>扶助費の増などの</a:t>
          </a:r>
          <a:r>
            <a:rPr kumimoji="1" lang="ja-JP" altLang="en-US" sz="1100">
              <a:solidFill>
                <a:sysClr val="windowText" lastClr="000000"/>
              </a:solidFill>
              <a:effectLst/>
              <a:latin typeface="+mn-lt"/>
              <a:ea typeface="+mn-ea"/>
              <a:cs typeface="+mn-cs"/>
            </a:rPr>
            <a:t>影響による</a:t>
          </a:r>
          <a:r>
            <a:rPr kumimoji="1" lang="ja-JP" altLang="ja-JP" sz="1100">
              <a:solidFill>
                <a:sysClr val="windowText" lastClr="000000"/>
              </a:solidFill>
              <a:effectLst/>
              <a:latin typeface="+mn-lt"/>
              <a:ea typeface="+mn-ea"/>
              <a:cs typeface="+mn-cs"/>
            </a:rPr>
            <a:t>分子</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経常的経費充当一般財源</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の増</a:t>
          </a:r>
          <a:r>
            <a:rPr kumimoji="1" lang="ja-JP" altLang="en-US" sz="1100">
              <a:solidFill>
                <a:sysClr val="windowText" lastClr="000000"/>
              </a:solidFill>
              <a:effectLst/>
              <a:latin typeface="+mn-lt"/>
              <a:ea typeface="+mn-ea"/>
              <a:cs typeface="+mn-cs"/>
            </a:rPr>
            <a:t>により</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年度と比べ</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悪化した</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類似団体の比較では、良好な水準にあるものの、今後も扶助費の増などの影響も見込まれるため、市税を中心とする自主財源の涵養や、行財政改革の推進などによる適正な財政運営に努める。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73378</xdr:rowOff>
    </xdr:from>
    <xdr:to>
      <xdr:col>23</xdr:col>
      <xdr:colOff>133350</xdr:colOff>
      <xdr:row>67</xdr:row>
      <xdr:rowOff>4939</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7478"/>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148466</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6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4939</xdr:rowOff>
    </xdr:from>
    <xdr:to>
      <xdr:col>24</xdr:col>
      <xdr:colOff>12700</xdr:colOff>
      <xdr:row>67</xdr:row>
      <xdr:rowOff>4939</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159755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73378</xdr:rowOff>
    </xdr:from>
    <xdr:to>
      <xdr:col>24</xdr:col>
      <xdr:colOff>12700</xdr:colOff>
      <xdr:row>58</xdr:row>
      <xdr:rowOff>73378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46567</xdr:rowOff>
    </xdr:from>
    <xdr:to>
      <xdr:col>23</xdr:col>
      <xdr:colOff>133350</xdr:colOff>
      <xdr:row>59</xdr:row>
      <xdr:rowOff>89605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9990667"/>
          <a:ext cx="838200" cy="2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89199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890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117122</xdr:rowOff>
    </xdr:from>
    <xdr:to>
      <xdr:col>23</xdr:col>
      <xdr:colOff>184150</xdr:colOff>
      <xdr:row>64</xdr:row>
      <xdr:rowOff>47272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46567</xdr:rowOff>
    </xdr:from>
    <xdr:to>
      <xdr:col>19</xdr:col>
      <xdr:colOff>133350</xdr:colOff>
      <xdr:row>59</xdr:row>
      <xdr:rowOff>170039</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9990667"/>
          <a:ext cx="889000" cy="29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36689</xdr:rowOff>
    </xdr:from>
    <xdr:to>
      <xdr:col>19</xdr:col>
      <xdr:colOff>184150</xdr:colOff>
      <xdr:row>63</xdr:row>
      <xdr:rowOff>138289</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3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123066</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170039</xdr:rowOff>
    </xdr:from>
    <xdr:to>
      <xdr:col>15</xdr:col>
      <xdr:colOff>82550</xdr:colOff>
      <xdr:row>60</xdr:row>
      <xdr:rowOff>25400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855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167217</xdr:rowOff>
    </xdr:from>
    <xdr:to>
      <xdr:col>11</xdr:col>
      <xdr:colOff>31750</xdr:colOff>
      <xdr:row>60</xdr:row>
      <xdr:rowOff>25400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111317"/>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157339</xdr:rowOff>
    </xdr:from>
    <xdr:to>
      <xdr:col>11</xdr:col>
      <xdr:colOff>82550</xdr:colOff>
      <xdr:row>64</xdr:row>
      <xdr:rowOff>87489</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72266</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04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38805</xdr:rowOff>
    </xdr:from>
    <xdr:to>
      <xdr:col>23</xdr:col>
      <xdr:colOff>184150</xdr:colOff>
      <xdr:row>59</xdr:row>
      <xdr:rowOff>140405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15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55332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9999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167217</xdr:rowOff>
    </xdr:from>
    <xdr:to>
      <xdr:col>19</xdr:col>
      <xdr:colOff>184150</xdr:colOff>
      <xdr:row>58</xdr:row>
      <xdr:rowOff>97367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99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107544</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70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119239</xdr:rowOff>
    </xdr:from>
    <xdr:to>
      <xdr:col>15</xdr:col>
      <xdr:colOff>133350</xdr:colOff>
      <xdr:row>60</xdr:row>
      <xdr:rowOff>49389</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3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59566</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00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146050</xdr:rowOff>
    </xdr:from>
    <xdr:to>
      <xdr:col>11</xdr:col>
      <xdr:colOff>82550</xdr:colOff>
      <xdr:row>60</xdr:row>
      <xdr:rowOff>76200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116417</xdr:rowOff>
    </xdr:from>
    <xdr:to>
      <xdr:col>7</xdr:col>
      <xdr:colOff>31750</xdr:colOff>
      <xdr:row>59</xdr:row>
      <xdr:rowOff>46567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06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56744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82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年熊本地震の影響に伴う時間外勤務や任期付職員の雇用、災害廃棄物処理経費（物件費）や、県費負担教職員の権限委譲に伴う人件費の増加により、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年度は人件費・物件費が増加していた。</a:t>
          </a:r>
          <a:endParaRPr lang="ja-JP" altLang="ja-JP">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年度以降、熊本地震関連分が減少し、令和元年度においては、恒久住宅への転居が進んだことから、被災者住宅支援事業（物件費）が減少したため、人口１人当たり人件費・物件費等</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決算額は減少している</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今後についても、減少していく見込み。</a:t>
          </a:r>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83</xdr:row>
      <xdr:rowOff>29003</xdr:rowOff>
    </xdr:from>
    <xdr:to>
      <xdr:col>23</xdr:col>
      <xdr:colOff>133350</xdr:colOff>
      <xdr:row>86</xdr:row>
      <xdr:rowOff>40959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4259353"/>
          <a:ext cx="0" cy="5263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13036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4757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40959</xdr:rowOff>
    </xdr:from>
    <xdr:to>
      <xdr:col>24</xdr:col>
      <xdr:colOff>12700</xdr:colOff>
      <xdr:row>86</xdr:row>
      <xdr:rowOff>40959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78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115380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4002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83</xdr:row>
      <xdr:rowOff>29003</xdr:rowOff>
    </xdr:from>
    <xdr:to>
      <xdr:col>24</xdr:col>
      <xdr:colOff>12700</xdr:colOff>
      <xdr:row>83</xdr:row>
      <xdr:rowOff>29003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4259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161982</xdr:rowOff>
    </xdr:from>
    <xdr:to>
      <xdr:col>23</xdr:col>
      <xdr:colOff>133350</xdr:colOff>
      <xdr:row>85</xdr:row>
      <xdr:rowOff>35716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563782"/>
          <a:ext cx="838200" cy="4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63011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29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46484</xdr:rowOff>
    </xdr:from>
    <xdr:to>
      <xdr:col>23</xdr:col>
      <xdr:colOff>184150</xdr:colOff>
      <xdr:row>84</xdr:row>
      <xdr:rowOff>148084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4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35716</xdr:rowOff>
    </xdr:from>
    <xdr:to>
      <xdr:col>19</xdr:col>
      <xdr:colOff>133350</xdr:colOff>
      <xdr:row>89</xdr:row>
      <xdr:rowOff>29990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608966"/>
          <a:ext cx="889000" cy="68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12190</xdr:rowOff>
    </xdr:from>
    <xdr:to>
      <xdr:col>19</xdr:col>
      <xdr:colOff>184150</xdr:colOff>
      <xdr:row>84</xdr:row>
      <xdr:rowOff>113790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41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123967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8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13607</xdr:rowOff>
    </xdr:from>
    <xdr:to>
      <xdr:col>15</xdr:col>
      <xdr:colOff>82550</xdr:colOff>
      <xdr:row>89</xdr:row>
      <xdr:rowOff>29990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586857"/>
          <a:ext cx="889000" cy="70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11587</xdr:rowOff>
    </xdr:from>
    <xdr:to>
      <xdr:col>15</xdr:col>
      <xdr:colOff>133350</xdr:colOff>
      <xdr:row>84</xdr:row>
      <xdr:rowOff>113187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123364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8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138044</xdr:rowOff>
    </xdr:from>
    <xdr:to>
      <xdr:col>11</xdr:col>
      <xdr:colOff>31750</xdr:colOff>
      <xdr:row>85</xdr:row>
      <xdr:rowOff>13607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54044"/>
          <a:ext cx="889000" cy="73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124058</xdr:rowOff>
    </xdr:from>
    <xdr:to>
      <xdr:col>11</xdr:col>
      <xdr:colOff>82550</xdr:colOff>
      <xdr:row>81</xdr:row>
      <xdr:rowOff>54208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64385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0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101481</xdr:rowOff>
    </xdr:from>
    <xdr:to>
      <xdr:col>7</xdr:col>
      <xdr:colOff>31750</xdr:colOff>
      <xdr:row>81</xdr:row>
      <xdr:rowOff>31631</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16408</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0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111182</xdr:rowOff>
    </xdr:from>
    <xdr:to>
      <xdr:col>23</xdr:col>
      <xdr:colOff>184150</xdr:colOff>
      <xdr:row>85</xdr:row>
      <xdr:rowOff>41332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51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83259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485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156366</xdr:rowOff>
    </xdr:from>
    <xdr:to>
      <xdr:col>19</xdr:col>
      <xdr:colOff>184150</xdr:colOff>
      <xdr:row>85</xdr:row>
      <xdr:rowOff>86516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5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71293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644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150640</xdr:rowOff>
    </xdr:from>
    <xdr:to>
      <xdr:col>15</xdr:col>
      <xdr:colOff>133350</xdr:colOff>
      <xdr:row>89</xdr:row>
      <xdr:rowOff>80790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523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65567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532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134257</xdr:rowOff>
    </xdr:from>
    <xdr:to>
      <xdr:col>11</xdr:col>
      <xdr:colOff>82550</xdr:colOff>
      <xdr:row>85</xdr:row>
      <xdr:rowOff>64407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49184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6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87244</xdr:rowOff>
    </xdr:from>
    <xdr:to>
      <xdr:col>7</xdr:col>
      <xdr:colOff>31750</xdr:colOff>
      <xdr:row>81</xdr:row>
      <xdr:rowOff>17394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0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27571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7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年度及び平成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年度は、給与制度の総合的見直しの実施開始が国に比べ</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年後となったため、国を上回る水準となったが、令和元年度は、総合的見直しに伴う現給保障を廃止したことにより、国とほぼ同水準となった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今後も引き続き人事委員会の勧告等を踏まえながら、給与制度を継続的に点検し、必要に応じて見直しを行う。</a:t>
          </a:r>
          <a:endParaRPr lang="ja-JP" altLang="ja-JP" sz="1400">
            <a:solidFill>
              <a:srgbClr val="FF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53975</xdr:rowOff>
    </xdr:from>
    <xdr:to>
      <xdr:col>81</xdr:col>
      <xdr:colOff>44450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41425"/>
          <a:ext cx="0" cy="1186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140352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8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53975</xdr:rowOff>
    </xdr:from>
    <xdr:to>
      <xdr:col>81</xdr:col>
      <xdr:colOff>133350</xdr:colOff>
      <xdr:row>81</xdr:row>
      <xdr:rowOff>53975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4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51859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251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132291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6251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132291</xdr:rowOff>
    </xdr:from>
    <xdr:to>
      <xdr:col>72</xdr:col>
      <xdr:colOff>203200</xdr:colOff>
      <xdr:row>86</xdr:row>
      <xdr:rowOff>41275</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055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41275</xdr:rowOff>
    </xdr:from>
    <xdr:to>
      <xdr:col>73</xdr:col>
      <xdr:colOff>44450</xdr:colOff>
      <xdr:row>85</xdr:row>
      <xdr:rowOff>142875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1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153052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41275</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8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144586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4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81491</xdr:rowOff>
    </xdr:from>
    <xdr:to>
      <xdr:col>73</xdr:col>
      <xdr:colOff>44450</xdr:colOff>
      <xdr:row>86</xdr:row>
      <xdr:rowOff>11641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167868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161925</xdr:rowOff>
    </xdr:from>
    <xdr:to>
      <xdr:col>64</xdr:col>
      <xdr:colOff>152400</xdr:colOff>
      <xdr:row>86</xdr:row>
      <xdr:rowOff>92075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76852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年熊本地震発生後は、定員抑制を見合わせて復旧復興業務に必要な人員確保に努めてきたため職員数が増加してきたが、復旧復興業務の進捗に伴い、職員数はやや減少に転じた。</a:t>
          </a:r>
          <a:endParaRPr lang="ja-JP" altLang="ja-JP">
            <a:effectLst/>
          </a:endParaRPr>
        </a:p>
        <a:p>
          <a:r>
            <a:rPr kumimoji="1" lang="ja-JP" altLang="ja-JP" sz="1100">
              <a:solidFill>
                <a:schemeClr val="dk1"/>
              </a:solidFill>
              <a:effectLst/>
              <a:latin typeface="+mn-lt"/>
              <a:ea typeface="+mn-ea"/>
              <a:cs typeface="+mn-cs"/>
            </a:rPr>
            <a:t>　今後は、令和元年度に策定した第</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次熊本市定員管理計画に基づき、熊本地震の復旧復興や総合計画に掲げる重点的取組等に必要な人員を確保しつつ、民間活力の活用や事務の効率化等により、引き続き職員数の適正化に努めていく。</a:t>
          </a:r>
          <a:endParaRPr lang="ja-JP" altLang="ja-JP">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136017</xdr:rowOff>
    </xdr:from>
    <xdr:to>
      <xdr:col>81</xdr:col>
      <xdr:colOff>44450</xdr:colOff>
      <xdr:row>67</xdr:row>
      <xdr:rowOff>19685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937367"/>
          <a:ext cx="0" cy="569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163212</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19685</xdr:rowOff>
    </xdr:from>
    <xdr:to>
      <xdr:col>81</xdr:col>
      <xdr:colOff>133350</xdr:colOff>
      <xdr:row>67</xdr:row>
      <xdr:rowOff>19685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50944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680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136017</xdr:rowOff>
    </xdr:from>
    <xdr:to>
      <xdr:col>81</xdr:col>
      <xdr:colOff>133350</xdr:colOff>
      <xdr:row>63</xdr:row>
      <xdr:rowOff>136017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937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113919</xdr:rowOff>
    </xdr:from>
    <xdr:to>
      <xdr:col>81</xdr:col>
      <xdr:colOff>44450</xdr:colOff>
      <xdr:row>66</xdr:row>
      <xdr:rowOff>140462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1429619"/>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72534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1045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56007</xdr:rowOff>
    </xdr:from>
    <xdr:to>
      <xdr:col>81</xdr:col>
      <xdr:colOff>95250</xdr:colOff>
      <xdr:row>65</xdr:row>
      <xdr:rowOff>157607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120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118745</xdr:rowOff>
    </xdr:from>
    <xdr:to>
      <xdr:col>77</xdr:col>
      <xdr:colOff>44450</xdr:colOff>
      <xdr:row>66</xdr:row>
      <xdr:rowOff>140462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43444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19812</xdr:rowOff>
    </xdr:from>
    <xdr:to>
      <xdr:col>77</xdr:col>
      <xdr:colOff>95250</xdr:colOff>
      <xdr:row>65</xdr:row>
      <xdr:rowOff>121412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116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131589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932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72898</xdr:rowOff>
    </xdr:from>
    <xdr:to>
      <xdr:col>72</xdr:col>
      <xdr:colOff>203200</xdr:colOff>
      <xdr:row>66</xdr:row>
      <xdr:rowOff>118745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388598"/>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65</xdr:row>
      <xdr:rowOff>14986</xdr:rowOff>
    </xdr:from>
    <xdr:to>
      <xdr:col>73</xdr:col>
      <xdr:colOff>44450</xdr:colOff>
      <xdr:row>65</xdr:row>
      <xdr:rowOff>116586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126763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9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134112</xdr:rowOff>
    </xdr:from>
    <xdr:to>
      <xdr:col>68</xdr:col>
      <xdr:colOff>152400</xdr:colOff>
      <xdr:row>66</xdr:row>
      <xdr:rowOff>72898</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49662"/>
          <a:ext cx="889000" cy="11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22225</xdr:rowOff>
    </xdr:from>
    <xdr:to>
      <xdr:col>68</xdr:col>
      <xdr:colOff>203200</xdr:colOff>
      <xdr:row>65</xdr:row>
      <xdr:rowOff>123825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134002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93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35052</xdr:rowOff>
    </xdr:from>
    <xdr:to>
      <xdr:col>64</xdr:col>
      <xdr:colOff>152400</xdr:colOff>
      <xdr:row>59</xdr:row>
      <xdr:rowOff>136652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146829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991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63119</xdr:rowOff>
    </xdr:from>
    <xdr:to>
      <xdr:col>81</xdr:col>
      <xdr:colOff>95250</xdr:colOff>
      <xdr:row>66</xdr:row>
      <xdr:rowOff>164719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37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130446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274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89662</xdr:rowOff>
    </xdr:from>
    <xdr:to>
      <xdr:col>77</xdr:col>
      <xdr:colOff>95250</xdr:colOff>
      <xdr:row>67</xdr:row>
      <xdr:rowOff>19812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4589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4917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67945</xdr:rowOff>
    </xdr:from>
    <xdr:to>
      <xdr:col>73</xdr:col>
      <xdr:colOff>44450</xdr:colOff>
      <xdr:row>66</xdr:row>
      <xdr:rowOff>169545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3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154322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47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22098</xdr:rowOff>
    </xdr:from>
    <xdr:to>
      <xdr:col>68</xdr:col>
      <xdr:colOff>203200</xdr:colOff>
      <xdr:row>66</xdr:row>
      <xdr:rowOff>123698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108475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42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83312</xdr:rowOff>
    </xdr:from>
    <xdr:to>
      <xdr:col>64</xdr:col>
      <xdr:colOff>152400</xdr:colOff>
      <xdr:row>60</xdr:row>
      <xdr:rowOff>13462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169689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8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12</a:t>
          </a:r>
          <a:r>
            <a:rPr kumimoji="1" lang="ja-JP" altLang="ja-JP" sz="1100">
              <a:solidFill>
                <a:sysClr val="windowText" lastClr="000000"/>
              </a:solidFill>
              <a:effectLst/>
              <a:latin typeface="+mn-lt"/>
              <a:ea typeface="+mn-ea"/>
              <a:cs typeface="+mn-cs"/>
            </a:rPr>
            <a:t>年度以降、投資的経費の抑制や繰上償還の推進等に取り組み、臨時財政対策債分を除く元利償還金が減少傾向にあることに加え、</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は、分母となる標準財政規模の増加</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より、実質公債費比率の</a:t>
          </a:r>
          <a:r>
            <a:rPr kumimoji="1" lang="ja-JP" altLang="en-US" sz="1100">
              <a:solidFill>
                <a:sysClr val="windowText" lastClr="000000"/>
              </a:solidFill>
              <a:effectLst/>
              <a:latin typeface="+mn-lt"/>
              <a:ea typeface="+mn-ea"/>
              <a:cs typeface="+mn-cs"/>
            </a:rPr>
            <a:t>低下</a:t>
          </a:r>
          <a:r>
            <a:rPr kumimoji="1" lang="ja-JP" altLang="ja-JP" sz="1100">
              <a:solidFill>
                <a:sysClr val="windowText" lastClr="000000"/>
              </a:solidFill>
              <a:effectLst/>
              <a:latin typeface="+mn-lt"/>
              <a:ea typeface="+mn-ea"/>
              <a:cs typeface="+mn-cs"/>
            </a:rPr>
            <a:t>が続いている。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今後は、震災関連経費の償還が控えているため、引き続き事業の選択と集中を図り、公債費の抑制に努めることで指標の改善を図っていく。</a:t>
          </a:r>
          <a:endParaRPr lang="ja-JP" altLang="ja-JP" sz="1400">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59267</xdr:rowOff>
    </xdr:from>
    <xdr:to>
      <xdr:col>81</xdr:col>
      <xdr:colOff>44450</xdr:colOff>
      <xdr:row>43</xdr:row>
      <xdr:rowOff>135467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0600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107544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135467</xdr:rowOff>
    </xdr:from>
    <xdr:to>
      <xdr:col>81</xdr:col>
      <xdr:colOff>133350</xdr:colOff>
      <xdr:row>43</xdr:row>
      <xdr:rowOff>135467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145644</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59267</xdr:rowOff>
    </xdr:from>
    <xdr:to>
      <xdr:col>81</xdr:col>
      <xdr:colOff>133350</xdr:colOff>
      <xdr:row>35</xdr:row>
      <xdr:rowOff>59267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124178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663267"/>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163282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78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7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124178</xdr:rowOff>
    </xdr:from>
    <xdr:to>
      <xdr:col>77</xdr:col>
      <xdr:colOff>44450</xdr:colOff>
      <xdr:row>40</xdr:row>
      <xdr:rowOff>100189</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1072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113595</xdr:rowOff>
    </xdr:from>
    <xdr:to>
      <xdr:col>77</xdr:col>
      <xdr:colOff>95250</xdr:colOff>
      <xdr:row>40</xdr:row>
      <xdr:rowOff>43745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28522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88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100189</xdr:rowOff>
    </xdr:from>
    <xdr:to>
      <xdr:col>72</xdr:col>
      <xdr:colOff>203200</xdr:colOff>
      <xdr:row>40</xdr:row>
      <xdr:rowOff>167217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958189"/>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35983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79022</xdr:rowOff>
    </xdr:from>
    <xdr:to>
      <xdr:col>68</xdr:col>
      <xdr:colOff>203200</xdr:colOff>
      <xdr:row>42</xdr:row>
      <xdr:rowOff>9172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159455</xdr:rowOff>
    </xdr:from>
    <xdr:to>
      <xdr:col>64</xdr:col>
      <xdr:colOff>152400</xdr:colOff>
      <xdr:row>42</xdr:row>
      <xdr:rowOff>89605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74382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73378</xdr:rowOff>
    </xdr:from>
    <xdr:to>
      <xdr:col>77</xdr:col>
      <xdr:colOff>95250</xdr:colOff>
      <xdr:row>40</xdr:row>
      <xdr:rowOff>3528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13705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2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49389</xdr:rowOff>
    </xdr:from>
    <xdr:to>
      <xdr:col>73</xdr:col>
      <xdr:colOff>44450</xdr:colOff>
      <xdr:row>40</xdr:row>
      <xdr:rowOff>150989</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161166</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までほぼ横ばいで推移し、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は基準財政需要額算入見込額の増等により</a:t>
          </a:r>
          <a:r>
            <a:rPr kumimoji="1" lang="en-US" altLang="ja-JP" sz="1100">
              <a:solidFill>
                <a:schemeClr val="dk1"/>
              </a:solidFill>
              <a:effectLst/>
              <a:latin typeface="+mn-lt"/>
              <a:ea typeface="+mn-ea"/>
              <a:cs typeface="+mn-cs"/>
            </a:rPr>
            <a:t>11.2</a:t>
          </a:r>
          <a:r>
            <a:rPr kumimoji="1" lang="ja-JP" altLang="ja-JP" sz="1100">
              <a:solidFill>
                <a:schemeClr val="dk1"/>
              </a:solidFill>
              <a:effectLst/>
              <a:latin typeface="+mn-lt"/>
              <a:ea typeface="+mn-ea"/>
              <a:cs typeface="+mn-cs"/>
            </a:rPr>
            <a:t>ポイント改善していた。</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a:t>
          </a:r>
          <a:r>
            <a:rPr kumimoji="1" lang="ja-JP" altLang="ja-JP" sz="1100">
              <a:solidFill>
                <a:schemeClr val="dk1"/>
              </a:solidFill>
              <a:effectLst/>
              <a:latin typeface="+mn-lt"/>
              <a:ea typeface="+mn-ea"/>
              <a:cs typeface="+mn-cs"/>
            </a:rPr>
            <a:t>においては、分母となる標準財政規模は増加したものの、分子となる地方債現在高が、熊本城ホール整備事業等の影響で増加したことにより、指標の上昇を招いている。</a:t>
          </a:r>
          <a:endParaRPr lang="ja-JP" altLang="ja-JP">
            <a:effectLst/>
          </a:endParaRPr>
        </a:p>
        <a:p>
          <a:r>
            <a:rPr kumimoji="1" lang="ja-JP" altLang="ja-JP" sz="1100">
              <a:solidFill>
                <a:schemeClr val="dk1"/>
              </a:solidFill>
              <a:effectLst/>
              <a:latin typeface="+mn-lt"/>
              <a:ea typeface="+mn-ea"/>
              <a:cs typeface="+mn-cs"/>
            </a:rPr>
            <a:t>　今後も、引き続き投資的経費の総額管理等による計画的な市債発行により、比率の改善を図っていく。</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135848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537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107925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135848</xdr:rowOff>
    </xdr:from>
    <xdr:to>
      <xdr:col>81</xdr:col>
      <xdr:colOff>133350</xdr:colOff>
      <xdr:row>22</xdr:row>
      <xdr:rowOff>135848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0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50969</xdr:rowOff>
    </xdr:from>
    <xdr:to>
      <xdr:col>81</xdr:col>
      <xdr:colOff>44450</xdr:colOff>
      <xdr:row>19</xdr:row>
      <xdr:rowOff>132207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3308519"/>
          <a:ext cx="838200" cy="8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158513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90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141986</xdr:rowOff>
    </xdr:from>
    <xdr:to>
      <xdr:col>81</xdr:col>
      <xdr:colOff>95250</xdr:colOff>
      <xdr:row>18</xdr:row>
      <xdr:rowOff>72136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305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50969</xdr:rowOff>
    </xdr:from>
    <xdr:to>
      <xdr:col>77</xdr:col>
      <xdr:colOff>44450</xdr:colOff>
      <xdr:row>19</xdr:row>
      <xdr:rowOff>141055</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308519"/>
          <a:ext cx="889000" cy="9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18796</xdr:rowOff>
    </xdr:from>
    <xdr:to>
      <xdr:col>77</xdr:col>
      <xdr:colOff>95250</xdr:colOff>
      <xdr:row>18</xdr:row>
      <xdr:rowOff>120396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310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130573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110490</xdr:rowOff>
    </xdr:from>
    <xdr:to>
      <xdr:col>72</xdr:col>
      <xdr:colOff>203200</xdr:colOff>
      <xdr:row>19</xdr:row>
      <xdr:rowOff>141055</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368040"/>
          <a:ext cx="8890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86360</xdr:rowOff>
    </xdr:from>
    <xdr:to>
      <xdr:col>73</xdr:col>
      <xdr:colOff>44450</xdr:colOff>
      <xdr:row>19</xdr:row>
      <xdr:rowOff>16510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26687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94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110490</xdr:rowOff>
    </xdr:from>
    <xdr:to>
      <xdr:col>68</xdr:col>
      <xdr:colOff>152400</xdr:colOff>
      <xdr:row>19</xdr:row>
      <xdr:rowOff>122555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36804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164380</xdr:rowOff>
    </xdr:from>
    <xdr:to>
      <xdr:col>68</xdr:col>
      <xdr:colOff>203200</xdr:colOff>
      <xdr:row>19</xdr:row>
      <xdr:rowOff>94530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104707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01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61299</xdr:rowOff>
    </xdr:from>
    <xdr:to>
      <xdr:col>64</xdr:col>
      <xdr:colOff>152400</xdr:colOff>
      <xdr:row>19</xdr:row>
      <xdr:rowOff>162899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1626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81407</xdr:rowOff>
    </xdr:from>
    <xdr:to>
      <xdr:col>81</xdr:col>
      <xdr:colOff>95250</xdr:colOff>
      <xdr:row>20</xdr:row>
      <xdr:rowOff>11557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333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53484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331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169</xdr:rowOff>
    </xdr:from>
    <xdr:to>
      <xdr:col>77</xdr:col>
      <xdr:colOff>95250</xdr:colOff>
      <xdr:row>19</xdr:row>
      <xdr:rowOff>101769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86546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344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90255</xdr:rowOff>
    </xdr:from>
    <xdr:to>
      <xdr:col>73</xdr:col>
      <xdr:colOff>44450</xdr:colOff>
      <xdr:row>20</xdr:row>
      <xdr:rowOff>20405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4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5182</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3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59690</xdr:rowOff>
    </xdr:from>
    <xdr:to>
      <xdr:col>68</xdr:col>
      <xdr:colOff>203200</xdr:colOff>
      <xdr:row>19</xdr:row>
      <xdr:rowOff>161290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1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146067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0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71755</xdr:rowOff>
    </xdr:from>
    <xdr:to>
      <xdr:col>64</xdr:col>
      <xdr:colOff>152400</xdr:colOff>
      <xdr:row>20</xdr:row>
      <xdr:rowOff>1905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158132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41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733,721
727,066
390.32
407,076,330
398,501,331
6,670,847
192,806,403
481,313,290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類似団体と比較し、職員数が多いこと等の要因により依然として高い水準で推移している。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職員給料や期末手当の単価減により対前年決算▲</a:t>
          </a:r>
          <a:r>
            <a:rPr kumimoji="1" lang="en-US" altLang="ja-JP" sz="1100">
              <a:solidFill>
                <a:schemeClr val="tx1"/>
              </a:solidFill>
              <a:effectLst/>
              <a:latin typeface="+mn-lt"/>
              <a:ea typeface="+mn-ea"/>
              <a:cs typeface="+mn-cs"/>
            </a:rPr>
            <a:t>2.9</a:t>
          </a:r>
          <a:r>
            <a:rPr kumimoji="1" lang="ja-JP" altLang="en-US" sz="1100">
              <a:solidFill>
                <a:schemeClr val="tx1"/>
              </a:solidFill>
              <a:effectLst/>
              <a:latin typeface="+mn-lt"/>
              <a:ea typeface="+mn-ea"/>
              <a:cs typeface="+mn-cs"/>
            </a:rPr>
            <a:t>億円となったが、退職手当等が伸びたことにより</a:t>
          </a:r>
          <a:r>
            <a:rPr kumimoji="1" lang="en-US" altLang="ja-JP" sz="1100">
              <a:solidFill>
                <a:schemeClr val="tx1"/>
              </a:solidFill>
              <a:effectLst/>
              <a:latin typeface="+mn-lt"/>
              <a:ea typeface="+mn-ea"/>
              <a:cs typeface="+mn-cs"/>
            </a:rPr>
            <a:t>+0.7</a:t>
          </a:r>
          <a:r>
            <a:rPr kumimoji="1" lang="ja-JP" altLang="en-US" sz="1100">
              <a:solidFill>
                <a:schemeClr val="tx1"/>
              </a:solidFill>
              <a:effectLst/>
              <a:latin typeface="+mn-lt"/>
              <a:ea typeface="+mn-ea"/>
              <a:cs typeface="+mn-cs"/>
            </a:rPr>
            <a:t>ポイントとなった。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今後も、定員管理計画に基づ</a:t>
          </a:r>
          <a:r>
            <a:rPr kumimoji="1" lang="ja-JP" altLang="en-US" sz="1100">
              <a:solidFill>
                <a:schemeClr val="tx1"/>
              </a:solidFill>
              <a:effectLst/>
              <a:latin typeface="+mn-lt"/>
              <a:ea typeface="+mn-ea"/>
              <a:cs typeface="+mn-cs"/>
            </a:rPr>
            <a:t>き、</a:t>
          </a:r>
          <a:r>
            <a:rPr kumimoji="1" lang="ja-JP" altLang="ja-JP" sz="1100">
              <a:solidFill>
                <a:schemeClr val="tx1"/>
              </a:solidFill>
              <a:effectLst/>
              <a:latin typeface="+mn-lt"/>
              <a:ea typeface="+mn-ea"/>
              <a:cs typeface="+mn-cs"/>
            </a:rPr>
            <a:t>民間活力の</a:t>
          </a:r>
          <a:r>
            <a:rPr kumimoji="1" lang="ja-JP" altLang="en-US" sz="1100">
              <a:solidFill>
                <a:schemeClr val="tx1"/>
              </a:solidFill>
              <a:effectLst/>
              <a:latin typeface="+mn-lt"/>
              <a:ea typeface="+mn-ea"/>
              <a:cs typeface="+mn-cs"/>
            </a:rPr>
            <a:t>活用や事務の効率化等により、職員数の適正化に努めていく。</a:t>
          </a:r>
          <a:endParaRPr lang="ja-JP" altLang="ja-JP" sz="1400">
            <a:solidFill>
              <a:schemeClr val="tx1"/>
            </a:solidFill>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133350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105427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133350</xdr:rowOff>
    </xdr:from>
    <xdr:to>
      <xdr:col>24</xdr:col>
      <xdr:colOff>114300</xdr:colOff>
      <xdr:row>41</xdr:row>
      <xdr:rowOff>133350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0</xdr:rowOff>
    </xdr:from>
    <xdr:to>
      <xdr:col>24</xdr:col>
      <xdr:colOff>25400</xdr:colOff>
      <xdr:row>40</xdr:row>
      <xdr:rowOff>88900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58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41927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85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25400</xdr:rowOff>
    </xdr:from>
    <xdr:to>
      <xdr:col>24</xdr:col>
      <xdr:colOff>76200</xdr:colOff>
      <xdr:row>38</xdr:row>
      <xdr:rowOff>127000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0</xdr:rowOff>
    </xdr:from>
    <xdr:to>
      <xdr:col>19</xdr:col>
      <xdr:colOff>187325</xdr:colOff>
      <xdr:row>40</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8580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25400</xdr:rowOff>
    </xdr:from>
    <xdr:to>
      <xdr:col>20</xdr:col>
      <xdr:colOff>38100</xdr:colOff>
      <xdr:row>38</xdr:row>
      <xdr:rowOff>127000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137177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0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6350</xdr:rowOff>
    </xdr:from>
    <xdr:to>
      <xdr:col>15</xdr:col>
      <xdr:colOff>98425</xdr:colOff>
      <xdr:row>40</xdr:row>
      <xdr:rowOff>165100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07100"/>
          <a:ext cx="889000" cy="10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50800</xdr:rowOff>
    </xdr:from>
    <xdr:to>
      <xdr:col>15</xdr:col>
      <xdr:colOff>149225</xdr:colOff>
      <xdr:row>38</xdr:row>
      <xdr:rowOff>152400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162577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6350</xdr:rowOff>
    </xdr:from>
    <xdr:to>
      <xdr:col>11</xdr:col>
      <xdr:colOff>9525</xdr:colOff>
      <xdr:row>35</xdr:row>
      <xdr:rowOff>6350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32</xdr:row>
      <xdr:rowOff>63500</xdr:rowOff>
    </xdr:from>
    <xdr:to>
      <xdr:col>11</xdr:col>
      <xdr:colOff>60325</xdr:colOff>
      <xdr:row>32</xdr:row>
      <xdr:rowOff>165100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554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3827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12700</xdr:rowOff>
    </xdr:from>
    <xdr:to>
      <xdr:col>6</xdr:col>
      <xdr:colOff>171450</xdr:colOff>
      <xdr:row>32</xdr:row>
      <xdr:rowOff>114300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54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38100</xdr:rowOff>
    </xdr:from>
    <xdr:to>
      <xdr:col>24</xdr:col>
      <xdr:colOff>76200</xdr:colOff>
      <xdr:row>40</xdr:row>
      <xdr:rowOff>139700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120650</xdr:rowOff>
    </xdr:from>
    <xdr:to>
      <xdr:col>20</xdr:col>
      <xdr:colOff>38100</xdr:colOff>
      <xdr:row>40</xdr:row>
      <xdr:rowOff>50800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35577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9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114300</xdr:rowOff>
    </xdr:from>
    <xdr:to>
      <xdr:col>15</xdr:col>
      <xdr:colOff>149225</xdr:colOff>
      <xdr:row>41</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127000</xdr:rowOff>
    </xdr:from>
    <xdr:to>
      <xdr:col>11</xdr:col>
      <xdr:colOff>60325</xdr:colOff>
      <xdr:row>35</xdr:row>
      <xdr:rowOff>57150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41927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127000</xdr:rowOff>
    </xdr:from>
    <xdr:to>
      <xdr:col>6</xdr:col>
      <xdr:colOff>171450</xdr:colOff>
      <xdr:row>35</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行財政改革計画に基づき、民間委託や指定管理者制度の導入等を推進する一方、当初予算編成時における事業のスクラップや見直し等により、分子となる充当一般財源に大幅な変動はなく、類似団体平均を下回り推移している。</a:t>
          </a:r>
          <a:endParaRPr lang="ja-JP" altLang="ja-JP" sz="1400">
            <a:solidFill>
              <a:sysClr val="windowText" lastClr="000000"/>
            </a:solidFill>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63500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638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149877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63500</xdr:rowOff>
    </xdr:from>
    <xdr:to>
      <xdr:col>82</xdr:col>
      <xdr:colOff>196850</xdr:colOff>
      <xdr:row>14</xdr:row>
      <xdr:rowOff>63500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6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0</xdr:rowOff>
    </xdr:from>
    <xdr:to>
      <xdr:col>82</xdr:col>
      <xdr:colOff>107950</xdr:colOff>
      <xdr:row>16</xdr:row>
      <xdr:rowOff>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74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16</xdr:row>
      <xdr:rowOff>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9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165100</xdr:rowOff>
    </xdr:from>
    <xdr:to>
      <xdr:col>78</xdr:col>
      <xdr:colOff>120650</xdr:colOff>
      <xdr:row>17</xdr:row>
      <xdr:rowOff>95250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80027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9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120650</xdr:rowOff>
    </xdr:from>
    <xdr:to>
      <xdr:col>73</xdr:col>
      <xdr:colOff>180975</xdr:colOff>
      <xdr:row>16</xdr:row>
      <xdr:rowOff>63500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92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152400</xdr:rowOff>
    </xdr:from>
    <xdr:to>
      <xdr:col>74</xdr:col>
      <xdr:colOff>31750</xdr:colOff>
      <xdr:row>17</xdr:row>
      <xdr:rowOff>82550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67327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0</xdr:rowOff>
    </xdr:from>
    <xdr:to>
      <xdr:col>69</xdr:col>
      <xdr:colOff>92075</xdr:colOff>
      <xdr:row>16</xdr:row>
      <xdr:rowOff>63500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0</xdr:rowOff>
    </xdr:from>
    <xdr:to>
      <xdr:col>69</xdr:col>
      <xdr:colOff>142875</xdr:colOff>
      <xdr:row>18</xdr:row>
      <xdr:rowOff>101600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86377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137177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120650</xdr:rowOff>
    </xdr:from>
    <xdr:to>
      <xdr:col>78</xdr:col>
      <xdr:colOff>120650</xdr:colOff>
      <xdr:row>16</xdr:row>
      <xdr:rowOff>50800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60977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6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69850</xdr:rowOff>
    </xdr:from>
    <xdr:to>
      <xdr:col>74</xdr:col>
      <xdr:colOff>31750</xdr:colOff>
      <xdr:row>16</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xdr:rowOff>
    </xdr:from>
    <xdr:to>
      <xdr:col>69</xdr:col>
      <xdr:colOff>142875</xdr:colOff>
      <xdr:row>16</xdr:row>
      <xdr:rowOff>114300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124477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120650</xdr:rowOff>
    </xdr:from>
    <xdr:to>
      <xdr:col>65</xdr:col>
      <xdr:colOff>53975</xdr:colOff>
      <xdr:row>16</xdr:row>
      <xdr:rowOff>50800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60977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en-US" sz="1100">
              <a:solidFill>
                <a:schemeClr val="tx1"/>
              </a:solidFill>
              <a:effectLst/>
              <a:latin typeface="+mn-lt"/>
              <a:ea typeface="+mn-ea"/>
              <a:cs typeface="+mn-cs"/>
            </a:rPr>
            <a:t>障害者自立支援給付費関連</a:t>
          </a:r>
          <a:r>
            <a:rPr kumimoji="1" lang="ja-JP" altLang="ja-JP" sz="1100">
              <a:solidFill>
                <a:schemeClr val="tx1"/>
              </a:solidFill>
              <a:effectLst/>
              <a:latin typeface="+mn-lt"/>
              <a:ea typeface="+mn-ea"/>
              <a:cs typeface="+mn-cs"/>
            </a:rPr>
            <a:t>については、</a:t>
          </a:r>
          <a:r>
            <a:rPr kumimoji="1" lang="ja-JP" altLang="en-US" sz="1100">
              <a:solidFill>
                <a:schemeClr val="tx1"/>
              </a:solidFill>
              <a:effectLst/>
              <a:latin typeface="+mn-lt"/>
              <a:ea typeface="+mn-ea"/>
              <a:cs typeface="+mn-cs"/>
            </a:rPr>
            <a:t>対象者</a:t>
          </a:r>
          <a:r>
            <a:rPr kumimoji="1" lang="ja-JP" altLang="ja-JP" sz="1100">
              <a:solidFill>
                <a:schemeClr val="tx1"/>
              </a:solidFill>
              <a:effectLst/>
              <a:latin typeface="+mn-lt"/>
              <a:ea typeface="+mn-ea"/>
              <a:cs typeface="+mn-cs"/>
            </a:rPr>
            <a:t>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により、一般財源ベースでは</a:t>
          </a:r>
          <a:r>
            <a:rPr kumimoji="1" lang="en-US" altLang="ja-JP" sz="1100">
              <a:solidFill>
                <a:schemeClr val="tx1"/>
              </a:solidFill>
              <a:effectLst/>
              <a:latin typeface="+mn-lt"/>
              <a:ea typeface="+mn-ea"/>
              <a:cs typeface="+mn-cs"/>
            </a:rPr>
            <a:t>4</a:t>
          </a:r>
          <a:r>
            <a:rPr kumimoji="1" lang="ja-JP" altLang="ja-JP" sz="1100">
              <a:solidFill>
                <a:schemeClr val="tx1"/>
              </a:solidFill>
              <a:effectLst/>
              <a:latin typeface="+mn-lt"/>
              <a:ea typeface="+mn-ea"/>
              <a:cs typeface="+mn-cs"/>
            </a:rPr>
            <a:t>億円の</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ysClr val="windowText" lastClr="000000"/>
              </a:solidFill>
              <a:effectLst/>
              <a:latin typeface="+mn-lt"/>
              <a:ea typeface="+mn-ea"/>
              <a:cs typeface="+mn-cs"/>
            </a:rPr>
            <a:t>　また、施設型・地域型保育給付費については、入所児童数の増加や給付費単価の改定等</a:t>
          </a:r>
          <a:r>
            <a:rPr kumimoji="1" lang="ja-JP" altLang="en-US" sz="1100">
              <a:solidFill>
                <a:sysClr val="windowText" lastClr="000000"/>
              </a:solidFill>
              <a:effectLst/>
              <a:latin typeface="+mn-lt"/>
              <a:ea typeface="+mn-ea"/>
              <a:cs typeface="+mn-cs"/>
            </a:rPr>
            <a:t>に加え、幼保無償化の開始</a:t>
          </a:r>
          <a:r>
            <a:rPr kumimoji="1" lang="ja-JP" altLang="ja-JP" sz="1100">
              <a:solidFill>
                <a:sysClr val="windowText" lastClr="000000"/>
              </a:solidFill>
              <a:effectLst/>
              <a:latin typeface="+mn-lt"/>
              <a:ea typeface="+mn-ea"/>
              <a:cs typeface="+mn-cs"/>
            </a:rPr>
            <a:t>により、</a:t>
          </a:r>
          <a:r>
            <a:rPr kumimoji="1" lang="ja-JP" altLang="en-US" sz="1100">
              <a:solidFill>
                <a:sysClr val="windowText" lastClr="000000"/>
              </a:solidFill>
              <a:effectLst/>
              <a:latin typeface="+mn-lt"/>
              <a:ea typeface="+mn-ea"/>
              <a:cs typeface="+mn-cs"/>
            </a:rPr>
            <a:t>事業費</a:t>
          </a:r>
          <a:r>
            <a:rPr kumimoji="1" lang="ja-JP" altLang="ja-JP" sz="1100">
              <a:solidFill>
                <a:sysClr val="windowText" lastClr="000000"/>
              </a:solidFill>
              <a:effectLst/>
              <a:latin typeface="+mn-lt"/>
              <a:ea typeface="+mn-ea"/>
              <a:cs typeface="+mn-cs"/>
            </a:rPr>
            <a:t>ベースで</a:t>
          </a:r>
          <a:r>
            <a:rPr kumimoji="1" lang="en-US" altLang="ja-JP" sz="1100">
              <a:solidFill>
                <a:sysClr val="windowText" lastClr="000000"/>
              </a:solidFill>
              <a:effectLst/>
              <a:latin typeface="+mn-lt"/>
              <a:ea typeface="+mn-ea"/>
              <a:cs typeface="+mn-cs"/>
            </a:rPr>
            <a:t>16.8</a:t>
          </a:r>
          <a:r>
            <a:rPr kumimoji="1" lang="ja-JP" altLang="ja-JP" sz="1100">
              <a:solidFill>
                <a:sysClr val="windowText" lastClr="000000"/>
              </a:solidFill>
              <a:effectLst/>
              <a:latin typeface="+mn-lt"/>
              <a:ea typeface="+mn-ea"/>
              <a:cs typeface="+mn-cs"/>
            </a:rPr>
            <a:t>億円の増加となった。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今後も、引き続き単独事業の見直し等に努めていく。</a:t>
          </a:r>
          <a:endParaRPr lang="ja-JP" altLang="ja-JP" sz="1400">
            <a:solidFill>
              <a:sysClr val="windowText" lastClr="000000"/>
            </a:solidFill>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151493</xdr:rowOff>
    </xdr:from>
    <xdr:to>
      <xdr:col>24</xdr:col>
      <xdr:colOff>25400</xdr:colOff>
      <xdr:row>61</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383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123570</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151493</xdr:rowOff>
    </xdr:from>
    <xdr:to>
      <xdr:col>24</xdr:col>
      <xdr:colOff>114300</xdr:colOff>
      <xdr:row>61</xdr:row>
      <xdr:rowOff>151493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66420</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8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151493</xdr:rowOff>
    </xdr:from>
    <xdr:to>
      <xdr:col>24</xdr:col>
      <xdr:colOff>114300</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3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956800"/>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92727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12700</xdr:rowOff>
    </xdr:from>
    <xdr:to>
      <xdr:col>19</xdr:col>
      <xdr:colOff>187325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956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149678</xdr:rowOff>
    </xdr:from>
    <xdr:to>
      <xdr:col>20</xdr:col>
      <xdr:colOff>38100</xdr:colOff>
      <xdr:row>58</xdr:row>
      <xdr:rowOff>79828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59</xdr:row>
      <xdr:rowOff>167822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956800"/>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84365</xdr:rowOff>
    </xdr:from>
    <xdr:to>
      <xdr:col>15</xdr:col>
      <xdr:colOff>149225</xdr:colOff>
      <xdr:row>58</xdr:row>
      <xdr:rowOff>14515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24692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69850</xdr:rowOff>
    </xdr:from>
    <xdr:to>
      <xdr:col>11</xdr:col>
      <xdr:colOff>9525</xdr:colOff>
      <xdr:row>59</xdr:row>
      <xdr:rowOff>167822</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1854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19050</xdr:rowOff>
    </xdr:from>
    <xdr:to>
      <xdr:col>11</xdr:col>
      <xdr:colOff>60325</xdr:colOff>
      <xdr:row>59</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59872</xdr:rowOff>
    </xdr:from>
    <xdr:to>
      <xdr:col>6</xdr:col>
      <xdr:colOff>171450</xdr:colOff>
      <xdr:row>58</xdr:row>
      <xdr:rowOff>161472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77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133350</xdr:rowOff>
    </xdr:from>
    <xdr:to>
      <xdr:col>15</xdr:col>
      <xdr:colOff>149225</xdr:colOff>
      <xdr:row>58</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117022</xdr:rowOff>
    </xdr:from>
    <xdr:to>
      <xdr:col>11</xdr:col>
      <xdr:colOff>60325</xdr:colOff>
      <xdr:row>60</xdr:row>
      <xdr:rowOff>47172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23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31949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31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19050</xdr:rowOff>
    </xdr:from>
    <xdr:to>
      <xdr:col>6</xdr:col>
      <xdr:colOff>171450</xdr:colOff>
      <xdr:row>59</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介護保険会計繰出金の増加など、主に繰出金の増加により、分子となる充当一般財源は増加したため、</a:t>
          </a:r>
          <a:r>
            <a:rPr kumimoji="1" lang="en-US" altLang="ja-JP" sz="1100">
              <a:solidFill>
                <a:sysClr val="windowText" lastClr="000000"/>
              </a:solidFill>
              <a:effectLst/>
              <a:latin typeface="+mn-lt"/>
              <a:ea typeface="+mn-ea"/>
              <a:cs typeface="+mn-cs"/>
            </a:rPr>
            <a:t>+0.3</a:t>
          </a:r>
          <a:r>
            <a:rPr kumimoji="1" lang="ja-JP" altLang="en-US" sz="1100">
              <a:solidFill>
                <a:sysClr val="windowText" lastClr="000000"/>
              </a:solidFill>
              <a:effectLst/>
              <a:latin typeface="+mn-lt"/>
              <a:ea typeface="+mn-ea"/>
              <a:cs typeface="+mn-cs"/>
            </a:rPr>
            <a:t>ポイント</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また、累積赤字を抱える国民健康保険会計に対する収支補填の繰出金が多額に上っていること等から類似団体平均を上回っており、今後も保険料収納率の向上や医療費の適正化等に取り組み、繰出金の抑制を図っていく。</a:t>
          </a:r>
          <a:endParaRPr lang="ja-JP" altLang="ja-JP" sz="1400">
            <a:solidFill>
              <a:sysClr val="windowText" lastClr="000000"/>
            </a:solidFill>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99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12700</xdr:rowOff>
    </xdr:from>
    <xdr:to>
      <xdr:col>82</xdr:col>
      <xdr:colOff>196850</xdr:colOff>
      <xdr:row>53</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146050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901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152400</xdr:rowOff>
    </xdr:from>
    <xdr:to>
      <xdr:col>82</xdr:col>
      <xdr:colOff>158750</xdr:colOff>
      <xdr:row>56</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56</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133350</xdr:rowOff>
    </xdr:from>
    <xdr:to>
      <xdr:col>78</xdr:col>
      <xdr:colOff>120650</xdr:colOff>
      <xdr:row>56</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58</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901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95250</xdr:rowOff>
    </xdr:from>
    <xdr:to>
      <xdr:col>74</xdr:col>
      <xdr:colOff>31750</xdr:colOff>
      <xdr:row>56</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31750</xdr:rowOff>
    </xdr:from>
    <xdr:to>
      <xdr:col>69</xdr:col>
      <xdr:colOff>92075</xdr:colOff>
      <xdr:row>58</xdr:row>
      <xdr:rowOff>88900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758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95250</xdr:rowOff>
    </xdr:from>
    <xdr:to>
      <xdr:col>65</xdr:col>
      <xdr:colOff>53975</xdr:colOff>
      <xdr:row>57</xdr:row>
      <xdr:rowOff>25400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35577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95250</xdr:rowOff>
    </xdr:from>
    <xdr:to>
      <xdr:col>82</xdr:col>
      <xdr:colOff>158750</xdr:colOff>
      <xdr:row>57</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67327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38100</xdr:rowOff>
    </xdr:from>
    <xdr:to>
      <xdr:col>69</xdr:col>
      <xdr:colOff>142875</xdr:colOff>
      <xdr:row>58</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行財政改革計画に基づき、各種団体等への補助金や事業負担金を定期的に見直していること等から、分子となる充当一般財源に大幅な変動はなく、比率は類似団体平均を下回り推移している。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年度は、下水道事業会計会計に対する補助金の減などにより、</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低下</a:t>
          </a:r>
          <a:r>
            <a:rPr kumimoji="1" lang="ja-JP" altLang="ja-JP" sz="1100">
              <a:solidFill>
                <a:sysClr val="windowText" lastClr="000000"/>
              </a:solidFill>
              <a:effectLst/>
              <a:latin typeface="+mn-lt"/>
              <a:ea typeface="+mn-ea"/>
              <a:cs typeface="+mn-cs"/>
            </a:rPr>
            <a:t>したもの。</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今後も必要性や効果等を検証し、継続的な見直しに努める。</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41</xdr:row>
      <xdr:rowOff>69850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70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33</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65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10177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353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38100</xdr:rowOff>
    </xdr:from>
    <xdr:to>
      <xdr:col>82</xdr:col>
      <xdr:colOff>158750</xdr:colOff>
      <xdr:row>37</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127000</xdr:rowOff>
    </xdr:from>
    <xdr:to>
      <xdr:col>78</xdr:col>
      <xdr:colOff>69850</xdr:colOff>
      <xdr:row>34</xdr:row>
      <xdr:rowOff>31750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848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76200</xdr:rowOff>
    </xdr:from>
    <xdr:to>
      <xdr:col>78</xdr:col>
      <xdr:colOff>120650</xdr:colOff>
      <xdr:row>38</xdr:row>
      <xdr:rowOff>6350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162577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50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31750</xdr:rowOff>
    </xdr:from>
    <xdr:to>
      <xdr:col>73</xdr:col>
      <xdr:colOff>180975</xdr:colOff>
      <xdr:row>35</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610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114300</xdr:rowOff>
    </xdr:from>
    <xdr:to>
      <xdr:col>74</xdr:col>
      <xdr:colOff>31750</xdr:colOff>
      <xdr:row>38</xdr:row>
      <xdr:rowOff>44450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29227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31750</xdr:rowOff>
    </xdr:from>
    <xdr:to>
      <xdr:col>69</xdr:col>
      <xdr:colOff>92075</xdr:colOff>
      <xdr:row>35</xdr:row>
      <xdr:rowOff>88900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32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0</xdr:rowOff>
    </xdr:from>
    <xdr:to>
      <xdr:col>69</xdr:col>
      <xdr:colOff>142875</xdr:colOff>
      <xdr:row>39</xdr:row>
      <xdr:rowOff>101600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86377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77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152400</xdr:rowOff>
    </xdr:from>
    <xdr:to>
      <xdr:col>65</xdr:col>
      <xdr:colOff>53975</xdr:colOff>
      <xdr:row>39</xdr:row>
      <xdr:rowOff>82550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67327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137177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76200</xdr:rowOff>
    </xdr:from>
    <xdr:to>
      <xdr:col>78</xdr:col>
      <xdr:colOff>120650</xdr:colOff>
      <xdr:row>34</xdr:row>
      <xdr:rowOff>6350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152400</xdr:rowOff>
    </xdr:from>
    <xdr:to>
      <xdr:col>74</xdr:col>
      <xdr:colOff>31750</xdr:colOff>
      <xdr:row>34</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8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92727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7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38100</xdr:rowOff>
    </xdr:from>
    <xdr:to>
      <xdr:col>65</xdr:col>
      <xdr:colOff>53975</xdr:colOff>
      <xdr:row>35</xdr:row>
      <xdr:rowOff>139700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kumimoji="1" lang="ja-JP" altLang="ja-JP" sz="1050">
              <a:solidFill>
                <a:sysClr val="windowText" lastClr="000000"/>
              </a:solidFill>
              <a:effectLst/>
              <a:latin typeface="+mn-lt"/>
              <a:ea typeface="+mn-ea"/>
              <a:cs typeface="+mn-cs"/>
            </a:rPr>
            <a:t>投資的経費の抑制や繰上償還の推進等に取組み、臨時財政対策債分を除く元利償還金が減少傾向（平成</a:t>
          </a:r>
          <a:r>
            <a:rPr kumimoji="1" lang="en-US" altLang="ja-JP" sz="1050">
              <a:solidFill>
                <a:sysClr val="windowText" lastClr="000000"/>
              </a:solidFill>
              <a:effectLst/>
              <a:latin typeface="+mn-lt"/>
              <a:ea typeface="+mn-ea"/>
              <a:cs typeface="+mn-cs"/>
            </a:rPr>
            <a:t>27</a:t>
          </a:r>
          <a:r>
            <a:rPr kumimoji="1" lang="ja-JP" altLang="ja-JP" sz="1050">
              <a:solidFill>
                <a:sysClr val="windowText" lastClr="000000"/>
              </a:solidFill>
              <a:effectLst/>
              <a:latin typeface="+mn-lt"/>
              <a:ea typeface="+mn-ea"/>
              <a:cs typeface="+mn-cs"/>
            </a:rPr>
            <a:t>年度から</a:t>
          </a:r>
          <a:r>
            <a:rPr kumimoji="1" lang="ja-JP" altLang="en-US" sz="1050">
              <a:solidFill>
                <a:sysClr val="windowText" lastClr="000000"/>
              </a:solidFill>
              <a:effectLst/>
              <a:latin typeface="+mn-lt"/>
              <a:ea typeface="+mn-ea"/>
              <a:cs typeface="+mn-cs"/>
            </a:rPr>
            <a:t>令和元年度</a:t>
          </a:r>
          <a:r>
            <a:rPr kumimoji="1" lang="ja-JP" altLang="ja-JP" sz="1050">
              <a:solidFill>
                <a:sysClr val="windowText" lastClr="000000"/>
              </a:solidFill>
              <a:effectLst/>
              <a:latin typeface="+mn-lt"/>
              <a:ea typeface="+mn-ea"/>
              <a:cs typeface="+mn-cs"/>
            </a:rPr>
            <a:t>で▲</a:t>
          </a:r>
          <a:r>
            <a:rPr kumimoji="1" lang="en-US" altLang="ja-JP" sz="1050">
              <a:solidFill>
                <a:sysClr val="windowText" lastClr="000000"/>
              </a:solidFill>
              <a:effectLst/>
              <a:latin typeface="+mn-lt"/>
              <a:ea typeface="+mn-ea"/>
              <a:cs typeface="+mn-cs"/>
            </a:rPr>
            <a:t>43</a:t>
          </a:r>
          <a:r>
            <a:rPr kumimoji="1" lang="ja-JP" altLang="ja-JP" sz="1050">
              <a:solidFill>
                <a:sysClr val="windowText" lastClr="000000"/>
              </a:solidFill>
              <a:effectLst/>
              <a:latin typeface="+mn-lt"/>
              <a:ea typeface="+mn-ea"/>
              <a:cs typeface="+mn-cs"/>
            </a:rPr>
            <a:t>億円）にある</a:t>
          </a:r>
          <a:r>
            <a:rPr kumimoji="1" lang="ja-JP" altLang="en-US" sz="1050">
              <a:solidFill>
                <a:sysClr val="windowText" lastClr="000000"/>
              </a:solidFill>
              <a:effectLst/>
              <a:latin typeface="+mn-lt"/>
              <a:ea typeface="+mn-ea"/>
              <a:cs typeface="+mn-cs"/>
            </a:rPr>
            <a:t>。令和元年度</a:t>
          </a:r>
          <a:r>
            <a:rPr kumimoji="1" lang="ja-JP" altLang="ja-JP" sz="1050">
              <a:solidFill>
                <a:sysClr val="windowText" lastClr="000000"/>
              </a:solidFill>
              <a:effectLst/>
              <a:latin typeface="+mn-lt"/>
              <a:ea typeface="+mn-ea"/>
              <a:cs typeface="+mn-cs"/>
            </a:rPr>
            <a:t>について</a:t>
          </a:r>
          <a:r>
            <a:rPr kumimoji="1" lang="ja-JP" altLang="en-US" sz="1050">
              <a:solidFill>
                <a:sysClr val="windowText" lastClr="000000"/>
              </a:solidFill>
              <a:effectLst/>
              <a:latin typeface="+mn-lt"/>
              <a:ea typeface="+mn-ea"/>
              <a:cs typeface="+mn-cs"/>
            </a:rPr>
            <a:t>は</a:t>
          </a:r>
          <a:r>
            <a:rPr kumimoji="1" lang="ja-JP" altLang="ja-JP" sz="1100">
              <a:solidFill>
                <a:schemeClr val="dk1"/>
              </a:solidFill>
              <a:effectLst/>
              <a:latin typeface="+mn-lt"/>
              <a:ea typeface="+mn-ea"/>
              <a:cs typeface="+mn-cs"/>
            </a:rPr>
            <a:t>対前年決算</a:t>
          </a:r>
          <a:r>
            <a:rPr kumimoji="1" lang="ja-JP" altLang="en-US" sz="1100">
              <a:solidFill>
                <a:schemeClr val="dk1"/>
              </a:solidFill>
              <a:effectLst/>
              <a:latin typeface="+mn-lt"/>
              <a:ea typeface="+mn-ea"/>
              <a:cs typeface="+mn-cs"/>
            </a:rPr>
            <a:t>で▲</a:t>
          </a:r>
          <a:r>
            <a:rPr kumimoji="1" lang="en-US" altLang="ja-JP" sz="1050">
              <a:solidFill>
                <a:sysClr val="windowText" lastClr="000000"/>
              </a:solidFill>
              <a:effectLst/>
              <a:latin typeface="+mn-lt"/>
              <a:ea typeface="+mn-ea"/>
              <a:cs typeface="+mn-cs"/>
            </a:rPr>
            <a:t>13.0</a:t>
          </a:r>
          <a:r>
            <a:rPr kumimoji="1" lang="ja-JP" altLang="en-US" sz="1050">
              <a:solidFill>
                <a:sysClr val="windowText" lastClr="000000"/>
              </a:solidFill>
              <a:effectLst/>
              <a:latin typeface="+mn-lt"/>
              <a:ea typeface="+mn-ea"/>
              <a:cs typeface="+mn-cs"/>
            </a:rPr>
            <a:t>億円となり</a:t>
          </a:r>
          <a:r>
            <a:rPr kumimoji="1" lang="en-US" altLang="ja-JP" sz="1050">
              <a:solidFill>
                <a:sysClr val="windowText" lastClr="000000"/>
              </a:solidFill>
              <a:effectLst/>
              <a:latin typeface="+mn-lt"/>
              <a:ea typeface="+mn-ea"/>
              <a:cs typeface="+mn-cs"/>
            </a:rPr>
            <a:t>0.3</a:t>
          </a:r>
          <a:r>
            <a:rPr kumimoji="1" lang="ja-JP" altLang="ja-JP" sz="1050">
              <a:solidFill>
                <a:sysClr val="windowText" lastClr="000000"/>
              </a:solidFill>
              <a:effectLst/>
              <a:latin typeface="+mn-lt"/>
              <a:ea typeface="+mn-ea"/>
              <a:cs typeface="+mn-cs"/>
            </a:rPr>
            <a:t>ポイント</a:t>
          </a:r>
          <a:r>
            <a:rPr kumimoji="1" lang="ja-JP" altLang="en-US" sz="1050">
              <a:solidFill>
                <a:sysClr val="windowText" lastClr="000000"/>
              </a:solidFill>
              <a:effectLst/>
              <a:latin typeface="+mn-lt"/>
              <a:ea typeface="+mn-ea"/>
              <a:cs typeface="+mn-cs"/>
            </a:rPr>
            <a:t>低下</a:t>
          </a:r>
          <a:r>
            <a:rPr kumimoji="1" lang="ja-JP" altLang="ja-JP" sz="1050">
              <a:solidFill>
                <a:sysClr val="windowText" lastClr="000000"/>
              </a:solidFill>
              <a:effectLst/>
              <a:latin typeface="+mn-lt"/>
              <a:ea typeface="+mn-ea"/>
              <a:cs typeface="+mn-cs"/>
            </a:rPr>
            <a:t>したもの。</a:t>
          </a:r>
          <a:endParaRPr lang="ja-JP" altLang="ja-JP" sz="1200">
            <a:solidFill>
              <a:sysClr val="windowText" lastClr="000000"/>
            </a:solidFill>
            <a:effectLst/>
          </a:endParaRPr>
        </a:p>
        <a:p>
          <a:r>
            <a:rPr kumimoji="1" lang="ja-JP" altLang="ja-JP" sz="1050">
              <a:solidFill>
                <a:srgbClr val="FF0000"/>
              </a:solidFill>
              <a:effectLst/>
              <a:latin typeface="+mn-lt"/>
              <a:ea typeface="+mn-ea"/>
              <a:cs typeface="+mn-cs"/>
            </a:rPr>
            <a:t>　</a:t>
          </a:r>
          <a:r>
            <a:rPr kumimoji="1" lang="ja-JP" altLang="ja-JP" sz="1050">
              <a:solidFill>
                <a:sysClr val="windowText" lastClr="000000"/>
              </a:solidFill>
              <a:effectLst/>
              <a:latin typeface="+mn-lt"/>
              <a:ea typeface="+mn-ea"/>
              <a:cs typeface="+mn-cs"/>
            </a:rPr>
            <a:t>今後は、中心市街地整備等に係る市債や臨時財政対策債の発行により公債費は増加すると見込まれる</a:t>
          </a:r>
          <a:r>
            <a:rPr kumimoji="1" lang="ja-JP" altLang="en-US" sz="1050">
              <a:solidFill>
                <a:sysClr val="windowText" lastClr="000000"/>
              </a:solidFill>
              <a:effectLst/>
              <a:latin typeface="+mn-lt"/>
              <a:ea typeface="+mn-ea"/>
              <a:cs typeface="+mn-cs"/>
            </a:rPr>
            <a:t>が</a:t>
          </a:r>
          <a:r>
            <a:rPr kumimoji="1" lang="ja-JP" altLang="ja-JP" sz="1050">
              <a:solidFill>
                <a:sysClr val="windowText" lastClr="000000"/>
              </a:solidFill>
              <a:effectLst/>
              <a:latin typeface="+mn-lt"/>
              <a:ea typeface="+mn-ea"/>
              <a:cs typeface="+mn-cs"/>
            </a:rPr>
            <a:t>、財政の中期見通しに基づく投資的経費の総額管理等による計画的な市債発行により、公債費負担の抑制に努める。</a:t>
          </a:r>
          <a:endParaRPr lang="ja-JP" altLang="ja-JP" sz="12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88900</xdr:rowOff>
    </xdr:from>
    <xdr:to>
      <xdr:col>24</xdr:col>
      <xdr:colOff>25400</xdr:colOff>
      <xdr:row>81</xdr:row>
      <xdr:rowOff>88900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47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60977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94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88900</xdr:rowOff>
    </xdr:from>
    <xdr:to>
      <xdr:col>24</xdr:col>
      <xdr:colOff>114300</xdr:colOff>
      <xdr:row>81</xdr:row>
      <xdr:rowOff>88900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976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3827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88900</xdr:rowOff>
    </xdr:from>
    <xdr:to>
      <xdr:col>24</xdr:col>
      <xdr:colOff>114300</xdr:colOff>
      <xdr:row>73</xdr:row>
      <xdr:rowOff>88900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88900</xdr:rowOff>
    </xdr:from>
    <xdr:to>
      <xdr:col>24</xdr:col>
      <xdr:colOff>25400</xdr:colOff>
      <xdr:row>73</xdr:row>
      <xdr:rowOff>146050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26047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86377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8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114300</xdr:rowOff>
    </xdr:from>
    <xdr:to>
      <xdr:col>24</xdr:col>
      <xdr:colOff>76200</xdr:colOff>
      <xdr:row>78</xdr:row>
      <xdr:rowOff>44450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3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146050</xdr:rowOff>
    </xdr:from>
    <xdr:to>
      <xdr:col>19</xdr:col>
      <xdr:colOff>187325</xdr:colOff>
      <xdr:row>74</xdr:row>
      <xdr:rowOff>146050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2661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133350</xdr:rowOff>
    </xdr:from>
    <xdr:to>
      <xdr:col>20</xdr:col>
      <xdr:colOff>38100</xdr:colOff>
      <xdr:row>78</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146050</xdr:rowOff>
    </xdr:from>
    <xdr:to>
      <xdr:col>15</xdr:col>
      <xdr:colOff>98425</xdr:colOff>
      <xdr:row>77</xdr:row>
      <xdr:rowOff>127000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283335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57150</xdr:rowOff>
    </xdr:from>
    <xdr:to>
      <xdr:col>15</xdr:col>
      <xdr:colOff>149225</xdr:colOff>
      <xdr:row>78</xdr:row>
      <xdr:rowOff>158750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143527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50800</xdr:rowOff>
    </xdr:from>
    <xdr:to>
      <xdr:col>11</xdr:col>
      <xdr:colOff>9525</xdr:colOff>
      <xdr:row>77</xdr:row>
      <xdr:rowOff>127000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2524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81</xdr:row>
      <xdr:rowOff>114300</xdr:rowOff>
    </xdr:from>
    <xdr:to>
      <xdr:col>11</xdr:col>
      <xdr:colOff>60325</xdr:colOff>
      <xdr:row>82</xdr:row>
      <xdr:rowOff>44450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29227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408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9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38100</xdr:rowOff>
    </xdr:from>
    <xdr:to>
      <xdr:col>24</xdr:col>
      <xdr:colOff>76200</xdr:colOff>
      <xdr:row>73</xdr:row>
      <xdr:rowOff>139700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25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118127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95250</xdr:rowOff>
    </xdr:from>
    <xdr:to>
      <xdr:col>20</xdr:col>
      <xdr:colOff>38100</xdr:colOff>
      <xdr:row>74</xdr:row>
      <xdr:rowOff>25400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35577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37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95250</xdr:rowOff>
    </xdr:from>
    <xdr:to>
      <xdr:col>15</xdr:col>
      <xdr:colOff>149225</xdr:colOff>
      <xdr:row>75</xdr:row>
      <xdr:rowOff>25400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35577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76200</xdr:rowOff>
    </xdr:from>
    <xdr:to>
      <xdr:col>11</xdr:col>
      <xdr:colOff>60325</xdr:colOff>
      <xdr:row>78</xdr:row>
      <xdr:rowOff>6350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16527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人件費や扶助費</a:t>
          </a:r>
          <a:r>
            <a:rPr kumimoji="1" lang="ja-JP" altLang="ja-JP" sz="1100">
              <a:solidFill>
                <a:sysClr val="windowText" lastClr="000000"/>
              </a:solidFill>
              <a:effectLst/>
              <a:latin typeface="+mn-lt"/>
              <a:ea typeface="+mn-ea"/>
              <a:cs typeface="+mn-cs"/>
            </a:rPr>
            <a:t>の増に伴う経常経費充当一般財源の</a:t>
          </a:r>
          <a:r>
            <a:rPr kumimoji="1" lang="ja-JP" altLang="en-US" sz="1100">
              <a:solidFill>
                <a:sysClr val="windowText" lastClr="000000"/>
              </a:solidFill>
              <a:effectLst/>
              <a:latin typeface="+mn-lt"/>
              <a:ea typeface="+mn-ea"/>
              <a:cs typeface="+mn-cs"/>
            </a:rPr>
            <a:t>増</a:t>
          </a:r>
          <a:r>
            <a:rPr kumimoji="1" lang="ja-JP" altLang="ja-JP" sz="1100">
              <a:solidFill>
                <a:sysClr val="windowText" lastClr="000000"/>
              </a:solidFill>
              <a:effectLst/>
              <a:latin typeface="+mn-lt"/>
              <a:ea typeface="+mn-ea"/>
              <a:cs typeface="+mn-cs"/>
            </a:rPr>
            <a:t>により、</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となった。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a:t>
          </a:r>
          <a:r>
            <a:rPr kumimoji="1" lang="ja-JP" altLang="en-US" sz="1100">
              <a:solidFill>
                <a:sysClr val="windowText" lastClr="000000"/>
              </a:solidFill>
              <a:effectLst/>
              <a:latin typeface="+mn-lt"/>
              <a:ea typeface="+mn-ea"/>
              <a:cs typeface="+mn-cs"/>
            </a:rPr>
            <a:t>扶助費の増などの影響が見込まれるため、</a:t>
          </a:r>
          <a:r>
            <a:rPr kumimoji="1" lang="ja-JP" altLang="ja-JP" sz="1100">
              <a:solidFill>
                <a:sysClr val="windowText" lastClr="000000"/>
              </a:solidFill>
              <a:effectLst/>
              <a:latin typeface="+mn-lt"/>
              <a:ea typeface="+mn-ea"/>
              <a:cs typeface="+mn-cs"/>
            </a:rPr>
            <a:t>行財政改革に取り組み、比率の改善に努める。</a:t>
          </a:r>
          <a:endParaRPr lang="ja-JP" altLang="ja-JP" sz="1400">
            <a:solidFill>
              <a:sysClr val="windowText" lastClr="000000"/>
            </a:solidFill>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a:extLst>
            <a:ext uri="{FF2B5EF4-FFF2-40B4-BE49-F238E27FC236}">
              <a16:creationId xmlns:a16="http://schemas.microsoft.com/office/drawing/2014/main" id="{00000000-0008-0000-0400-0000A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78015</xdr:rowOff>
    </xdr:from>
    <xdr:to>
      <xdr:col>82</xdr:col>
      <xdr:colOff>107950</xdr:colOff>
      <xdr:row>81</xdr:row>
      <xdr:rowOff>15421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6510000" y="12422415"/>
          <a:ext cx="0" cy="1480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158948</xdr:rowOff>
    </xdr:from>
    <xdr:ext cx="762000" cy="259045"/>
    <xdr:sp macro="" textlink="">
      <xdr:nvSpPr>
        <xdr:cNvPr id="432" name="公債費以外最小値テキスト">
          <a:extLst>
            <a:ext uri="{FF2B5EF4-FFF2-40B4-BE49-F238E27FC236}">
              <a16:creationId xmlns:a16="http://schemas.microsoft.com/office/drawing/2014/main" id="{00000000-0008-0000-0400-0000B0010000}"/>
            </a:ext>
          </a:extLst>
        </xdr:cNvPr>
        <xdr:cNvSpPr txBox="1"/>
      </xdr:nvSpPr>
      <xdr:spPr>
        <a:xfrm>
          <a:off x="16598900" y="1387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15421</xdr:rowOff>
    </xdr:from>
    <xdr:to>
      <xdr:col>82</xdr:col>
      <xdr:colOff>196850</xdr:colOff>
      <xdr:row>81</xdr:row>
      <xdr:rowOff>15421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3902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164392</xdr:rowOff>
    </xdr:from>
    <xdr:ext cx="762000" cy="259045"/>
    <xdr:sp macro="" textlink="">
      <xdr:nvSpPr>
        <xdr:cNvPr id="434" name="公債費以外最大値テキスト">
          <a:extLst>
            <a:ext uri="{FF2B5EF4-FFF2-40B4-BE49-F238E27FC236}">
              <a16:creationId xmlns:a16="http://schemas.microsoft.com/office/drawing/2014/main" id="{00000000-0008-0000-0400-0000B2010000}"/>
            </a:ext>
          </a:extLst>
        </xdr:cNvPr>
        <xdr:cNvSpPr txBox="1"/>
      </xdr:nvSpPr>
      <xdr:spPr>
        <a:xfrm>
          <a:off x="16598900" y="1216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78015</xdr:rowOff>
    </xdr:from>
    <xdr:to>
      <xdr:col>82</xdr:col>
      <xdr:colOff>196850</xdr:colOff>
      <xdr:row>72</xdr:row>
      <xdr:rowOff>78015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242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116115</xdr:rowOff>
    </xdr:from>
    <xdr:to>
      <xdr:col>82</xdr:col>
      <xdr:colOff>107950</xdr:colOff>
      <xdr:row>75</xdr:row>
      <xdr:rowOff>151493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5671800" y="12803415"/>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86377</xdr:rowOff>
    </xdr:from>
    <xdr:ext cx="762000" cy="259045"/>
    <xdr:sp macro="" textlink="">
      <xdr:nvSpPr>
        <xdr:cNvPr id="437" name="公債費以外平均値テキスト">
          <a:extLst>
            <a:ext uri="{FF2B5EF4-FFF2-40B4-BE49-F238E27FC236}">
              <a16:creationId xmlns:a16="http://schemas.microsoft.com/office/drawing/2014/main" id="{00000000-0008-0000-0400-0000B5010000}"/>
            </a:ext>
          </a:extLst>
        </xdr:cNvPr>
        <xdr:cNvSpPr txBox="1"/>
      </xdr:nvSpPr>
      <xdr:spPr>
        <a:xfrm>
          <a:off x="16598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116115</xdr:rowOff>
    </xdr:from>
    <xdr:to>
      <xdr:col>78</xdr:col>
      <xdr:colOff>69850</xdr:colOff>
      <xdr:row>75</xdr:row>
      <xdr:rowOff>86178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782800" y="12803415"/>
          <a:ext cx="8890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38100</xdr:rowOff>
    </xdr:from>
    <xdr:to>
      <xdr:col>78</xdr:col>
      <xdr:colOff>120650</xdr:colOff>
      <xdr:row>76</xdr:row>
      <xdr:rowOff>139700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5621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124477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15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167822</xdr:rowOff>
    </xdr:from>
    <xdr:to>
      <xdr:col>73</xdr:col>
      <xdr:colOff>180975</xdr:colOff>
      <xdr:row>75</xdr:row>
      <xdr:rowOff>86178</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893800" y="126836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5443</xdr:rowOff>
    </xdr:from>
    <xdr:to>
      <xdr:col>74</xdr:col>
      <xdr:colOff>31750</xdr:colOff>
      <xdr:row>76</xdr:row>
      <xdr:rowOff>107043</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732000" y="1303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91820</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12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48078</xdr:rowOff>
    </xdr:from>
    <xdr:to>
      <xdr:col>69</xdr:col>
      <xdr:colOff>92075</xdr:colOff>
      <xdr:row>73</xdr:row>
      <xdr:rowOff>167822</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3004800" y="12563928"/>
          <a:ext cx="889000" cy="11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97972</xdr:rowOff>
    </xdr:from>
    <xdr:to>
      <xdr:col>69</xdr:col>
      <xdr:colOff>142875</xdr:colOff>
      <xdr:row>75</xdr:row>
      <xdr:rowOff>28122</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3843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12899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7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40822</xdr:rowOff>
    </xdr:from>
    <xdr:to>
      <xdr:col>65</xdr:col>
      <xdr:colOff>53975</xdr:colOff>
      <xdr:row>73</xdr:row>
      <xdr:rowOff>142422</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2954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127199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4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100693</xdr:rowOff>
    </xdr:from>
    <xdr:to>
      <xdr:col>82</xdr:col>
      <xdr:colOff>158750</xdr:colOff>
      <xdr:row>76</xdr:row>
      <xdr:rowOff>30843</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6459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117220</xdr:rowOff>
    </xdr:from>
    <xdr:ext cx="762000" cy="259045"/>
    <xdr:sp macro="" textlink="">
      <xdr:nvSpPr>
        <xdr:cNvPr id="456" name="公債費以外該当値テキスト">
          <a:extLst>
            <a:ext uri="{FF2B5EF4-FFF2-40B4-BE49-F238E27FC236}">
              <a16:creationId xmlns:a16="http://schemas.microsoft.com/office/drawing/2014/main" id="{00000000-0008-0000-0400-0000C8010000}"/>
            </a:ext>
          </a:extLst>
        </xdr:cNvPr>
        <xdr:cNvSpPr txBox="1"/>
      </xdr:nvSpPr>
      <xdr:spPr>
        <a:xfrm>
          <a:off x="16598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65315</xdr:rowOff>
    </xdr:from>
    <xdr:to>
      <xdr:col>78</xdr:col>
      <xdr:colOff>120650</xdr:colOff>
      <xdr:row>74</xdr:row>
      <xdr:rowOff>166915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5621000" y="1275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5642</xdr:rowOff>
    </xdr:from>
    <xdr:ext cx="7366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5290800" y="12521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35378</xdr:rowOff>
    </xdr:from>
    <xdr:to>
      <xdr:col>74</xdr:col>
      <xdr:colOff>31750</xdr:colOff>
      <xdr:row>75</xdr:row>
      <xdr:rowOff>136978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4732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147155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4401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117022</xdr:rowOff>
    </xdr:from>
    <xdr:to>
      <xdr:col>69</xdr:col>
      <xdr:colOff>142875</xdr:colOff>
      <xdr:row>74</xdr:row>
      <xdr:rowOff>47172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3843000" y="1263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57349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3512800" y="1240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168728</xdr:rowOff>
    </xdr:from>
    <xdr:to>
      <xdr:col>65</xdr:col>
      <xdr:colOff>53975</xdr:colOff>
      <xdr:row>73</xdr:row>
      <xdr:rowOff>98878</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2954000" y="125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109055</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2623800" y="1228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64760</xdr:rowOff>
    </xdr:from>
    <xdr:to>
      <xdr:col>29</xdr:col>
      <xdr:colOff>127000</xdr:colOff>
      <xdr:row>17</xdr:row>
      <xdr:rowOff>19954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69785"/>
          <a:ext cx="0" cy="8124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163481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295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19954</xdr:rowOff>
    </xdr:from>
    <xdr:to>
      <xdr:col>30</xdr:col>
      <xdr:colOff>25400</xdr:colOff>
      <xdr:row>17</xdr:row>
      <xdr:rowOff>19954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98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151137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64760</xdr:rowOff>
    </xdr:from>
    <xdr:to>
      <xdr:col>30</xdr:col>
      <xdr:colOff>25400</xdr:colOff>
      <xdr:row>12</xdr:row>
      <xdr:rowOff>64760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69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98501</xdr:rowOff>
    </xdr:from>
    <xdr:to>
      <xdr:col>29</xdr:col>
      <xdr:colOff>127000</xdr:colOff>
      <xdr:row>13</xdr:row>
      <xdr:rowOff>108925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374976"/>
          <a:ext cx="647700" cy="10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7228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4551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35151</xdr:rowOff>
    </xdr:from>
    <xdr:to>
      <xdr:col>29</xdr:col>
      <xdr:colOff>177800</xdr:colOff>
      <xdr:row>14</xdr:row>
      <xdr:rowOff>136751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4830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108925</xdr:rowOff>
    </xdr:from>
    <xdr:to>
      <xdr:col>26</xdr:col>
      <xdr:colOff>50800</xdr:colOff>
      <xdr:row>13</xdr:row>
      <xdr:rowOff>130139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385400"/>
          <a:ext cx="698500" cy="21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38992</xdr:rowOff>
    </xdr:from>
    <xdr:to>
      <xdr:col>26</xdr:col>
      <xdr:colOff>101600</xdr:colOff>
      <xdr:row>14</xdr:row>
      <xdr:rowOff>140592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48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125369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7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130139</xdr:rowOff>
    </xdr:from>
    <xdr:to>
      <xdr:col>22</xdr:col>
      <xdr:colOff>114300</xdr:colOff>
      <xdr:row>18</xdr:row>
      <xdr:rowOff>162578</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406614"/>
          <a:ext cx="698500" cy="889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43769</xdr:rowOff>
    </xdr:from>
    <xdr:to>
      <xdr:col>22</xdr:col>
      <xdr:colOff>165100</xdr:colOff>
      <xdr:row>14</xdr:row>
      <xdr:rowOff>145369</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130146</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7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162578</xdr:rowOff>
    </xdr:from>
    <xdr:to>
      <xdr:col>18</xdr:col>
      <xdr:colOff>177800</xdr:colOff>
      <xdr:row>19</xdr:row>
      <xdr:rowOff>13325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96303"/>
          <a:ext cx="698500" cy="22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42763</xdr:rowOff>
    </xdr:from>
    <xdr:to>
      <xdr:col>19</xdr:col>
      <xdr:colOff>38100</xdr:colOff>
      <xdr:row>19</xdr:row>
      <xdr:rowOff>144363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129140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4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34877</xdr:rowOff>
    </xdr:from>
    <xdr:to>
      <xdr:col>15</xdr:col>
      <xdr:colOff>101600</xdr:colOff>
      <xdr:row>19</xdr:row>
      <xdr:rowOff>136477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121254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47701</xdr:rowOff>
    </xdr:from>
    <xdr:to>
      <xdr:col>29</xdr:col>
      <xdr:colOff>177800</xdr:colOff>
      <xdr:row>13</xdr:row>
      <xdr:rowOff>149301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324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64228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16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58125</xdr:rowOff>
    </xdr:from>
    <xdr:to>
      <xdr:col>26</xdr:col>
      <xdr:colOff>101600</xdr:colOff>
      <xdr:row>13</xdr:row>
      <xdr:rowOff>159725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33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169902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1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79339</xdr:rowOff>
    </xdr:from>
    <xdr:to>
      <xdr:col>22</xdr:col>
      <xdr:colOff>165100</xdr:colOff>
      <xdr:row>14</xdr:row>
      <xdr:rowOff>9489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355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19666</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12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111778</xdr:rowOff>
    </xdr:from>
    <xdr:to>
      <xdr:col>19</xdr:col>
      <xdr:colOff>38100</xdr:colOff>
      <xdr:row>19</xdr:row>
      <xdr:rowOff>41928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245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52105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1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133975</xdr:rowOff>
    </xdr:from>
    <xdr:to>
      <xdr:col>15</xdr:col>
      <xdr:colOff>101600</xdr:colOff>
      <xdr:row>19</xdr:row>
      <xdr:rowOff>64125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26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74302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3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250581</xdr:rowOff>
    </xdr:from>
    <xdr:to>
      <xdr:col>29</xdr:col>
      <xdr:colOff>127000</xdr:colOff>
      <xdr:row>37</xdr:row>
      <xdr:rowOff>101443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75131"/>
          <a:ext cx="0" cy="1051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73520</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9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101443</xdr:rowOff>
    </xdr:from>
    <xdr:to>
      <xdr:col>30</xdr:col>
      <xdr:colOff>25400</xdr:colOff>
      <xdr:row>37</xdr:row>
      <xdr:rowOff>101443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2261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165508</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918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250581</xdr:rowOff>
    </xdr:from>
    <xdr:to>
      <xdr:col>30</xdr:col>
      <xdr:colOff>25400</xdr:colOff>
      <xdr:row>33</xdr:row>
      <xdr:rowOff>250581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751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179532</xdr:rowOff>
    </xdr:from>
    <xdr:to>
      <xdr:col>29</xdr:col>
      <xdr:colOff>127000</xdr:colOff>
      <xdr:row>35</xdr:row>
      <xdr:rowOff>239380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789882"/>
          <a:ext cx="647700" cy="59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218046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4854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30069</xdr:rowOff>
    </xdr:from>
    <xdr:to>
      <xdr:col>29</xdr:col>
      <xdr:colOff>177800</xdr:colOff>
      <xdr:row>35</xdr:row>
      <xdr:rowOff>131669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6404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60295</xdr:rowOff>
    </xdr:from>
    <xdr:to>
      <xdr:col>26</xdr:col>
      <xdr:colOff>50800</xdr:colOff>
      <xdr:row>35</xdr:row>
      <xdr:rowOff>179532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670645"/>
          <a:ext cx="698500" cy="119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16718</xdr:rowOff>
    </xdr:from>
    <xdr:to>
      <xdr:col>26</xdr:col>
      <xdr:colOff>101600</xdr:colOff>
      <xdr:row>35</xdr:row>
      <xdr:rowOff>118318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6270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128495</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395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60295</xdr:rowOff>
    </xdr:from>
    <xdr:to>
      <xdr:col>22</xdr:col>
      <xdr:colOff>114300</xdr:colOff>
      <xdr:row>35</xdr:row>
      <xdr:rowOff>66101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670645"/>
          <a:ext cx="698500" cy="5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48082</xdr:rowOff>
    </xdr:from>
    <xdr:to>
      <xdr:col>22</xdr:col>
      <xdr:colOff>165100</xdr:colOff>
      <xdr:row>35</xdr:row>
      <xdr:rowOff>149682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134459</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74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39584</xdr:rowOff>
    </xdr:from>
    <xdr:to>
      <xdr:col>18</xdr:col>
      <xdr:colOff>177800</xdr:colOff>
      <xdr:row>35</xdr:row>
      <xdr:rowOff>66101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649934"/>
          <a:ext cx="698500" cy="26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292319</xdr:rowOff>
    </xdr:from>
    <xdr:to>
      <xdr:col>19</xdr:col>
      <xdr:colOff>38100</xdr:colOff>
      <xdr:row>35</xdr:row>
      <xdr:rowOff>51019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61196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32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214869</xdr:rowOff>
    </xdr:from>
    <xdr:to>
      <xdr:col>15</xdr:col>
      <xdr:colOff>101600</xdr:colOff>
      <xdr:row>34</xdr:row>
      <xdr:rowOff>316469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326646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2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188580</xdr:rowOff>
    </xdr:from>
    <xdr:to>
      <xdr:col>29</xdr:col>
      <xdr:colOff>177800</xdr:colOff>
      <xdr:row>35</xdr:row>
      <xdr:rowOff>290180</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98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160657</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77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128732</xdr:rowOff>
    </xdr:from>
    <xdr:to>
      <xdr:col>26</xdr:col>
      <xdr:colOff>101600</xdr:colOff>
      <xdr:row>35</xdr:row>
      <xdr:rowOff>230332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3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215109</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25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9495</xdr:rowOff>
    </xdr:from>
    <xdr:to>
      <xdr:col>22</xdr:col>
      <xdr:colOff>165100</xdr:colOff>
      <xdr:row>35</xdr:row>
      <xdr:rowOff>111095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619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121271</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8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15301</xdr:rowOff>
    </xdr:from>
    <xdr:to>
      <xdr:col>19</xdr:col>
      <xdr:colOff>38100</xdr:colOff>
      <xdr:row>35</xdr:row>
      <xdr:rowOff>116901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625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101678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712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331684</xdr:rowOff>
    </xdr:from>
    <xdr:to>
      <xdr:col>15</xdr:col>
      <xdr:colOff>101600</xdr:colOff>
      <xdr:row>35</xdr:row>
      <xdr:rowOff>90384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5991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75161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685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733,721
727,066
390.32
407,076,330
398,501,331
6,670,847
192,806,403
481,313,290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122258</xdr:rowOff>
    </xdr:from>
    <xdr:to>
      <xdr:col>24</xdr:col>
      <xdr:colOff>62865</xdr:colOff>
      <xdr:row>35</xdr:row>
      <xdr:rowOff>117434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65758"/>
          <a:ext cx="1270" cy="85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121261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12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117434</xdr:rowOff>
    </xdr:from>
    <xdr:to>
      <xdr:col>24</xdr:col>
      <xdr:colOff>152400</xdr:colOff>
      <xdr:row>35</xdr:row>
      <xdr:rowOff>117434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11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68935</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40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122258</xdr:rowOff>
    </xdr:from>
    <xdr:to>
      <xdr:col>24</xdr:col>
      <xdr:colOff>152400</xdr:colOff>
      <xdr:row>30</xdr:row>
      <xdr:rowOff>122258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65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3615</xdr:rowOff>
    </xdr:from>
    <xdr:to>
      <xdr:col>24</xdr:col>
      <xdr:colOff>63500</xdr:colOff>
      <xdr:row>32</xdr:row>
      <xdr:rowOff>35070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490015"/>
          <a:ext cx="838200" cy="31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107035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593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128608</xdr:rowOff>
    </xdr:from>
    <xdr:to>
      <xdr:col>24</xdr:col>
      <xdr:colOff>114300</xdr:colOff>
      <xdr:row>33</xdr:row>
      <xdr:rowOff>58758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6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35070</xdr:rowOff>
    </xdr:from>
    <xdr:to>
      <xdr:col>19</xdr:col>
      <xdr:colOff>177800</xdr:colOff>
      <xdr:row>32</xdr:row>
      <xdr:rowOff>61085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521470"/>
          <a:ext cx="889000" cy="2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32</xdr:row>
      <xdr:rowOff>131808</xdr:rowOff>
    </xdr:from>
    <xdr:to>
      <xdr:col>20</xdr:col>
      <xdr:colOff>38100</xdr:colOff>
      <xdr:row>33</xdr:row>
      <xdr:rowOff>61958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618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53085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5710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61085</xdr:rowOff>
    </xdr:from>
    <xdr:to>
      <xdr:col>15</xdr:col>
      <xdr:colOff>50800</xdr:colOff>
      <xdr:row>37</xdr:row>
      <xdr:rowOff>119309</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547485"/>
          <a:ext cx="889000" cy="91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32</xdr:row>
      <xdr:rowOff>129156</xdr:rowOff>
    </xdr:from>
    <xdr:to>
      <xdr:col>15</xdr:col>
      <xdr:colOff>101600</xdr:colOff>
      <xdr:row>33</xdr:row>
      <xdr:rowOff>59306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50433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57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119309</xdr:rowOff>
    </xdr:from>
    <xdr:to>
      <xdr:col>10</xdr:col>
      <xdr:colOff>114300</xdr:colOff>
      <xdr:row>37</xdr:row>
      <xdr:rowOff>137894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62959"/>
          <a:ext cx="889000" cy="1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32848</xdr:rowOff>
    </xdr:from>
    <xdr:to>
      <xdr:col>10</xdr:col>
      <xdr:colOff>165100</xdr:colOff>
      <xdr:row>38</xdr:row>
      <xdr:rowOff>134448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125575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14560</xdr:rowOff>
    </xdr:from>
    <xdr:to>
      <xdr:col>6</xdr:col>
      <xdr:colOff>38100</xdr:colOff>
      <xdr:row>38</xdr:row>
      <xdr:rowOff>116160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107287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124265</xdr:rowOff>
    </xdr:from>
    <xdr:to>
      <xdr:col>24</xdr:col>
      <xdr:colOff>114300</xdr:colOff>
      <xdr:row>32</xdr:row>
      <xdr:rowOff>54415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4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147142</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290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155720</xdr:rowOff>
    </xdr:from>
    <xdr:to>
      <xdr:col>20</xdr:col>
      <xdr:colOff>38100</xdr:colOff>
      <xdr:row>32</xdr:row>
      <xdr:rowOff>85870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47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102397</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524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10285</xdr:rowOff>
    </xdr:from>
    <xdr:to>
      <xdr:col>15</xdr:col>
      <xdr:colOff>101600</xdr:colOff>
      <xdr:row>32</xdr:row>
      <xdr:rowOff>111885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128412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2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68509</xdr:rowOff>
    </xdr:from>
    <xdr:to>
      <xdr:col>10</xdr:col>
      <xdr:colOff>165100</xdr:colOff>
      <xdr:row>37</xdr:row>
      <xdr:rowOff>170109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1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15186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18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87094</xdr:rowOff>
    </xdr:from>
    <xdr:to>
      <xdr:col>6</xdr:col>
      <xdr:colOff>38100</xdr:colOff>
      <xdr:row>38</xdr:row>
      <xdr:rowOff>17244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3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33771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20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16621</xdr:rowOff>
    </xdr:from>
    <xdr:to>
      <xdr:col>24</xdr:col>
      <xdr:colOff>62865</xdr:colOff>
      <xdr:row>58</xdr:row>
      <xdr:rowOff>126236</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9617821"/>
          <a:ext cx="1270" cy="452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130063</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7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126236</xdr:rowOff>
    </xdr:from>
    <xdr:to>
      <xdr:col>24</xdr:col>
      <xdr:colOff>152400</xdr:colOff>
      <xdr:row>58</xdr:row>
      <xdr:rowOff>126236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7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134748</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939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16621</xdr:rowOff>
    </xdr:from>
    <xdr:to>
      <xdr:col>24</xdr:col>
      <xdr:colOff>152400</xdr:colOff>
      <xdr:row>56</xdr:row>
      <xdr:rowOff>16621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617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131265</xdr:rowOff>
    </xdr:from>
    <xdr:to>
      <xdr:col>24</xdr:col>
      <xdr:colOff>63500</xdr:colOff>
      <xdr:row>57</xdr:row>
      <xdr:rowOff>45242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9732465"/>
          <a:ext cx="838200" cy="8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25539</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98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47112</xdr:rowOff>
    </xdr:from>
    <xdr:to>
      <xdr:col>24</xdr:col>
      <xdr:colOff>114300</xdr:colOff>
      <xdr:row>57</xdr:row>
      <xdr:rowOff>148712</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81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112040</xdr:rowOff>
    </xdr:from>
    <xdr:to>
      <xdr:col>19</xdr:col>
      <xdr:colOff>177800</xdr:colOff>
      <xdr:row>56</xdr:row>
      <xdr:rowOff>131265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8684540"/>
          <a:ext cx="889000" cy="104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97313</xdr:rowOff>
    </xdr:from>
    <xdr:to>
      <xdr:col>20</xdr:col>
      <xdr:colOff>38100</xdr:colOff>
      <xdr:row>58</xdr:row>
      <xdr:rowOff>27463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86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18590</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96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112040</xdr:rowOff>
    </xdr:from>
    <xdr:to>
      <xdr:col>15</xdr:col>
      <xdr:colOff>50800</xdr:colOff>
      <xdr:row>51</xdr:row>
      <xdr:rowOff>156068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8684540"/>
          <a:ext cx="889000" cy="2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83505</xdr:rowOff>
    </xdr:from>
    <xdr:to>
      <xdr:col>15</xdr:col>
      <xdr:colOff>101600</xdr:colOff>
      <xdr:row>58</xdr:row>
      <xdr:rowOff>13655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4782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94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156068</xdr:rowOff>
    </xdr:from>
    <xdr:to>
      <xdr:col>10</xdr:col>
      <xdr:colOff>114300</xdr:colOff>
      <xdr:row>58</xdr:row>
      <xdr:rowOff>52809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8900018"/>
          <a:ext cx="889000" cy="109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89883</xdr:rowOff>
    </xdr:from>
    <xdr:to>
      <xdr:col>10</xdr:col>
      <xdr:colOff>165100</xdr:colOff>
      <xdr:row>58</xdr:row>
      <xdr:rowOff>20033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11160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127602</xdr:rowOff>
    </xdr:from>
    <xdr:to>
      <xdr:col>6</xdr:col>
      <xdr:colOff>38100</xdr:colOff>
      <xdr:row>58</xdr:row>
      <xdr:rowOff>57752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74279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6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165892</xdr:rowOff>
    </xdr:from>
    <xdr:to>
      <xdr:col>24</xdr:col>
      <xdr:colOff>114300</xdr:colOff>
      <xdr:row>57</xdr:row>
      <xdr:rowOff>96042</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76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17319</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1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80465</xdr:rowOff>
    </xdr:from>
    <xdr:to>
      <xdr:col>20</xdr:col>
      <xdr:colOff>38100</xdr:colOff>
      <xdr:row>57</xdr:row>
      <xdr:rowOff>10615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8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27142</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45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61240</xdr:rowOff>
    </xdr:from>
    <xdr:to>
      <xdr:col>15</xdr:col>
      <xdr:colOff>101600</xdr:colOff>
      <xdr:row>50</xdr:row>
      <xdr:rowOff>162840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863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7917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840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105268</xdr:rowOff>
    </xdr:from>
    <xdr:to>
      <xdr:col>10</xdr:col>
      <xdr:colOff>165100</xdr:colOff>
      <xdr:row>52</xdr:row>
      <xdr:rowOff>35418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88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51945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862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2009</xdr:rowOff>
    </xdr:from>
    <xdr:to>
      <xdr:col>6</xdr:col>
      <xdr:colOff>38100</xdr:colOff>
      <xdr:row>58</xdr:row>
      <xdr:rowOff>103609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94736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1003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99822</xdr:rowOff>
    </xdr:from>
    <xdr:to>
      <xdr:col>24</xdr:col>
      <xdr:colOff>62865</xdr:colOff>
      <xdr:row>79</xdr:row>
      <xdr:rowOff>98679</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01322"/>
          <a:ext cx="1270" cy="15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102506</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6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98679</xdr:rowOff>
    </xdr:from>
    <xdr:to>
      <xdr:col>24</xdr:col>
      <xdr:colOff>152400</xdr:colOff>
      <xdr:row>79</xdr:row>
      <xdr:rowOff>98679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64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46499</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7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99822</xdr:rowOff>
    </xdr:from>
    <xdr:to>
      <xdr:col>24</xdr:col>
      <xdr:colOff>152400</xdr:colOff>
      <xdr:row>70</xdr:row>
      <xdr:rowOff>99822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0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31242</xdr:rowOff>
    </xdr:from>
    <xdr:to>
      <xdr:col>24</xdr:col>
      <xdr:colOff>63500</xdr:colOff>
      <xdr:row>78</xdr:row>
      <xdr:rowOff>51181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04342"/>
          <a:ext cx="838200" cy="1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26433</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2885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3556</xdr:rowOff>
    </xdr:from>
    <xdr:to>
      <xdr:col>24</xdr:col>
      <xdr:colOff>114300</xdr:colOff>
      <xdr:row>76</xdr:row>
      <xdr:rowOff>105156</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03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36576</xdr:rowOff>
    </xdr:from>
    <xdr:to>
      <xdr:col>19</xdr:col>
      <xdr:colOff>177800</xdr:colOff>
      <xdr:row>78</xdr:row>
      <xdr:rowOff>51181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09676"/>
          <a:ext cx="889000" cy="1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160782</xdr:rowOff>
    </xdr:from>
    <xdr:to>
      <xdr:col>20</xdr:col>
      <xdr:colOff>38100</xdr:colOff>
      <xdr:row>76</xdr:row>
      <xdr:rowOff>90932</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107459</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279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36576</xdr:rowOff>
    </xdr:from>
    <xdr:to>
      <xdr:col>15</xdr:col>
      <xdr:colOff>50800</xdr:colOff>
      <xdr:row>78</xdr:row>
      <xdr:rowOff>168402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09676"/>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36449</xdr:rowOff>
    </xdr:from>
    <xdr:to>
      <xdr:col>15</xdr:col>
      <xdr:colOff>101600</xdr:colOff>
      <xdr:row>76</xdr:row>
      <xdr:rowOff>138049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0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154576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28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27560</xdr:rowOff>
    </xdr:from>
    <xdr:to>
      <xdr:col>10</xdr:col>
      <xdr:colOff>114300</xdr:colOff>
      <xdr:row>78</xdr:row>
      <xdr:rowOff>168402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00660"/>
          <a:ext cx="889000" cy="14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71247</xdr:rowOff>
    </xdr:from>
    <xdr:to>
      <xdr:col>10</xdr:col>
      <xdr:colOff>165100</xdr:colOff>
      <xdr:row>77</xdr:row>
      <xdr:rowOff>1397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10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17924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287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89663</xdr:rowOff>
    </xdr:from>
    <xdr:to>
      <xdr:col>6</xdr:col>
      <xdr:colOff>38100</xdr:colOff>
      <xdr:row>77</xdr:row>
      <xdr:rowOff>19813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1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36339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89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151892</xdr:rowOff>
    </xdr:from>
    <xdr:to>
      <xdr:col>24</xdr:col>
      <xdr:colOff>114300</xdr:colOff>
      <xdr:row>78</xdr:row>
      <xdr:rowOff>82042</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130319</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31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381</xdr:rowOff>
    </xdr:from>
    <xdr:to>
      <xdr:col>20</xdr:col>
      <xdr:colOff>38100</xdr:colOff>
      <xdr:row>78</xdr:row>
      <xdr:rowOff>101981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93108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66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157226</xdr:rowOff>
    </xdr:from>
    <xdr:to>
      <xdr:col>15</xdr:col>
      <xdr:colOff>101600</xdr:colOff>
      <xdr:row>78</xdr:row>
      <xdr:rowOff>87376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78503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117602</xdr:rowOff>
    </xdr:from>
    <xdr:to>
      <xdr:col>10</xdr:col>
      <xdr:colOff>165100</xdr:colOff>
      <xdr:row>79</xdr:row>
      <xdr:rowOff>47752</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38879</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8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148210</xdr:rowOff>
    </xdr:from>
    <xdr:to>
      <xdr:col>6</xdr:col>
      <xdr:colOff>38100</xdr:colOff>
      <xdr:row>78</xdr:row>
      <xdr:rowOff>78360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4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69487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4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69710</xdr:rowOff>
    </xdr:from>
    <xdr:to>
      <xdr:col>24</xdr:col>
      <xdr:colOff>62865</xdr:colOff>
      <xdr:row>99</xdr:row>
      <xdr:rowOff>58001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00210"/>
          <a:ext cx="1270" cy="1531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61828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3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58001</xdr:rowOff>
    </xdr:from>
    <xdr:to>
      <xdr:col>24</xdr:col>
      <xdr:colOff>152400</xdr:colOff>
      <xdr:row>99</xdr:row>
      <xdr:rowOff>58001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3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7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69710</xdr:rowOff>
    </xdr:from>
    <xdr:to>
      <xdr:col>24</xdr:col>
      <xdr:colOff>152400</xdr:colOff>
      <xdr:row>90</xdr:row>
      <xdr:rowOff>69710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00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119901</xdr:rowOff>
    </xdr:from>
    <xdr:to>
      <xdr:col>24</xdr:col>
      <xdr:colOff>63500</xdr:colOff>
      <xdr:row>96</xdr:row>
      <xdr:rowOff>28142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07651"/>
          <a:ext cx="838200" cy="7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83583</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199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60706</xdr:rowOff>
    </xdr:from>
    <xdr:to>
      <xdr:col>24</xdr:col>
      <xdr:colOff>114300</xdr:colOff>
      <xdr:row>95</xdr:row>
      <xdr:rowOff>162306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34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28142</xdr:rowOff>
    </xdr:from>
    <xdr:to>
      <xdr:col>19</xdr:col>
      <xdr:colOff>177800</xdr:colOff>
      <xdr:row>96</xdr:row>
      <xdr:rowOff>39891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87342"/>
          <a:ext cx="889000" cy="1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134671</xdr:rowOff>
    </xdr:from>
    <xdr:to>
      <xdr:col>20</xdr:col>
      <xdr:colOff>38100</xdr:colOff>
      <xdr:row>96</xdr:row>
      <xdr:rowOff>64821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81348</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497795" y="161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39891</xdr:rowOff>
    </xdr:from>
    <xdr:to>
      <xdr:col>15</xdr:col>
      <xdr:colOff>50800</xdr:colOff>
      <xdr:row>96</xdr:row>
      <xdr:rowOff>52794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99091"/>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154978</xdr:rowOff>
    </xdr:from>
    <xdr:to>
      <xdr:col>15</xdr:col>
      <xdr:colOff>101600</xdr:colOff>
      <xdr:row>96</xdr:row>
      <xdr:rowOff>85128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101655</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08795" y="16217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52794</xdr:rowOff>
    </xdr:from>
    <xdr:to>
      <xdr:col>10</xdr:col>
      <xdr:colOff>114300</xdr:colOff>
      <xdr:row>96</xdr:row>
      <xdr:rowOff>151118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11994"/>
          <a:ext cx="889000" cy="9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15811</xdr:rowOff>
    </xdr:from>
    <xdr:to>
      <xdr:col>10</xdr:col>
      <xdr:colOff>165100</xdr:colOff>
      <xdr:row>96</xdr:row>
      <xdr:rowOff>117411</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108538</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19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82677</xdr:rowOff>
    </xdr:from>
    <xdr:to>
      <xdr:col>6</xdr:col>
      <xdr:colOff>38100</xdr:colOff>
      <xdr:row>97</xdr:row>
      <xdr:rowOff>12827</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29354</xdr:rowOff>
    </xdr:from>
    <xdr:ext cx="59901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30795" y="163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69101</xdr:rowOff>
    </xdr:from>
    <xdr:to>
      <xdr:col>24</xdr:col>
      <xdr:colOff>114300</xdr:colOff>
      <xdr:row>95</xdr:row>
      <xdr:rowOff>170701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47528</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33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148792</xdr:rowOff>
    </xdr:from>
    <xdr:to>
      <xdr:col>20</xdr:col>
      <xdr:colOff>38100</xdr:colOff>
      <xdr:row>96</xdr:row>
      <xdr:rowOff>78942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3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70069</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52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160541</xdr:rowOff>
    </xdr:from>
    <xdr:to>
      <xdr:col>15</xdr:col>
      <xdr:colOff>101600</xdr:colOff>
      <xdr:row>96</xdr:row>
      <xdr:rowOff>90691</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81818</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54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1994</xdr:rowOff>
    </xdr:from>
    <xdr:to>
      <xdr:col>10</xdr:col>
      <xdr:colOff>165100</xdr:colOff>
      <xdr:row>96</xdr:row>
      <xdr:rowOff>103594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6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120121</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23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100318</xdr:rowOff>
    </xdr:from>
    <xdr:to>
      <xdr:col>6</xdr:col>
      <xdr:colOff>38100</xdr:colOff>
      <xdr:row>97</xdr:row>
      <xdr:rowOff>30468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21595</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30795" y="16652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95542</xdr:rowOff>
    </xdr:from>
    <xdr:to>
      <xdr:col>54</xdr:col>
      <xdr:colOff>189865</xdr:colOff>
      <xdr:row>39</xdr:row>
      <xdr:rowOff>70815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410492"/>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74642</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6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70815</xdr:rowOff>
    </xdr:from>
    <xdr:to>
      <xdr:col>55</xdr:col>
      <xdr:colOff>88900</xdr:colOff>
      <xdr:row>39</xdr:row>
      <xdr:rowOff>70815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5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42219</xdr:rowOff>
    </xdr:from>
    <xdr:ext cx="534377"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1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95542</xdr:rowOff>
    </xdr:from>
    <xdr:to>
      <xdr:col>55</xdr:col>
      <xdr:colOff>88900</xdr:colOff>
      <xdr:row>31</xdr:row>
      <xdr:rowOff>95542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4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95466</xdr:rowOff>
    </xdr:from>
    <xdr:to>
      <xdr:col>55</xdr:col>
      <xdr:colOff>0</xdr:colOff>
      <xdr:row>38</xdr:row>
      <xdr:rowOff>12636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439116"/>
          <a:ext cx="838200" cy="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99242</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928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76365</xdr:rowOff>
    </xdr:from>
    <xdr:to>
      <xdr:col>55</xdr:col>
      <xdr:colOff>50800</xdr:colOff>
      <xdr:row>36</xdr:row>
      <xdr:rowOff>6515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07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98704</xdr:rowOff>
    </xdr:from>
    <xdr:to>
      <xdr:col>50</xdr:col>
      <xdr:colOff>114300</xdr:colOff>
      <xdr:row>38</xdr:row>
      <xdr:rowOff>12636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8750300" y="6442354"/>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94196</xdr:rowOff>
    </xdr:from>
    <xdr:to>
      <xdr:col>50</xdr:col>
      <xdr:colOff>165100</xdr:colOff>
      <xdr:row>36</xdr:row>
      <xdr:rowOff>24346</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09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40873</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8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43269</xdr:rowOff>
    </xdr:from>
    <xdr:to>
      <xdr:col>45</xdr:col>
      <xdr:colOff>177800</xdr:colOff>
      <xdr:row>37</xdr:row>
      <xdr:rowOff>98704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6215469"/>
          <a:ext cx="8890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109055</xdr:rowOff>
    </xdr:from>
    <xdr:to>
      <xdr:col>46</xdr:col>
      <xdr:colOff>38100</xdr:colOff>
      <xdr:row>36</xdr:row>
      <xdr:rowOff>39205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10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55732</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588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43269</xdr:rowOff>
    </xdr:from>
    <xdr:to>
      <xdr:col>41</xdr:col>
      <xdr:colOff>50800</xdr:colOff>
      <xdr:row>37</xdr:row>
      <xdr:rowOff>166103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15469"/>
          <a:ext cx="889000" cy="29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97168</xdr:rowOff>
    </xdr:from>
    <xdr:to>
      <xdr:col>41</xdr:col>
      <xdr:colOff>101600</xdr:colOff>
      <xdr:row>36</xdr:row>
      <xdr:rowOff>27318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097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43845</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587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74269</xdr:rowOff>
    </xdr:from>
    <xdr:to>
      <xdr:col>36</xdr:col>
      <xdr:colOff>165100</xdr:colOff>
      <xdr:row>36</xdr:row>
      <xdr:rowOff>4419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07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20946</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85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44666</xdr:rowOff>
    </xdr:from>
    <xdr:to>
      <xdr:col>55</xdr:col>
      <xdr:colOff>50800</xdr:colOff>
      <xdr:row>37</xdr:row>
      <xdr:rowOff>146266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8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23093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133286</xdr:rowOff>
    </xdr:from>
    <xdr:to>
      <xdr:col>50</xdr:col>
      <xdr:colOff>165100</xdr:colOff>
      <xdr:row>38</xdr:row>
      <xdr:rowOff>63436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54563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56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47904</xdr:rowOff>
    </xdr:from>
    <xdr:to>
      <xdr:col>46</xdr:col>
      <xdr:colOff>38100</xdr:colOff>
      <xdr:row>37</xdr:row>
      <xdr:rowOff>149504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9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140631</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48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163919</xdr:rowOff>
    </xdr:from>
    <xdr:to>
      <xdr:col>41</xdr:col>
      <xdr:colOff>101600</xdr:colOff>
      <xdr:row>36</xdr:row>
      <xdr:rowOff>94069</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1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85196</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257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115303</xdr:rowOff>
    </xdr:from>
    <xdr:to>
      <xdr:col>36</xdr:col>
      <xdr:colOff>165100</xdr:colOff>
      <xdr:row>38</xdr:row>
      <xdr:rowOff>45453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36580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5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49688</xdr:rowOff>
    </xdr:from>
    <xdr:to>
      <xdr:col>54</xdr:col>
      <xdr:colOff>189865</xdr:colOff>
      <xdr:row>58</xdr:row>
      <xdr:rowOff>13818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93638"/>
          <a:ext cx="1270" cy="1164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17645</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996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13818</xdr:rowOff>
    </xdr:from>
    <xdr:to>
      <xdr:col>55</xdr:col>
      <xdr:colOff>88900</xdr:colOff>
      <xdr:row>58</xdr:row>
      <xdr:rowOff>13818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995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167815</xdr:rowOff>
    </xdr:from>
    <xdr:ext cx="534377"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6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49688</xdr:rowOff>
    </xdr:from>
    <xdr:to>
      <xdr:col>55</xdr:col>
      <xdr:colOff>88900</xdr:colOff>
      <xdr:row>51</xdr:row>
      <xdr:rowOff>49688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9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49688</xdr:rowOff>
    </xdr:from>
    <xdr:to>
      <xdr:col>55</xdr:col>
      <xdr:colOff>0</xdr:colOff>
      <xdr:row>52</xdr:row>
      <xdr:rowOff>146691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8793638"/>
          <a:ext cx="838200" cy="26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121962</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3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143535</xdr:rowOff>
    </xdr:from>
    <xdr:to>
      <xdr:col>55</xdr:col>
      <xdr:colOff>50800</xdr:colOff>
      <xdr:row>55</xdr:row>
      <xdr:rowOff>73685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4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146691</xdr:rowOff>
    </xdr:from>
    <xdr:to>
      <xdr:col>50</xdr:col>
      <xdr:colOff>114300</xdr:colOff>
      <xdr:row>54</xdr:row>
      <xdr:rowOff>71406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062091"/>
          <a:ext cx="889000" cy="26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13748</xdr:rowOff>
    </xdr:from>
    <xdr:to>
      <xdr:col>50</xdr:col>
      <xdr:colOff>165100</xdr:colOff>
      <xdr:row>55</xdr:row>
      <xdr:rowOff>115348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4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106475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71406</xdr:rowOff>
    </xdr:from>
    <xdr:to>
      <xdr:col>45</xdr:col>
      <xdr:colOff>177800</xdr:colOff>
      <xdr:row>56</xdr:row>
      <xdr:rowOff>25609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329706"/>
          <a:ext cx="889000" cy="29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52762</xdr:rowOff>
    </xdr:from>
    <xdr:to>
      <xdr:col>46</xdr:col>
      <xdr:colOff>38100</xdr:colOff>
      <xdr:row>55</xdr:row>
      <xdr:rowOff>154362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48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145489</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75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26086</xdr:rowOff>
    </xdr:from>
    <xdr:to>
      <xdr:col>41</xdr:col>
      <xdr:colOff>50800</xdr:colOff>
      <xdr:row>56</xdr:row>
      <xdr:rowOff>25609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284386"/>
          <a:ext cx="889000" cy="34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75870</xdr:rowOff>
    </xdr:from>
    <xdr:to>
      <xdr:col>41</xdr:col>
      <xdr:colOff>101600</xdr:colOff>
      <xdr:row>56</xdr:row>
      <xdr:rowOff>6020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50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22547</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28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71793</xdr:rowOff>
    </xdr:from>
    <xdr:to>
      <xdr:col>36</xdr:col>
      <xdr:colOff>165100</xdr:colOff>
      <xdr:row>56</xdr:row>
      <xdr:rowOff>1943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164520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170338</xdr:rowOff>
    </xdr:from>
    <xdr:to>
      <xdr:col>55</xdr:col>
      <xdr:colOff>50800</xdr:colOff>
      <xdr:row>51</xdr:row>
      <xdr:rowOff>100488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87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123365</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869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95891</xdr:rowOff>
    </xdr:from>
    <xdr:to>
      <xdr:col>50</xdr:col>
      <xdr:colOff>165100</xdr:colOff>
      <xdr:row>53</xdr:row>
      <xdr:rowOff>26041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01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42568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878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20606</xdr:rowOff>
    </xdr:from>
    <xdr:to>
      <xdr:col>46</xdr:col>
      <xdr:colOff>38100</xdr:colOff>
      <xdr:row>54</xdr:row>
      <xdr:rowOff>122206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27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138733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05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146259</xdr:rowOff>
    </xdr:from>
    <xdr:to>
      <xdr:col>41</xdr:col>
      <xdr:colOff>101600</xdr:colOff>
      <xdr:row>56</xdr:row>
      <xdr:rowOff>76409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5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67536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966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146736</xdr:rowOff>
    </xdr:from>
    <xdr:to>
      <xdr:col>36</xdr:col>
      <xdr:colOff>165100</xdr:colOff>
      <xdr:row>54</xdr:row>
      <xdr:rowOff>76886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23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93413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00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79153</xdr:rowOff>
    </xdr:from>
    <xdr:to>
      <xdr:col>54</xdr:col>
      <xdr:colOff>189865</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80653"/>
          <a:ext cx="1270" cy="1562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25830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79153</xdr:rowOff>
    </xdr:from>
    <xdr:to>
      <xdr:col>55</xdr:col>
      <xdr:colOff>88900</xdr:colOff>
      <xdr:row>70</xdr:row>
      <xdr:rowOff>79153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80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79153</xdr:rowOff>
    </xdr:from>
    <xdr:to>
      <xdr:col>55</xdr:col>
      <xdr:colOff>0</xdr:colOff>
      <xdr:row>72</xdr:row>
      <xdr:rowOff>72034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2080653"/>
          <a:ext cx="838200" cy="33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147925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00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169498</xdr:rowOff>
    </xdr:from>
    <xdr:to>
      <xdr:col>55</xdr:col>
      <xdr:colOff>50800</xdr:colOff>
      <xdr:row>76</xdr:row>
      <xdr:rowOff>99648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02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72034</xdr:rowOff>
    </xdr:from>
    <xdr:to>
      <xdr:col>50</xdr:col>
      <xdr:colOff>114300</xdr:colOff>
      <xdr:row>75</xdr:row>
      <xdr:rowOff>44407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2416434"/>
          <a:ext cx="889000" cy="48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136449</xdr:rowOff>
    </xdr:from>
    <xdr:to>
      <xdr:col>50</xdr:col>
      <xdr:colOff>165100</xdr:colOff>
      <xdr:row>76</xdr:row>
      <xdr:rowOff>66599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299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57726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087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44407</xdr:rowOff>
    </xdr:from>
    <xdr:to>
      <xdr:col>45</xdr:col>
      <xdr:colOff>177800</xdr:colOff>
      <xdr:row>75</xdr:row>
      <xdr:rowOff>160339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903157"/>
          <a:ext cx="889000" cy="11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5462</xdr:rowOff>
    </xdr:from>
    <xdr:to>
      <xdr:col>46</xdr:col>
      <xdr:colOff>38100</xdr:colOff>
      <xdr:row>76</xdr:row>
      <xdr:rowOff>107062</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03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98189</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141431</xdr:rowOff>
    </xdr:from>
    <xdr:to>
      <xdr:col>41</xdr:col>
      <xdr:colOff>50800</xdr:colOff>
      <xdr:row>75</xdr:row>
      <xdr:rowOff>160339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2485831"/>
          <a:ext cx="889000" cy="53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52781</xdr:rowOff>
    </xdr:from>
    <xdr:to>
      <xdr:col>41</xdr:col>
      <xdr:colOff>101600</xdr:colOff>
      <xdr:row>76</xdr:row>
      <xdr:rowOff>154381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08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145508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55231</xdr:rowOff>
    </xdr:from>
    <xdr:to>
      <xdr:col>36</xdr:col>
      <xdr:colOff>165100</xdr:colOff>
      <xdr:row>75</xdr:row>
      <xdr:rowOff>156831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91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147958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28353</xdr:rowOff>
    </xdr:from>
    <xdr:to>
      <xdr:col>55</xdr:col>
      <xdr:colOff>50800</xdr:colOff>
      <xdr:row>70</xdr:row>
      <xdr:rowOff>129953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02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152830</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198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21234</xdr:rowOff>
    </xdr:from>
    <xdr:to>
      <xdr:col>50</xdr:col>
      <xdr:colOff>165100</xdr:colOff>
      <xdr:row>72</xdr:row>
      <xdr:rowOff>122834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23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139361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214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165057</xdr:rowOff>
    </xdr:from>
    <xdr:to>
      <xdr:col>46</xdr:col>
      <xdr:colOff>38100</xdr:colOff>
      <xdr:row>75</xdr:row>
      <xdr:rowOff>95207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8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111734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262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109539</xdr:rowOff>
    </xdr:from>
    <xdr:to>
      <xdr:col>41</xdr:col>
      <xdr:colOff>101600</xdr:colOff>
      <xdr:row>76</xdr:row>
      <xdr:rowOff>39689</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29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56216</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27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90631</xdr:rowOff>
    </xdr:from>
    <xdr:to>
      <xdr:col>36</xdr:col>
      <xdr:colOff>165100</xdr:colOff>
      <xdr:row>73</xdr:row>
      <xdr:rowOff>20781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24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37308</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221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171132</xdr:rowOff>
    </xdr:from>
    <xdr:to>
      <xdr:col>54</xdr:col>
      <xdr:colOff>189865</xdr:colOff>
      <xdr:row>98</xdr:row>
      <xdr:rowOff>83617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601632"/>
          <a:ext cx="1270" cy="1284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87444</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88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83617</xdr:rowOff>
    </xdr:from>
    <xdr:to>
      <xdr:col>55</xdr:col>
      <xdr:colOff>88900</xdr:colOff>
      <xdr:row>98</xdr:row>
      <xdr:rowOff>83617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88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117809</xdr:rowOff>
    </xdr:from>
    <xdr:ext cx="534377"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7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171132</xdr:rowOff>
    </xdr:from>
    <xdr:to>
      <xdr:col>55</xdr:col>
      <xdr:colOff>88900</xdr:colOff>
      <xdr:row>90</xdr:row>
      <xdr:rowOff>171132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60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105524</xdr:rowOff>
    </xdr:from>
    <xdr:to>
      <xdr:col>55</xdr:col>
      <xdr:colOff>0</xdr:colOff>
      <xdr:row>97</xdr:row>
      <xdr:rowOff>50394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9639300" y="16564724"/>
          <a:ext cx="838200" cy="116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7841</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2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156414</xdr:rowOff>
    </xdr:from>
    <xdr:to>
      <xdr:col>55</xdr:col>
      <xdr:colOff>50800</xdr:colOff>
      <xdr:row>95</xdr:row>
      <xdr:rowOff>86564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27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25667</xdr:rowOff>
    </xdr:from>
    <xdr:to>
      <xdr:col>50</xdr:col>
      <xdr:colOff>114300</xdr:colOff>
      <xdr:row>97</xdr:row>
      <xdr:rowOff>50394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8750300" y="16656317"/>
          <a:ext cx="8890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99110</xdr:rowOff>
    </xdr:from>
    <xdr:to>
      <xdr:col>50</xdr:col>
      <xdr:colOff>165100</xdr:colOff>
      <xdr:row>96</xdr:row>
      <xdr:rowOff>29260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38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45787</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162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25667</xdr:rowOff>
    </xdr:from>
    <xdr:to>
      <xdr:col>45</xdr:col>
      <xdr:colOff>177800</xdr:colOff>
      <xdr:row>98</xdr:row>
      <xdr:rowOff>170523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7861300" y="16656317"/>
          <a:ext cx="889000" cy="3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166167</xdr:rowOff>
    </xdr:from>
    <xdr:to>
      <xdr:col>46</xdr:col>
      <xdr:colOff>38100</xdr:colOff>
      <xdr:row>96</xdr:row>
      <xdr:rowOff>96317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4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112844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2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59347</xdr:rowOff>
    </xdr:from>
    <xdr:to>
      <xdr:col>41</xdr:col>
      <xdr:colOff>50800</xdr:colOff>
      <xdr:row>98</xdr:row>
      <xdr:rowOff>170523</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6972300" y="16689997"/>
          <a:ext cx="889000" cy="28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27673</xdr:rowOff>
    </xdr:from>
    <xdr:to>
      <xdr:col>41</xdr:col>
      <xdr:colOff>101600</xdr:colOff>
      <xdr:row>96</xdr:row>
      <xdr:rowOff>129273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48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145800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2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8776</xdr:rowOff>
    </xdr:from>
    <xdr:to>
      <xdr:col>36</xdr:col>
      <xdr:colOff>165100</xdr:colOff>
      <xdr:row>97</xdr:row>
      <xdr:rowOff>110376</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63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101503</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732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54724</xdr:rowOff>
    </xdr:from>
    <xdr:to>
      <xdr:col>55</xdr:col>
      <xdr:colOff>50800</xdr:colOff>
      <xdr:row>96</xdr:row>
      <xdr:rowOff>156324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51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33151</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49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171044</xdr:rowOff>
    </xdr:from>
    <xdr:to>
      <xdr:col>50</xdr:col>
      <xdr:colOff>165100</xdr:colOff>
      <xdr:row>97</xdr:row>
      <xdr:rowOff>101194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63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92321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7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146317</xdr:rowOff>
    </xdr:from>
    <xdr:to>
      <xdr:col>46</xdr:col>
      <xdr:colOff>38100</xdr:colOff>
      <xdr:row>97</xdr:row>
      <xdr:rowOff>76467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6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67594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66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119723</xdr:rowOff>
    </xdr:from>
    <xdr:to>
      <xdr:col>41</xdr:col>
      <xdr:colOff>101600</xdr:colOff>
      <xdr:row>99</xdr:row>
      <xdr:rowOff>49873</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92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41000</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701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8547</xdr:rowOff>
    </xdr:from>
    <xdr:to>
      <xdr:col>36</xdr:col>
      <xdr:colOff>165100</xdr:colOff>
      <xdr:row>97</xdr:row>
      <xdr:rowOff>110147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63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126674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41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29915</xdr:rowOff>
    </xdr:from>
    <xdr:to>
      <xdr:col>85</xdr:col>
      <xdr:colOff>126364</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859215"/>
          <a:ext cx="1269" cy="681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148042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6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29915</xdr:rowOff>
    </xdr:from>
    <xdr:to>
      <xdr:col>86</xdr:col>
      <xdr:colOff>25400</xdr:colOff>
      <xdr:row>34</xdr:row>
      <xdr:rowOff>29915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85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34658</xdr:rowOff>
    </xdr:from>
    <xdr:to>
      <xdr:col>85</xdr:col>
      <xdr:colOff>127000</xdr:colOff>
      <xdr:row>34</xdr:row>
      <xdr:rowOff>29915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5521058"/>
          <a:ext cx="838200" cy="3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29094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372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50667</xdr:rowOff>
    </xdr:from>
    <xdr:to>
      <xdr:col>85</xdr:col>
      <xdr:colOff>177800</xdr:colOff>
      <xdr:row>37</xdr:row>
      <xdr:rowOff>152267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39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19514</xdr:rowOff>
    </xdr:from>
    <xdr:to>
      <xdr:col>81</xdr:col>
      <xdr:colOff>50800</xdr:colOff>
      <xdr:row>32</xdr:row>
      <xdr:rowOff>34658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5334464"/>
          <a:ext cx="889000" cy="1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63297</xdr:rowOff>
    </xdr:from>
    <xdr:to>
      <xdr:col>81</xdr:col>
      <xdr:colOff>101600</xdr:colOff>
      <xdr:row>37</xdr:row>
      <xdr:rowOff>164897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40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156024</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9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19514</xdr:rowOff>
    </xdr:from>
    <xdr:to>
      <xdr:col>76</xdr:col>
      <xdr:colOff>114300</xdr:colOff>
      <xdr:row>32</xdr:row>
      <xdr:rowOff>16770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5334464"/>
          <a:ext cx="8890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99587</xdr:rowOff>
    </xdr:from>
    <xdr:to>
      <xdr:col>76</xdr:col>
      <xdr:colOff>165100</xdr:colOff>
      <xdr:row>38</xdr:row>
      <xdr:rowOff>29737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20864</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3017" y="6535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16770</xdr:rowOff>
    </xdr:from>
    <xdr:to>
      <xdr:col>71</xdr:col>
      <xdr:colOff>177800</xdr:colOff>
      <xdr:row>37</xdr:row>
      <xdr:rowOff>159588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5503170"/>
          <a:ext cx="889000" cy="1000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99816</xdr:rowOff>
    </xdr:from>
    <xdr:to>
      <xdr:col>72</xdr:col>
      <xdr:colOff>38100</xdr:colOff>
      <xdr:row>38</xdr:row>
      <xdr:rowOff>29966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21093</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4017" y="6536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112388</xdr:rowOff>
    </xdr:from>
    <xdr:to>
      <xdr:col>67</xdr:col>
      <xdr:colOff>101600</xdr:colOff>
      <xdr:row>38</xdr:row>
      <xdr:rowOff>42538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33665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548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150565</xdr:rowOff>
    </xdr:from>
    <xdr:to>
      <xdr:col>85</xdr:col>
      <xdr:colOff>177800</xdr:colOff>
      <xdr:row>34</xdr:row>
      <xdr:rowOff>80715</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580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103592</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576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155308</xdr:rowOff>
    </xdr:from>
    <xdr:to>
      <xdr:col>81</xdr:col>
      <xdr:colOff>101600</xdr:colOff>
      <xdr:row>32</xdr:row>
      <xdr:rowOff>85458</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547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101985</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524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140164</xdr:rowOff>
    </xdr:from>
    <xdr:to>
      <xdr:col>76</xdr:col>
      <xdr:colOff>165100</xdr:colOff>
      <xdr:row>31</xdr:row>
      <xdr:rowOff>70314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528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86841</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505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137420</xdr:rowOff>
    </xdr:from>
    <xdr:to>
      <xdr:col>72</xdr:col>
      <xdr:colOff>38100</xdr:colOff>
      <xdr:row>32</xdr:row>
      <xdr:rowOff>67570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545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84097</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522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108788</xdr:rowOff>
    </xdr:from>
    <xdr:to>
      <xdr:col>67</xdr:col>
      <xdr:colOff>101600</xdr:colOff>
      <xdr:row>38</xdr:row>
      <xdr:rowOff>38939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55465</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5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141300</xdr:rowOff>
    </xdr:from>
    <xdr:to>
      <xdr:col>85</xdr:col>
      <xdr:colOff>126364</xdr:colOff>
      <xdr:row>79</xdr:row>
      <xdr:rowOff>116917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71350"/>
          <a:ext cx="1269" cy="16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120744</xdr:rowOff>
    </xdr:from>
    <xdr:ext cx="534377"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66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116917</xdr:rowOff>
    </xdr:from>
    <xdr:to>
      <xdr:col>86</xdr:col>
      <xdr:colOff>25400</xdr:colOff>
      <xdr:row>79</xdr:row>
      <xdr:rowOff>116917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66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87977</xdr:rowOff>
    </xdr:from>
    <xdr:ext cx="534377"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4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141300</xdr:rowOff>
    </xdr:from>
    <xdr:to>
      <xdr:col>86</xdr:col>
      <xdr:colOff>25400</xdr:colOff>
      <xdr:row>69</xdr:row>
      <xdr:rowOff>141300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7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10998</xdr:rowOff>
    </xdr:from>
    <xdr:to>
      <xdr:col>85</xdr:col>
      <xdr:colOff>127000</xdr:colOff>
      <xdr:row>78</xdr:row>
      <xdr:rowOff>84798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12648"/>
          <a:ext cx="838200" cy="2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51008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738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28131</xdr:rowOff>
    </xdr:from>
    <xdr:to>
      <xdr:col>85</xdr:col>
      <xdr:colOff>177800</xdr:colOff>
      <xdr:row>75</xdr:row>
      <xdr:rowOff>129731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88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84798</xdr:rowOff>
    </xdr:from>
    <xdr:to>
      <xdr:col>81</xdr:col>
      <xdr:colOff>50800</xdr:colOff>
      <xdr:row>78</xdr:row>
      <xdr:rowOff>96152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457898"/>
          <a:ext cx="889000" cy="11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143611</xdr:rowOff>
    </xdr:from>
    <xdr:to>
      <xdr:col>81</xdr:col>
      <xdr:colOff>101600</xdr:colOff>
      <xdr:row>75</xdr:row>
      <xdr:rowOff>73761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90288</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86740</xdr:rowOff>
    </xdr:from>
    <xdr:to>
      <xdr:col>76</xdr:col>
      <xdr:colOff>114300</xdr:colOff>
      <xdr:row>78</xdr:row>
      <xdr:rowOff>96152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459840"/>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165557</xdr:rowOff>
    </xdr:from>
    <xdr:to>
      <xdr:col>76</xdr:col>
      <xdr:colOff>165100</xdr:colOff>
      <xdr:row>75</xdr:row>
      <xdr:rowOff>95707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112234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86740</xdr:rowOff>
    </xdr:from>
    <xdr:to>
      <xdr:col>71</xdr:col>
      <xdr:colOff>177800</xdr:colOff>
      <xdr:row>78</xdr:row>
      <xdr:rowOff>98743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459840"/>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141059</xdr:rowOff>
    </xdr:from>
    <xdr:to>
      <xdr:col>72</xdr:col>
      <xdr:colOff>38100</xdr:colOff>
      <xdr:row>75</xdr:row>
      <xdr:rowOff>71209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2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87736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120028</xdr:rowOff>
    </xdr:from>
    <xdr:to>
      <xdr:col>67</xdr:col>
      <xdr:colOff>101600</xdr:colOff>
      <xdr:row>75</xdr:row>
      <xdr:rowOff>50178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66705</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58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131648</xdr:rowOff>
    </xdr:from>
    <xdr:to>
      <xdr:col>85</xdr:col>
      <xdr:colOff>177800</xdr:colOff>
      <xdr:row>77</xdr:row>
      <xdr:rowOff>61798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110075</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4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33998</xdr:rowOff>
    </xdr:from>
    <xdr:to>
      <xdr:col>81</xdr:col>
      <xdr:colOff>101600</xdr:colOff>
      <xdr:row>78</xdr:row>
      <xdr:rowOff>135598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40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126725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49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45352</xdr:rowOff>
    </xdr:from>
    <xdr:to>
      <xdr:col>76</xdr:col>
      <xdr:colOff>165100</xdr:colOff>
      <xdr:row>78</xdr:row>
      <xdr:rowOff>146952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138079</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51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35940</xdr:rowOff>
    </xdr:from>
    <xdr:to>
      <xdr:col>72</xdr:col>
      <xdr:colOff>38100</xdr:colOff>
      <xdr:row>78</xdr:row>
      <xdr:rowOff>137540</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4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128667</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50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47943</xdr:rowOff>
    </xdr:from>
    <xdr:to>
      <xdr:col>67</xdr:col>
      <xdr:colOff>101600</xdr:colOff>
      <xdr:row>78</xdr:row>
      <xdr:rowOff>149543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4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140670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5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131527</xdr:rowOff>
    </xdr:from>
    <xdr:to>
      <xdr:col>85</xdr:col>
      <xdr:colOff>126364</xdr:colOff>
      <xdr:row>97</xdr:row>
      <xdr:rowOff>132614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62027"/>
          <a:ext cx="1269" cy="120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136441</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76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132614</xdr:rowOff>
    </xdr:from>
    <xdr:to>
      <xdr:col>86</xdr:col>
      <xdr:colOff>25400</xdr:colOff>
      <xdr:row>97</xdr:row>
      <xdr:rowOff>132614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76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78204</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3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131527</xdr:rowOff>
    </xdr:from>
    <xdr:to>
      <xdr:col>86</xdr:col>
      <xdr:colOff>25400</xdr:colOff>
      <xdr:row>90</xdr:row>
      <xdr:rowOff>131527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62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103409</xdr:rowOff>
    </xdr:from>
    <xdr:to>
      <xdr:col>85</xdr:col>
      <xdr:colOff>127000</xdr:colOff>
      <xdr:row>94</xdr:row>
      <xdr:rowOff>115469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219709"/>
          <a:ext cx="838200" cy="1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2291</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461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23864</xdr:rowOff>
    </xdr:from>
    <xdr:to>
      <xdr:col>85</xdr:col>
      <xdr:colOff>177800</xdr:colOff>
      <xdr:row>96</xdr:row>
      <xdr:rowOff>125464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48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115469</xdr:rowOff>
    </xdr:from>
    <xdr:to>
      <xdr:col>81</xdr:col>
      <xdr:colOff>50800</xdr:colOff>
      <xdr:row>94</xdr:row>
      <xdr:rowOff>161017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231769"/>
          <a:ext cx="889000" cy="4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67926</xdr:rowOff>
    </xdr:from>
    <xdr:to>
      <xdr:col>81</xdr:col>
      <xdr:colOff>101600</xdr:colOff>
      <xdr:row>96</xdr:row>
      <xdr:rowOff>169526</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5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160653</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6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52146</xdr:rowOff>
    </xdr:from>
    <xdr:to>
      <xdr:col>76</xdr:col>
      <xdr:colOff>114300</xdr:colOff>
      <xdr:row>94</xdr:row>
      <xdr:rowOff>161017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168446"/>
          <a:ext cx="889000" cy="10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159938</xdr:rowOff>
    </xdr:from>
    <xdr:to>
      <xdr:col>76</xdr:col>
      <xdr:colOff>165100</xdr:colOff>
      <xdr:row>96</xdr:row>
      <xdr:rowOff>90088</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44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81215</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54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52146</xdr:rowOff>
    </xdr:from>
    <xdr:to>
      <xdr:col>71</xdr:col>
      <xdr:colOff>177800</xdr:colOff>
      <xdr:row>97</xdr:row>
      <xdr:rowOff>58662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6168446"/>
          <a:ext cx="889000" cy="52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91529</xdr:rowOff>
    </xdr:from>
    <xdr:to>
      <xdr:col>72</xdr:col>
      <xdr:colOff>38100</xdr:colOff>
      <xdr:row>97</xdr:row>
      <xdr:rowOff>21679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55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12806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64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44323</xdr:rowOff>
    </xdr:from>
    <xdr:to>
      <xdr:col>67</xdr:col>
      <xdr:colOff>101600</xdr:colOff>
      <xdr:row>96</xdr:row>
      <xdr:rowOff>145923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50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162450</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27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52609</xdr:rowOff>
    </xdr:from>
    <xdr:to>
      <xdr:col>85</xdr:col>
      <xdr:colOff>177800</xdr:colOff>
      <xdr:row>94</xdr:row>
      <xdr:rowOff>154209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16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75486</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0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64669</xdr:rowOff>
    </xdr:from>
    <xdr:to>
      <xdr:col>81</xdr:col>
      <xdr:colOff>101600</xdr:colOff>
      <xdr:row>94</xdr:row>
      <xdr:rowOff>166269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18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11346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595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110217</xdr:rowOff>
    </xdr:from>
    <xdr:to>
      <xdr:col>76</xdr:col>
      <xdr:colOff>165100</xdr:colOff>
      <xdr:row>95</xdr:row>
      <xdr:rowOff>40367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2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56894</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00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1346</xdr:rowOff>
    </xdr:from>
    <xdr:to>
      <xdr:col>72</xdr:col>
      <xdr:colOff>38100</xdr:colOff>
      <xdr:row>94</xdr:row>
      <xdr:rowOff>102946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11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119473</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589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7862</xdr:rowOff>
    </xdr:from>
    <xdr:to>
      <xdr:col>67</xdr:col>
      <xdr:colOff>101600</xdr:colOff>
      <xdr:row>97</xdr:row>
      <xdr:rowOff>109462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100589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7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25400</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40350"/>
          <a:ext cx="1269"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143527</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25400</xdr:rowOff>
    </xdr:from>
    <xdr:to>
      <xdr:col>116</xdr:col>
      <xdr:colOff>152400</xdr:colOff>
      <xdr:row>31</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40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9072</xdr:rowOff>
    </xdr:from>
    <xdr:to>
      <xdr:col>116</xdr:col>
      <xdr:colOff>63500</xdr:colOff>
      <xdr:row>35</xdr:row>
      <xdr:rowOff>12011</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009822"/>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52305</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053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73878</xdr:rowOff>
    </xdr:from>
    <xdr:to>
      <xdr:col>116</xdr:col>
      <xdr:colOff>114300</xdr:colOff>
      <xdr:row>36</xdr:row>
      <xdr:rowOff>4028</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07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9072</xdr:rowOff>
    </xdr:from>
    <xdr:to>
      <xdr:col>111</xdr:col>
      <xdr:colOff>177800</xdr:colOff>
      <xdr:row>35</xdr:row>
      <xdr:rowOff>12337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00982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73551</xdr:rowOff>
    </xdr:from>
    <xdr:to>
      <xdr:col>112</xdr:col>
      <xdr:colOff>38100</xdr:colOff>
      <xdr:row>36</xdr:row>
      <xdr:rowOff>3701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07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166278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16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12337</xdr:rowOff>
    </xdr:from>
    <xdr:to>
      <xdr:col>107</xdr:col>
      <xdr:colOff>50800</xdr:colOff>
      <xdr:row>35</xdr:row>
      <xdr:rowOff>23767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01308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5951</xdr:rowOff>
    </xdr:from>
    <xdr:to>
      <xdr:col>107</xdr:col>
      <xdr:colOff>101600</xdr:colOff>
      <xdr:row>35</xdr:row>
      <xdr:rowOff>107551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0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98678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09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23767</xdr:rowOff>
    </xdr:from>
    <xdr:to>
      <xdr:col>102</xdr:col>
      <xdr:colOff>114300</xdr:colOff>
      <xdr:row>35</xdr:row>
      <xdr:rowOff>72426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024517"/>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118945</xdr:rowOff>
    </xdr:from>
    <xdr:to>
      <xdr:col>102</xdr:col>
      <xdr:colOff>165100</xdr:colOff>
      <xdr:row>35</xdr:row>
      <xdr:rowOff>49095</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594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65622</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572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151275</xdr:rowOff>
    </xdr:from>
    <xdr:to>
      <xdr:col>98</xdr:col>
      <xdr:colOff>38100</xdr:colOff>
      <xdr:row>34</xdr:row>
      <xdr:rowOff>81425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580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32</xdr:row>
      <xdr:rowOff>97952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558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132661</xdr:rowOff>
    </xdr:from>
    <xdr:to>
      <xdr:col>116</xdr:col>
      <xdr:colOff>114300</xdr:colOff>
      <xdr:row>35</xdr:row>
      <xdr:rowOff>62811</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5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155538</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581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129722</xdr:rowOff>
    </xdr:from>
    <xdr:to>
      <xdr:col>112</xdr:col>
      <xdr:colOff>38100</xdr:colOff>
      <xdr:row>35</xdr:row>
      <xdr:rowOff>59872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595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76399</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573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132987</xdr:rowOff>
    </xdr:from>
    <xdr:to>
      <xdr:col>107</xdr:col>
      <xdr:colOff>101600</xdr:colOff>
      <xdr:row>35</xdr:row>
      <xdr:rowOff>63137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59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79664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5737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144417</xdr:rowOff>
    </xdr:from>
    <xdr:to>
      <xdr:col>102</xdr:col>
      <xdr:colOff>165100</xdr:colOff>
      <xdr:row>35</xdr:row>
      <xdr:rowOff>74567</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597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65694</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06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21626</xdr:rowOff>
    </xdr:from>
    <xdr:to>
      <xdr:col>98</xdr:col>
      <xdr:colOff>38100</xdr:colOff>
      <xdr:row>35</xdr:row>
      <xdr:rowOff>123226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02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114353</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11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43166</xdr:rowOff>
    </xdr:from>
    <xdr:to>
      <xdr:col>116</xdr:col>
      <xdr:colOff>62864</xdr:colOff>
      <xdr:row>59</xdr:row>
      <xdr:rowOff>86992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15666"/>
          <a:ext cx="1269" cy="1586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90819</xdr:rowOff>
    </xdr:from>
    <xdr:ext cx="378565"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06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86992</xdr:rowOff>
    </xdr:from>
    <xdr:to>
      <xdr:col>116</xdr:col>
      <xdr:colOff>152400</xdr:colOff>
      <xdr:row>59</xdr:row>
      <xdr:rowOff>86992</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0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161293</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9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43166</xdr:rowOff>
    </xdr:from>
    <xdr:to>
      <xdr:col>116</xdr:col>
      <xdr:colOff>152400</xdr:colOff>
      <xdr:row>50</xdr:row>
      <xdr:rowOff>43166</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15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108479</xdr:rowOff>
    </xdr:from>
    <xdr:to>
      <xdr:col>116</xdr:col>
      <xdr:colOff>63500</xdr:colOff>
      <xdr:row>58</xdr:row>
      <xdr:rowOff>111092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52579"/>
          <a:ext cx="8382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91497</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349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68620</xdr:rowOff>
    </xdr:from>
    <xdr:to>
      <xdr:col>116</xdr:col>
      <xdr:colOff>114300</xdr:colOff>
      <xdr:row>55</xdr:row>
      <xdr:rowOff>170220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49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141660</xdr:rowOff>
    </xdr:from>
    <xdr:to>
      <xdr:col>111</xdr:col>
      <xdr:colOff>177800</xdr:colOff>
      <xdr:row>58</xdr:row>
      <xdr:rowOff>108479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9914310"/>
          <a:ext cx="889000" cy="13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51540</xdr:rowOff>
    </xdr:from>
    <xdr:to>
      <xdr:col>112</xdr:col>
      <xdr:colOff>38100</xdr:colOff>
      <xdr:row>55</xdr:row>
      <xdr:rowOff>153140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4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169667</xdr:rowOff>
    </xdr:from>
    <xdr:ext cx="534377"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56111" y="925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108382</xdr:rowOff>
    </xdr:from>
    <xdr:to>
      <xdr:col>107</xdr:col>
      <xdr:colOff>50800</xdr:colOff>
      <xdr:row>57</xdr:row>
      <xdr:rowOff>141660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881032"/>
          <a:ext cx="889000" cy="3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150492</xdr:rowOff>
    </xdr:from>
    <xdr:to>
      <xdr:col>107</xdr:col>
      <xdr:colOff>101600</xdr:colOff>
      <xdr:row>55</xdr:row>
      <xdr:rowOff>80642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40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97169</xdr:rowOff>
    </xdr:from>
    <xdr:ext cx="534377"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67111" y="918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108382</xdr:rowOff>
    </xdr:from>
    <xdr:to>
      <xdr:col>102</xdr:col>
      <xdr:colOff>114300</xdr:colOff>
      <xdr:row>58</xdr:row>
      <xdr:rowOff>78337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881032"/>
          <a:ext cx="889000" cy="14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108168</xdr:rowOff>
    </xdr:from>
    <xdr:to>
      <xdr:col>102</xdr:col>
      <xdr:colOff>165100</xdr:colOff>
      <xdr:row>55</xdr:row>
      <xdr:rowOff>38318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36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54845</xdr:rowOff>
    </xdr:from>
    <xdr:ext cx="534377"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278111" y="9141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53467</xdr:rowOff>
    </xdr:from>
    <xdr:to>
      <xdr:col>98</xdr:col>
      <xdr:colOff>38100</xdr:colOff>
      <xdr:row>54</xdr:row>
      <xdr:rowOff>155067</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31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144</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08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60292</xdr:rowOff>
    </xdr:from>
    <xdr:to>
      <xdr:col>116</xdr:col>
      <xdr:colOff>114300</xdr:colOff>
      <xdr:row>58</xdr:row>
      <xdr:rowOff>161892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38719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2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57679</xdr:rowOff>
    </xdr:from>
    <xdr:to>
      <xdr:col>112</xdr:col>
      <xdr:colOff>38100</xdr:colOff>
      <xdr:row>58</xdr:row>
      <xdr:rowOff>159279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0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150406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9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90860</xdr:rowOff>
    </xdr:from>
    <xdr:to>
      <xdr:col>107</xdr:col>
      <xdr:colOff>101600</xdr:colOff>
      <xdr:row>58</xdr:row>
      <xdr:rowOff>21010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6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12137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956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57582</xdr:rowOff>
    </xdr:from>
    <xdr:to>
      <xdr:col>102</xdr:col>
      <xdr:colOff>165100</xdr:colOff>
      <xdr:row>57</xdr:row>
      <xdr:rowOff>159182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83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150309</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9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27537</xdr:rowOff>
    </xdr:from>
    <xdr:to>
      <xdr:col>98</xdr:col>
      <xdr:colOff>38100</xdr:colOff>
      <xdr:row>58</xdr:row>
      <xdr:rowOff>129137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7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120264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6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77559</xdr:rowOff>
    </xdr:from>
    <xdr:to>
      <xdr:col>116</xdr:col>
      <xdr:colOff>62864</xdr:colOff>
      <xdr:row>78</xdr:row>
      <xdr:rowOff>44831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50509"/>
          <a:ext cx="1269" cy="1167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48658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2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44831</xdr:rowOff>
    </xdr:from>
    <xdr:to>
      <xdr:col>116</xdr:col>
      <xdr:colOff>152400</xdr:colOff>
      <xdr:row>78</xdr:row>
      <xdr:rowOff>44831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1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24236</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77559</xdr:rowOff>
    </xdr:from>
    <xdr:to>
      <xdr:col>116</xdr:col>
      <xdr:colOff>152400</xdr:colOff>
      <xdr:row>71</xdr:row>
      <xdr:rowOff>77559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5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7721</xdr:rowOff>
    </xdr:from>
    <xdr:to>
      <xdr:col>116</xdr:col>
      <xdr:colOff>63500</xdr:colOff>
      <xdr:row>75</xdr:row>
      <xdr:rowOff>23800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866471"/>
          <a:ext cx="838200" cy="16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40162</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898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61735</xdr:rowOff>
    </xdr:from>
    <xdr:to>
      <xdr:col>116</xdr:col>
      <xdr:colOff>114300</xdr:colOff>
      <xdr:row>75</xdr:row>
      <xdr:rowOff>163336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204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23800</xdr:rowOff>
    </xdr:from>
    <xdr:to>
      <xdr:col>111</xdr:col>
      <xdr:colOff>177800</xdr:colOff>
      <xdr:row>75</xdr:row>
      <xdr:rowOff>84455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882550"/>
          <a:ext cx="889000" cy="6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104940</xdr:rowOff>
    </xdr:from>
    <xdr:to>
      <xdr:col>112</xdr:col>
      <xdr:colOff>38100</xdr:colOff>
      <xdr:row>76</xdr:row>
      <xdr:rowOff>35089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636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26216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84455</xdr:rowOff>
    </xdr:from>
    <xdr:to>
      <xdr:col>107</xdr:col>
      <xdr:colOff>50800</xdr:colOff>
      <xdr:row>75</xdr:row>
      <xdr:rowOff>97257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294320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117246</xdr:rowOff>
    </xdr:from>
    <xdr:to>
      <xdr:col>107</xdr:col>
      <xdr:colOff>101600</xdr:colOff>
      <xdr:row>76</xdr:row>
      <xdr:rowOff>47396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7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38524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30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97257</xdr:rowOff>
    </xdr:from>
    <xdr:to>
      <xdr:col>102</xdr:col>
      <xdr:colOff>114300</xdr:colOff>
      <xdr:row>75</xdr:row>
      <xdr:rowOff>151321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956007"/>
          <a:ext cx="889000" cy="5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127381</xdr:rowOff>
    </xdr:from>
    <xdr:to>
      <xdr:col>102</xdr:col>
      <xdr:colOff>165100</xdr:colOff>
      <xdr:row>76</xdr:row>
      <xdr:rowOff>57531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86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48658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307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21234</xdr:rowOff>
    </xdr:from>
    <xdr:to>
      <xdr:col>98</xdr:col>
      <xdr:colOff>38100</xdr:colOff>
      <xdr:row>75</xdr:row>
      <xdr:rowOff>122834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7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139361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5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128371</xdr:rowOff>
    </xdr:from>
    <xdr:to>
      <xdr:col>116</xdr:col>
      <xdr:colOff>114300</xdr:colOff>
      <xdr:row>75</xdr:row>
      <xdr:rowOff>58521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8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151248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667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144450</xdr:rowOff>
    </xdr:from>
    <xdr:to>
      <xdr:col>112</xdr:col>
      <xdr:colOff>38100</xdr:colOff>
      <xdr:row>75</xdr:row>
      <xdr:rowOff>74600</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3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91127</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60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33655</xdr:rowOff>
    </xdr:from>
    <xdr:to>
      <xdr:col>107</xdr:col>
      <xdr:colOff>101600</xdr:colOff>
      <xdr:row>75</xdr:row>
      <xdr:rowOff>135255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9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151782</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6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46457</xdr:rowOff>
    </xdr:from>
    <xdr:to>
      <xdr:col>102</xdr:col>
      <xdr:colOff>165100</xdr:colOff>
      <xdr:row>75</xdr:row>
      <xdr:rowOff>148056</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9052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164584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68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100520</xdr:rowOff>
    </xdr:from>
    <xdr:to>
      <xdr:col>98</xdr:col>
      <xdr:colOff>38100</xdr:colOff>
      <xdr:row>76</xdr:row>
      <xdr:rowOff>30671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9592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21798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05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・歳出決算総額は、住民一人当たり</a:t>
          </a:r>
          <a:r>
            <a:rPr kumimoji="1" lang="en-US" altLang="ja-JP" sz="1050">
              <a:solidFill>
                <a:schemeClr val="dk1"/>
              </a:solidFill>
              <a:effectLst/>
              <a:latin typeface="+mn-lt"/>
              <a:ea typeface="+mn-ea"/>
              <a:cs typeface="+mn-cs"/>
            </a:rPr>
            <a:t>543,124</a:t>
          </a:r>
          <a:r>
            <a:rPr kumimoji="1" lang="ja-JP" altLang="ja-JP" sz="1050">
              <a:solidFill>
                <a:schemeClr val="dk1"/>
              </a:solidFill>
              <a:effectLst/>
              <a:latin typeface="+mn-lt"/>
              <a:ea typeface="+mn-ea"/>
              <a:cs typeface="+mn-cs"/>
            </a:rPr>
            <a:t>円となっている。</a:t>
          </a:r>
          <a:endParaRPr lang="ja-JP" altLang="ja-JP" sz="1050">
            <a:effectLst/>
          </a:endParaRPr>
        </a:p>
        <a:p>
          <a:r>
            <a:rPr kumimoji="1" lang="ja-JP" altLang="ja-JP" sz="1050">
              <a:solidFill>
                <a:schemeClr val="dk1"/>
              </a:solidFill>
              <a:effectLst/>
              <a:latin typeface="+mn-lt"/>
              <a:ea typeface="+mn-ea"/>
              <a:cs typeface="+mn-cs"/>
            </a:rPr>
            <a:t>・人件費は住民一人当たり</a:t>
          </a:r>
          <a:r>
            <a:rPr kumimoji="1" lang="en-US" altLang="ja-JP" sz="1050">
              <a:solidFill>
                <a:schemeClr val="dk1"/>
              </a:solidFill>
              <a:effectLst/>
              <a:latin typeface="+mn-lt"/>
              <a:ea typeface="+mn-ea"/>
              <a:cs typeface="+mn-cs"/>
            </a:rPr>
            <a:t>110,953</a:t>
          </a:r>
          <a:r>
            <a:rPr kumimoji="1" lang="ja-JP" altLang="ja-JP" sz="1050">
              <a:solidFill>
                <a:schemeClr val="dk1"/>
              </a:solidFill>
              <a:effectLst/>
              <a:latin typeface="+mn-lt"/>
              <a:ea typeface="+mn-ea"/>
              <a:cs typeface="+mn-cs"/>
            </a:rPr>
            <a:t>円となっており、類似団体と比較して高い水準にある。これは、給与改定に伴う勤勉手当の増や、退職者数の増、ラグビーワールドカップ・ハンドボール女子世界選手権・新型コロナウイルス感染症対応に係る時間外手当の増が主な要因である。</a:t>
          </a:r>
          <a:endParaRPr lang="ja-JP" altLang="ja-JP" sz="1050">
            <a:effectLst/>
          </a:endParaRPr>
        </a:p>
        <a:p>
          <a:r>
            <a:rPr kumimoji="1" lang="ja-JP" altLang="ja-JP" sz="1050">
              <a:solidFill>
                <a:schemeClr val="dk1"/>
              </a:solidFill>
              <a:effectLst/>
              <a:latin typeface="+mn-lt"/>
              <a:ea typeface="+mn-ea"/>
              <a:cs typeface="+mn-cs"/>
            </a:rPr>
            <a:t>・補助費等は住民一人当たり</a:t>
          </a:r>
          <a:r>
            <a:rPr kumimoji="1" lang="en-US" altLang="ja-JP" sz="1050">
              <a:solidFill>
                <a:schemeClr val="dk1"/>
              </a:solidFill>
              <a:effectLst/>
              <a:latin typeface="+mn-lt"/>
              <a:ea typeface="+mn-ea"/>
              <a:cs typeface="+mn-cs"/>
            </a:rPr>
            <a:t>27,661</a:t>
          </a:r>
          <a:r>
            <a:rPr kumimoji="1" lang="ja-JP" altLang="ja-JP" sz="1050">
              <a:solidFill>
                <a:schemeClr val="dk1"/>
              </a:solidFill>
              <a:effectLst/>
              <a:latin typeface="+mn-lt"/>
              <a:ea typeface="+mn-ea"/>
              <a:cs typeface="+mn-cs"/>
            </a:rPr>
            <a:t>円となっており、類似団体と比較して一人当たりコストが低い状況となっている。また、前年度比で、住民一人当たり</a:t>
          </a:r>
          <a:r>
            <a:rPr kumimoji="1" lang="en-US" altLang="ja-JP" sz="1050">
              <a:solidFill>
                <a:schemeClr val="dk1"/>
              </a:solidFill>
              <a:effectLst/>
              <a:latin typeface="+mn-lt"/>
              <a:ea typeface="+mn-ea"/>
              <a:cs typeface="+mn-cs"/>
            </a:rPr>
            <a:t>+2,326</a:t>
          </a:r>
          <a:r>
            <a:rPr kumimoji="1" lang="ja-JP" altLang="ja-JP" sz="1050">
              <a:solidFill>
                <a:schemeClr val="dk1"/>
              </a:solidFill>
              <a:effectLst/>
              <a:latin typeface="+mn-lt"/>
              <a:ea typeface="+mn-ea"/>
              <a:cs typeface="+mn-cs"/>
            </a:rPr>
            <a:t>円となっ</a:t>
          </a:r>
          <a:r>
            <a:rPr kumimoji="1" lang="ja-JP" altLang="en-US" sz="1050">
              <a:solidFill>
                <a:schemeClr val="dk1"/>
              </a:solidFill>
              <a:effectLst/>
              <a:latin typeface="+mn-lt"/>
              <a:ea typeface="+mn-ea"/>
              <a:cs typeface="+mn-cs"/>
            </a:rPr>
            <a:t>て</a:t>
          </a:r>
          <a:r>
            <a:rPr kumimoji="1" lang="ja-JP" altLang="ja-JP" sz="1050">
              <a:solidFill>
                <a:schemeClr val="dk1"/>
              </a:solidFill>
              <a:effectLst/>
              <a:latin typeface="+mn-lt"/>
              <a:ea typeface="+mn-ea"/>
              <a:cs typeface="+mn-cs"/>
            </a:rPr>
            <a:t>おり、これは、ラグビーワルドカップ・女子ハンドボール世界大会開催に伴う負担金約</a:t>
          </a:r>
          <a:r>
            <a:rPr kumimoji="1" lang="en-US" altLang="ja-JP" sz="1050">
              <a:solidFill>
                <a:schemeClr val="dk1"/>
              </a:solidFill>
              <a:effectLst/>
              <a:latin typeface="+mn-lt"/>
              <a:ea typeface="+mn-ea"/>
              <a:cs typeface="+mn-cs"/>
            </a:rPr>
            <a:t>19.7</a:t>
          </a:r>
          <a:r>
            <a:rPr kumimoji="1" lang="ja-JP" altLang="ja-JP" sz="1050">
              <a:solidFill>
                <a:schemeClr val="dk1"/>
              </a:solidFill>
              <a:effectLst/>
              <a:latin typeface="+mn-lt"/>
              <a:ea typeface="+mn-ea"/>
              <a:cs typeface="+mn-cs"/>
            </a:rPr>
            <a:t>億円の増などが主な要因である。</a:t>
          </a:r>
          <a:endParaRPr lang="ja-JP" altLang="ja-JP" sz="1050">
            <a:effectLst/>
          </a:endParaRPr>
        </a:p>
        <a:p>
          <a:r>
            <a:rPr kumimoji="1" lang="ja-JP" altLang="ja-JP" sz="1050">
              <a:solidFill>
                <a:schemeClr val="dk1"/>
              </a:solidFill>
              <a:effectLst/>
              <a:latin typeface="+mn-lt"/>
              <a:ea typeface="+mn-ea"/>
              <a:cs typeface="+mn-cs"/>
            </a:rPr>
            <a:t>・普通建設事業費は住民一人当たり</a:t>
          </a:r>
          <a:r>
            <a:rPr kumimoji="1" lang="en-US" altLang="ja-JP" sz="1050">
              <a:solidFill>
                <a:schemeClr val="dk1"/>
              </a:solidFill>
              <a:effectLst/>
              <a:latin typeface="+mn-lt"/>
              <a:ea typeface="+mn-ea"/>
              <a:cs typeface="+mn-cs"/>
            </a:rPr>
            <a:t>91,725</a:t>
          </a:r>
          <a:r>
            <a:rPr kumimoji="1" lang="ja-JP" altLang="ja-JP" sz="1050">
              <a:solidFill>
                <a:schemeClr val="dk1"/>
              </a:solidFill>
              <a:effectLst/>
              <a:latin typeface="+mn-lt"/>
              <a:ea typeface="+mn-ea"/>
              <a:cs typeface="+mn-cs"/>
            </a:rPr>
            <a:t>円となっており、類似団体と比較して一人当たりコストが高い状況となっている。また、前年度比で、住民一人当たり＋</a:t>
          </a:r>
          <a:r>
            <a:rPr kumimoji="1" lang="en-US" altLang="ja-JP" sz="1050">
              <a:solidFill>
                <a:schemeClr val="dk1"/>
              </a:solidFill>
              <a:effectLst/>
              <a:latin typeface="+mn-lt"/>
              <a:ea typeface="+mn-ea"/>
              <a:cs typeface="+mn-cs"/>
            </a:rPr>
            <a:t>14,092</a:t>
          </a:r>
          <a:r>
            <a:rPr kumimoji="1" lang="ja-JP" altLang="ja-JP" sz="1050">
              <a:solidFill>
                <a:schemeClr val="dk1"/>
              </a:solidFill>
              <a:effectLst/>
              <a:latin typeface="+mn-lt"/>
              <a:ea typeface="+mn-ea"/>
              <a:cs typeface="+mn-cs"/>
            </a:rPr>
            <a:t>円となっており、これは、熊本城ホール整備事業（＋</a:t>
          </a:r>
          <a:r>
            <a:rPr kumimoji="1" lang="en-US" altLang="ja-JP" sz="1050">
              <a:solidFill>
                <a:schemeClr val="dk1"/>
              </a:solidFill>
              <a:effectLst/>
              <a:latin typeface="+mn-lt"/>
              <a:ea typeface="+mn-ea"/>
              <a:cs typeface="+mn-cs"/>
            </a:rPr>
            <a:t>67.5</a:t>
          </a:r>
          <a:r>
            <a:rPr kumimoji="1" lang="ja-JP" altLang="ja-JP" sz="1050">
              <a:solidFill>
                <a:schemeClr val="dk1"/>
              </a:solidFill>
              <a:effectLst/>
              <a:latin typeface="+mn-lt"/>
              <a:ea typeface="+mn-ea"/>
              <a:cs typeface="+mn-cs"/>
            </a:rPr>
            <a:t>億円）や、桜町地区再開発事業（＋</a:t>
          </a:r>
          <a:r>
            <a:rPr kumimoji="1" lang="en-US" altLang="ja-JP" sz="1050">
              <a:solidFill>
                <a:schemeClr val="dk1"/>
              </a:solidFill>
              <a:effectLst/>
              <a:latin typeface="+mn-lt"/>
              <a:ea typeface="+mn-ea"/>
              <a:cs typeface="+mn-cs"/>
            </a:rPr>
            <a:t>20.1</a:t>
          </a:r>
          <a:r>
            <a:rPr kumimoji="1" lang="ja-JP" altLang="ja-JP" sz="1050">
              <a:solidFill>
                <a:schemeClr val="dk1"/>
              </a:solidFill>
              <a:effectLst/>
              <a:latin typeface="+mn-lt"/>
              <a:ea typeface="+mn-ea"/>
              <a:cs typeface="+mn-cs"/>
            </a:rPr>
            <a:t>億円）、千葉城地区保存活用関係経費における</a:t>
          </a:r>
          <a:r>
            <a:rPr kumimoji="1" lang="en-US" altLang="ja-JP" sz="1050">
              <a:solidFill>
                <a:schemeClr val="dk1"/>
              </a:solidFill>
              <a:effectLst/>
              <a:latin typeface="+mn-lt"/>
              <a:ea typeface="+mn-ea"/>
              <a:cs typeface="+mn-cs"/>
            </a:rPr>
            <a:t>JT</a:t>
          </a:r>
          <a:r>
            <a:rPr kumimoji="1" lang="ja-JP" altLang="ja-JP" sz="1050">
              <a:solidFill>
                <a:schemeClr val="dk1"/>
              </a:solidFill>
              <a:effectLst/>
              <a:latin typeface="+mn-lt"/>
              <a:ea typeface="+mn-ea"/>
              <a:cs typeface="+mn-cs"/>
            </a:rPr>
            <a:t>跡地購入（</a:t>
          </a:r>
          <a:r>
            <a:rPr kumimoji="1" lang="en-US" altLang="ja-JP" sz="1050">
              <a:solidFill>
                <a:schemeClr val="dk1"/>
              </a:solidFill>
              <a:effectLst/>
              <a:latin typeface="+mn-lt"/>
              <a:ea typeface="+mn-ea"/>
              <a:cs typeface="+mn-cs"/>
            </a:rPr>
            <a:t>+15.0</a:t>
          </a:r>
          <a:r>
            <a:rPr kumimoji="1" lang="ja-JP" altLang="ja-JP" sz="1050">
              <a:solidFill>
                <a:schemeClr val="dk1"/>
              </a:solidFill>
              <a:effectLst/>
              <a:latin typeface="+mn-lt"/>
              <a:ea typeface="+mn-ea"/>
              <a:cs typeface="+mn-cs"/>
            </a:rPr>
            <a:t>億円）の増などが主な要因である。</a:t>
          </a:r>
          <a:endParaRPr lang="ja-JP" altLang="ja-JP" sz="1050">
            <a:effectLst/>
          </a:endParaRPr>
        </a:p>
        <a:p>
          <a:r>
            <a:rPr kumimoji="1" lang="ja-JP" altLang="ja-JP" sz="1050">
              <a:solidFill>
                <a:schemeClr val="dk1"/>
              </a:solidFill>
              <a:effectLst/>
              <a:latin typeface="+mn-lt"/>
              <a:ea typeface="+mn-ea"/>
              <a:cs typeface="+mn-cs"/>
            </a:rPr>
            <a:t>・災害復旧事業費は住民一人当たり</a:t>
          </a:r>
          <a:r>
            <a:rPr kumimoji="1" lang="en-US" altLang="ja-JP" sz="1050">
              <a:solidFill>
                <a:schemeClr val="dk1"/>
              </a:solidFill>
              <a:effectLst/>
              <a:latin typeface="+mn-lt"/>
              <a:ea typeface="+mn-ea"/>
              <a:cs typeface="+mn-cs"/>
            </a:rPr>
            <a:t>11,921</a:t>
          </a:r>
          <a:r>
            <a:rPr kumimoji="1" lang="ja-JP" altLang="ja-JP" sz="1050">
              <a:solidFill>
                <a:schemeClr val="dk1"/>
              </a:solidFill>
              <a:effectLst/>
              <a:latin typeface="+mn-lt"/>
              <a:ea typeface="+mn-ea"/>
              <a:cs typeface="+mn-cs"/>
            </a:rPr>
            <a:t>円となっており、類似団体と比較して一人当たりコストが高い状況となっている。これは、熊本地震災害復旧に係る経費の発生が要因である。しかし、復旧・復興が進み、前年度比で住民一人あたり▲</a:t>
          </a:r>
          <a:r>
            <a:rPr kumimoji="1" lang="en-US" altLang="ja-JP" sz="1050">
              <a:solidFill>
                <a:schemeClr val="dk1"/>
              </a:solidFill>
              <a:effectLst/>
              <a:latin typeface="+mn-lt"/>
              <a:ea typeface="+mn-ea"/>
              <a:cs typeface="+mn-cs"/>
            </a:rPr>
            <a:t>5,917</a:t>
          </a:r>
          <a:r>
            <a:rPr kumimoji="1" lang="ja-JP" altLang="ja-JP" sz="1050">
              <a:solidFill>
                <a:schemeClr val="dk1"/>
              </a:solidFill>
              <a:effectLst/>
              <a:latin typeface="+mn-lt"/>
              <a:ea typeface="+mn-ea"/>
              <a:cs typeface="+mn-cs"/>
            </a:rPr>
            <a:t>円となっている。</a:t>
          </a:r>
          <a:endParaRPr lang="ja-JP" altLang="ja-JP" sz="105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熊本県熊本市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733,721
727,066
390.32
407,076,330
398,501,331
6,670,847
192,806,403
481,313,290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126.7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17236</xdr:rowOff>
    </xdr:from>
    <xdr:to>
      <xdr:col>24</xdr:col>
      <xdr:colOff>62865</xdr:colOff>
      <xdr:row>39</xdr:row>
      <xdr:rowOff>95613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32186"/>
          <a:ext cx="127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99440</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85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95613</xdr:rowOff>
    </xdr:from>
    <xdr:to>
      <xdr:col>24</xdr:col>
      <xdr:colOff>152400</xdr:colOff>
      <xdr:row>39</xdr:row>
      <xdr:rowOff>95613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135363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0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17236</xdr:rowOff>
    </xdr:from>
    <xdr:to>
      <xdr:col>24</xdr:col>
      <xdr:colOff>152400</xdr:colOff>
      <xdr:row>31</xdr:row>
      <xdr:rowOff>17236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3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167458</xdr:rowOff>
    </xdr:from>
    <xdr:to>
      <xdr:col>24</xdr:col>
      <xdr:colOff>63500</xdr:colOff>
      <xdr:row>33</xdr:row>
      <xdr:rowOff>90714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53858"/>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140805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1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162378</xdr:rowOff>
    </xdr:from>
    <xdr:to>
      <xdr:col>24</xdr:col>
      <xdr:colOff>114300</xdr:colOff>
      <xdr:row>36</xdr:row>
      <xdr:rowOff>92528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6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167458</xdr:rowOff>
    </xdr:from>
    <xdr:to>
      <xdr:col>19</xdr:col>
      <xdr:colOff>177800</xdr:colOff>
      <xdr:row>33</xdr:row>
      <xdr:rowOff>56424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5385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141151</xdr:rowOff>
    </xdr:from>
    <xdr:to>
      <xdr:col>20</xdr:col>
      <xdr:colOff>38100</xdr:colOff>
      <xdr:row>36</xdr:row>
      <xdr:rowOff>71301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62428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3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56424</xdr:rowOff>
    </xdr:from>
    <xdr:to>
      <xdr:col>15</xdr:col>
      <xdr:colOff>50800</xdr:colOff>
      <xdr:row>33</xdr:row>
      <xdr:rowOff>123372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71427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128089</xdr:rowOff>
    </xdr:from>
    <xdr:to>
      <xdr:col>15</xdr:col>
      <xdr:colOff>101600</xdr:colOff>
      <xdr:row>36</xdr:row>
      <xdr:rowOff>58239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49366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64589</xdr:rowOff>
    </xdr:from>
    <xdr:to>
      <xdr:col>10</xdr:col>
      <xdr:colOff>114300</xdr:colOff>
      <xdr:row>33</xdr:row>
      <xdr:rowOff>123372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50989"/>
          <a:ext cx="889000" cy="23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118292</xdr:rowOff>
    </xdr:from>
    <xdr:to>
      <xdr:col>10</xdr:col>
      <xdr:colOff>165100</xdr:colOff>
      <xdr:row>36</xdr:row>
      <xdr:rowOff>48442</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1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39569</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39914</xdr:rowOff>
    </xdr:from>
    <xdr:to>
      <xdr:col>6</xdr:col>
      <xdr:colOff>38100</xdr:colOff>
      <xdr:row>35</xdr:row>
      <xdr:rowOff>141514</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4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132641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39914</xdr:rowOff>
    </xdr:from>
    <xdr:to>
      <xdr:col>24</xdr:col>
      <xdr:colOff>114300</xdr:colOff>
      <xdr:row>33</xdr:row>
      <xdr:rowOff>141514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9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62791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4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116658</xdr:rowOff>
    </xdr:from>
    <xdr:to>
      <xdr:col>20</xdr:col>
      <xdr:colOff>38100</xdr:colOff>
      <xdr:row>33</xdr:row>
      <xdr:rowOff>46808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63335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7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5624</xdr:rowOff>
    </xdr:from>
    <xdr:to>
      <xdr:col>15</xdr:col>
      <xdr:colOff>101600</xdr:colOff>
      <xdr:row>33</xdr:row>
      <xdr:rowOff>107224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123751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3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72572</xdr:rowOff>
    </xdr:from>
    <xdr:to>
      <xdr:col>10</xdr:col>
      <xdr:colOff>165100</xdr:colOff>
      <xdr:row>34</xdr:row>
      <xdr:rowOff>2722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3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19249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505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13789</xdr:rowOff>
    </xdr:from>
    <xdr:to>
      <xdr:col>6</xdr:col>
      <xdr:colOff>38100</xdr:colOff>
      <xdr:row>32</xdr:row>
      <xdr:rowOff>115389</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0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131916</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7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25781</xdr:rowOff>
    </xdr:from>
    <xdr:to>
      <xdr:col>24</xdr:col>
      <xdr:colOff>62865</xdr:colOff>
      <xdr:row>58</xdr:row>
      <xdr:rowOff>84189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769731"/>
          <a:ext cx="1270" cy="125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88016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0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84189</xdr:rowOff>
    </xdr:from>
    <xdr:to>
      <xdr:col>24</xdr:col>
      <xdr:colOff>152400</xdr:colOff>
      <xdr:row>58</xdr:row>
      <xdr:rowOff>84189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028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143908</xdr:rowOff>
    </xdr:from>
    <xdr:ext cx="534377"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4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56,490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25781</xdr:rowOff>
    </xdr:from>
    <xdr:to>
      <xdr:col>24</xdr:col>
      <xdr:colOff>152400</xdr:colOff>
      <xdr:row>51</xdr:row>
      <xdr:rowOff>25781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769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145720</xdr:rowOff>
    </xdr:from>
    <xdr:to>
      <xdr:col>24</xdr:col>
      <xdr:colOff>63500</xdr:colOff>
      <xdr:row>54</xdr:row>
      <xdr:rowOff>81255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232570"/>
          <a:ext cx="838200" cy="10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110494</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540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132067</xdr:rowOff>
    </xdr:from>
    <xdr:to>
      <xdr:col>24</xdr:col>
      <xdr:colOff>114300</xdr:colOff>
      <xdr:row>56</xdr:row>
      <xdr:rowOff>62217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56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81255</xdr:rowOff>
    </xdr:from>
    <xdr:to>
      <xdr:col>19</xdr:col>
      <xdr:colOff>177800</xdr:colOff>
      <xdr:row>55</xdr:row>
      <xdr:rowOff>978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39555"/>
          <a:ext cx="889000" cy="9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6223</xdr:rowOff>
    </xdr:from>
    <xdr:to>
      <xdr:col>20</xdr:col>
      <xdr:colOff>38100</xdr:colOff>
      <xdr:row>56</xdr:row>
      <xdr:rowOff>107823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60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98950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7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97675</xdr:rowOff>
    </xdr:from>
    <xdr:to>
      <xdr:col>15</xdr:col>
      <xdr:colOff>50800</xdr:colOff>
      <xdr:row>55</xdr:row>
      <xdr:rowOff>978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9355975"/>
          <a:ext cx="889000" cy="74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80366</xdr:rowOff>
    </xdr:from>
    <xdr:to>
      <xdr:col>15</xdr:col>
      <xdr:colOff>101600</xdr:colOff>
      <xdr:row>57</xdr:row>
      <xdr:rowOff>10516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68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97675</xdr:rowOff>
    </xdr:from>
    <xdr:to>
      <xdr:col>10</xdr:col>
      <xdr:colOff>114300</xdr:colOff>
      <xdr:row>56</xdr:row>
      <xdr:rowOff>29401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9355975"/>
          <a:ext cx="889000" cy="27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104254</xdr:rowOff>
    </xdr:from>
    <xdr:to>
      <xdr:col>10</xdr:col>
      <xdr:colOff>165100</xdr:colOff>
      <xdr:row>57</xdr:row>
      <xdr:rowOff>34404</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70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25531</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9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23406</xdr:rowOff>
    </xdr:from>
    <xdr:to>
      <xdr:col>6</xdr:col>
      <xdr:colOff>38100</xdr:colOff>
      <xdr:row>56</xdr:row>
      <xdr:rowOff>125006</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116133</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1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94920</xdr:rowOff>
    </xdr:from>
    <xdr:to>
      <xdr:col>24</xdr:col>
      <xdr:colOff>114300</xdr:colOff>
      <xdr:row>54</xdr:row>
      <xdr:rowOff>25070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18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117797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03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30455</xdr:rowOff>
    </xdr:from>
    <xdr:to>
      <xdr:col>20</xdr:col>
      <xdr:colOff>38100</xdr:colOff>
      <xdr:row>54</xdr:row>
      <xdr:rowOff>132055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28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148582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06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121628</xdr:rowOff>
    </xdr:from>
    <xdr:to>
      <xdr:col>15</xdr:col>
      <xdr:colOff>101600</xdr:colOff>
      <xdr:row>55</xdr:row>
      <xdr:rowOff>51778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9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68305</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915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46875</xdr:rowOff>
    </xdr:from>
    <xdr:to>
      <xdr:col>10</xdr:col>
      <xdr:colOff>165100</xdr:colOff>
      <xdr:row>54</xdr:row>
      <xdr:rowOff>148475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93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165002</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908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150051</xdr:rowOff>
    </xdr:from>
    <xdr:to>
      <xdr:col>6</xdr:col>
      <xdr:colOff>38100</xdr:colOff>
      <xdr:row>56</xdr:row>
      <xdr:rowOff>80201</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5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96728</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35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135085</xdr:rowOff>
    </xdr:from>
    <xdr:to>
      <xdr:col>24</xdr:col>
      <xdr:colOff>62865</xdr:colOff>
      <xdr:row>78</xdr:row>
      <xdr:rowOff>154135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5135"/>
          <a:ext cx="127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157962</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154135</xdr:rowOff>
    </xdr:from>
    <xdr:to>
      <xdr:col>24</xdr:col>
      <xdr:colOff>152400</xdr:colOff>
      <xdr:row>78</xdr:row>
      <xdr:rowOff>154135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2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81762</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135085</xdr:rowOff>
    </xdr:from>
    <xdr:to>
      <xdr:col>24</xdr:col>
      <xdr:colOff>152400</xdr:colOff>
      <xdr:row>69</xdr:row>
      <xdr:rowOff>135085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14787</xdr:rowOff>
    </xdr:from>
    <xdr:to>
      <xdr:col>24</xdr:col>
      <xdr:colOff>63500</xdr:colOff>
      <xdr:row>75</xdr:row>
      <xdr:rowOff>41435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3797300" y="12873537"/>
          <a:ext cx="838200" cy="2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135954</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6518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113077</xdr:rowOff>
    </xdr:from>
    <xdr:to>
      <xdr:col>24</xdr:col>
      <xdr:colOff>114300</xdr:colOff>
      <xdr:row>75</xdr:row>
      <xdr:rowOff>43227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80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53572</xdr:rowOff>
    </xdr:from>
    <xdr:to>
      <xdr:col>19</xdr:col>
      <xdr:colOff>177800</xdr:colOff>
      <xdr:row>75</xdr:row>
      <xdr:rowOff>14787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2740872"/>
          <a:ext cx="889000" cy="13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6561</xdr:rowOff>
    </xdr:from>
    <xdr:to>
      <xdr:col>20</xdr:col>
      <xdr:colOff>38100</xdr:colOff>
      <xdr:row>75</xdr:row>
      <xdr:rowOff>108161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286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99288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95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3215</xdr:rowOff>
    </xdr:from>
    <xdr:to>
      <xdr:col>15</xdr:col>
      <xdr:colOff>50800</xdr:colOff>
      <xdr:row>74</xdr:row>
      <xdr:rowOff>53572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690515"/>
          <a:ext cx="889000" cy="5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168213</xdr:rowOff>
    </xdr:from>
    <xdr:to>
      <xdr:col>15</xdr:col>
      <xdr:colOff>101600</xdr:colOff>
      <xdr:row>75</xdr:row>
      <xdr:rowOff>98363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89490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94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3215</xdr:rowOff>
    </xdr:from>
    <xdr:to>
      <xdr:col>10</xdr:col>
      <xdr:colOff>114300</xdr:colOff>
      <xdr:row>76</xdr:row>
      <xdr:rowOff>37156</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690515"/>
          <a:ext cx="889000" cy="3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27831</xdr:rowOff>
    </xdr:from>
    <xdr:to>
      <xdr:col>10</xdr:col>
      <xdr:colOff>165100</xdr:colOff>
      <xdr:row>75</xdr:row>
      <xdr:rowOff>129431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120558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97761</xdr:rowOff>
    </xdr:from>
    <xdr:to>
      <xdr:col>6</xdr:col>
      <xdr:colOff>38100</xdr:colOff>
      <xdr:row>76</xdr:row>
      <xdr:rowOff>27911</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44438</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731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162085</xdr:rowOff>
    </xdr:from>
    <xdr:to>
      <xdr:col>24</xdr:col>
      <xdr:colOff>114300</xdr:colOff>
      <xdr:row>75</xdr:row>
      <xdr:rowOff>92235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8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140512</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827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135437</xdr:rowOff>
    </xdr:from>
    <xdr:to>
      <xdr:col>20</xdr:col>
      <xdr:colOff>38100</xdr:colOff>
      <xdr:row>75</xdr:row>
      <xdr:rowOff>65587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8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82114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597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2772</xdr:rowOff>
    </xdr:from>
    <xdr:to>
      <xdr:col>15</xdr:col>
      <xdr:colOff>101600</xdr:colOff>
      <xdr:row>74</xdr:row>
      <xdr:rowOff>104372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69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120899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465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123865</xdr:rowOff>
    </xdr:from>
    <xdr:to>
      <xdr:col>10</xdr:col>
      <xdr:colOff>165100</xdr:colOff>
      <xdr:row>74</xdr:row>
      <xdr:rowOff>54015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63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70542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414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157806</xdr:rowOff>
    </xdr:from>
    <xdr:to>
      <xdr:col>6</xdr:col>
      <xdr:colOff>38100</xdr:colOff>
      <xdr:row>76</xdr:row>
      <xdr:rowOff>87956</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01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79083</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109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62891</xdr:rowOff>
    </xdr:from>
    <xdr:to>
      <xdr:col>24</xdr:col>
      <xdr:colOff>62865</xdr:colOff>
      <xdr:row>98</xdr:row>
      <xdr:rowOff>109003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836291"/>
          <a:ext cx="1270" cy="1074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112830</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1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109003</xdr:rowOff>
    </xdr:from>
    <xdr:to>
      <xdr:col>24</xdr:col>
      <xdr:colOff>152400</xdr:colOff>
      <xdr:row>98</xdr:row>
      <xdr:rowOff>109003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11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9568</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61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57,852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62891</xdr:rowOff>
    </xdr:from>
    <xdr:to>
      <xdr:col>24</xdr:col>
      <xdr:colOff>152400</xdr:colOff>
      <xdr:row>92</xdr:row>
      <xdr:rowOff>62891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83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36111</xdr:rowOff>
    </xdr:from>
    <xdr:to>
      <xdr:col>24</xdr:col>
      <xdr:colOff>63500</xdr:colOff>
      <xdr:row>98</xdr:row>
      <xdr:rowOff>109003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838211"/>
          <a:ext cx="838200" cy="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77323</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5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54446</xdr:rowOff>
    </xdr:from>
    <xdr:to>
      <xdr:col>24</xdr:col>
      <xdr:colOff>114300</xdr:colOff>
      <xdr:row>96</xdr:row>
      <xdr:rowOff>156046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60082</xdr:rowOff>
    </xdr:from>
    <xdr:to>
      <xdr:col>19</xdr:col>
      <xdr:colOff>177800</xdr:colOff>
      <xdr:row>98</xdr:row>
      <xdr:rowOff>36111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5662032"/>
          <a:ext cx="889000" cy="117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85079</xdr:rowOff>
    </xdr:from>
    <xdr:to>
      <xdr:col>20</xdr:col>
      <xdr:colOff>38100</xdr:colOff>
      <xdr:row>97</xdr:row>
      <xdr:rowOff>15229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4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31756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31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60082</xdr:rowOff>
    </xdr:from>
    <xdr:to>
      <xdr:col>15</xdr:col>
      <xdr:colOff>50800</xdr:colOff>
      <xdr:row>92</xdr:row>
      <xdr:rowOff>7308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2019300" y="15662032"/>
          <a:ext cx="889000" cy="11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117670</xdr:rowOff>
    </xdr:from>
    <xdr:to>
      <xdr:col>15</xdr:col>
      <xdr:colOff>101600</xdr:colOff>
      <xdr:row>97</xdr:row>
      <xdr:rowOff>47820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38947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69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7308</xdr:rowOff>
    </xdr:from>
    <xdr:to>
      <xdr:col>10</xdr:col>
      <xdr:colOff>114300</xdr:colOff>
      <xdr:row>96</xdr:row>
      <xdr:rowOff>111582</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5780708"/>
          <a:ext cx="889000" cy="7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146638</xdr:rowOff>
    </xdr:from>
    <xdr:to>
      <xdr:col>10</xdr:col>
      <xdr:colOff>165100</xdr:colOff>
      <xdr:row>97</xdr:row>
      <xdr:rowOff>76788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67915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151732</xdr:rowOff>
    </xdr:from>
    <xdr:to>
      <xdr:col>6</xdr:col>
      <xdr:colOff>38100</xdr:colOff>
      <xdr:row>97</xdr:row>
      <xdr:rowOff>81882</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73009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70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58203</xdr:rowOff>
    </xdr:from>
    <xdr:to>
      <xdr:col>24</xdr:col>
      <xdr:colOff>114300</xdr:colOff>
      <xdr:row>98</xdr:row>
      <xdr:rowOff>159803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8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144580</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77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156761</xdr:rowOff>
    </xdr:from>
    <xdr:to>
      <xdr:col>20</xdr:col>
      <xdr:colOff>38100</xdr:colOff>
      <xdr:row>98</xdr:row>
      <xdr:rowOff>86911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78038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88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9282</xdr:rowOff>
    </xdr:from>
    <xdr:to>
      <xdr:col>15</xdr:col>
      <xdr:colOff>101600</xdr:colOff>
      <xdr:row>91</xdr:row>
      <xdr:rowOff>110882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56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89</xdr:row>
      <xdr:rowOff>127409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53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127958</xdr:rowOff>
    </xdr:from>
    <xdr:to>
      <xdr:col>10</xdr:col>
      <xdr:colOff>165100</xdr:colOff>
      <xdr:row>92</xdr:row>
      <xdr:rowOff>58108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57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74635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55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60782</xdr:rowOff>
    </xdr:from>
    <xdr:to>
      <xdr:col>6</xdr:col>
      <xdr:colOff>38100</xdr:colOff>
      <xdr:row>96</xdr:row>
      <xdr:rowOff>162382</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51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7459</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29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35</xdr:row>
      <xdr:rowOff>54627</xdr:rowOff>
    </xdr:from>
    <xdr:ext cx="37702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226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40031</xdr:rowOff>
    </xdr:from>
    <xdr:to>
      <xdr:col>54</xdr:col>
      <xdr:colOff>189865</xdr:colOff>
      <xdr:row>38</xdr:row>
      <xdr:rowOff>105867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183531"/>
          <a:ext cx="127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109694</xdr:rowOff>
    </xdr:from>
    <xdr:ext cx="313932"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247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105867</xdr:rowOff>
    </xdr:from>
    <xdr:to>
      <xdr:col>55</xdr:col>
      <xdr:colOff>88900</xdr:colOff>
      <xdr:row>38</xdr:row>
      <xdr:rowOff>105867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2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158158</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495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40031</xdr:rowOff>
    </xdr:from>
    <xdr:to>
      <xdr:col>55</xdr:col>
      <xdr:colOff>88900</xdr:colOff>
      <xdr:row>30</xdr:row>
      <xdr:rowOff>40031</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18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66548</xdr:rowOff>
    </xdr:from>
    <xdr:to>
      <xdr:col>55</xdr:col>
      <xdr:colOff>0</xdr:colOff>
      <xdr:row>36</xdr:row>
      <xdr:rowOff>147930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238748"/>
          <a:ext cx="838200" cy="8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88358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605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109931</xdr:rowOff>
    </xdr:from>
    <xdr:to>
      <xdr:col>55</xdr:col>
      <xdr:colOff>50800</xdr:colOff>
      <xdr:row>37</xdr:row>
      <xdr:rowOff>40081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8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23571</xdr:rowOff>
    </xdr:from>
    <xdr:to>
      <xdr:col>50</xdr:col>
      <xdr:colOff>114300</xdr:colOff>
      <xdr:row>36</xdr:row>
      <xdr:rowOff>66548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195771"/>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103531</xdr:rowOff>
    </xdr:from>
    <xdr:to>
      <xdr:col>50</xdr:col>
      <xdr:colOff>165100</xdr:colOff>
      <xdr:row>37</xdr:row>
      <xdr:rowOff>33681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24808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368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23571</xdr:rowOff>
    </xdr:from>
    <xdr:to>
      <xdr:col>45</xdr:col>
      <xdr:colOff>177800</xdr:colOff>
      <xdr:row>37</xdr:row>
      <xdr:rowOff>53289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195771"/>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66954</xdr:rowOff>
    </xdr:from>
    <xdr:to>
      <xdr:col>46</xdr:col>
      <xdr:colOff>38100</xdr:colOff>
      <xdr:row>36</xdr:row>
      <xdr:rowOff>168554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23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159681</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33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113182</xdr:rowOff>
    </xdr:from>
    <xdr:to>
      <xdr:col>41</xdr:col>
      <xdr:colOff>50800</xdr:colOff>
      <xdr:row>37</xdr:row>
      <xdr:rowOff>53289</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285382"/>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79756</xdr:rowOff>
    </xdr:from>
    <xdr:to>
      <xdr:col>41</xdr:col>
      <xdr:colOff>101600</xdr:colOff>
      <xdr:row>37</xdr:row>
      <xdr:rowOff>9906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25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26433</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27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125019</xdr:rowOff>
    </xdr:from>
    <xdr:to>
      <xdr:col>36</xdr:col>
      <xdr:colOff>165100</xdr:colOff>
      <xdr:row>36</xdr:row>
      <xdr:rowOff>55169</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12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71696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5900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97130</xdr:rowOff>
    </xdr:from>
    <xdr:to>
      <xdr:col>55</xdr:col>
      <xdr:colOff>50800</xdr:colOff>
      <xdr:row>37</xdr:row>
      <xdr:rowOff>27280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2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120007</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120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15748</xdr:rowOff>
    </xdr:from>
    <xdr:to>
      <xdr:col>50</xdr:col>
      <xdr:colOff>165100</xdr:colOff>
      <xdr:row>36</xdr:row>
      <xdr:rowOff>117348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133875</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5963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144221</xdr:rowOff>
    </xdr:from>
    <xdr:to>
      <xdr:col>46</xdr:col>
      <xdr:colOff>38100</xdr:colOff>
      <xdr:row>36</xdr:row>
      <xdr:rowOff>74371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90898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5920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2489</xdr:rowOff>
    </xdr:from>
    <xdr:to>
      <xdr:col>41</xdr:col>
      <xdr:colOff>101600</xdr:colOff>
      <xdr:row>37</xdr:row>
      <xdr:rowOff>104089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95216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438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62382</xdr:rowOff>
    </xdr:from>
    <xdr:to>
      <xdr:col>36</xdr:col>
      <xdr:colOff>165100</xdr:colOff>
      <xdr:row>36</xdr:row>
      <xdr:rowOff>163982</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3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155109</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327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15113</xdr:rowOff>
    </xdr:from>
    <xdr:to>
      <xdr:col>54</xdr:col>
      <xdr:colOff>189865</xdr:colOff>
      <xdr:row>59</xdr:row>
      <xdr:rowOff>39624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759063"/>
          <a:ext cx="1270" cy="1396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43451</xdr:rowOff>
    </xdr:from>
    <xdr:ext cx="313932"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39624</xdr:rowOff>
    </xdr:from>
    <xdr:to>
      <xdr:col>55</xdr:col>
      <xdr:colOff>88900</xdr:colOff>
      <xdr:row>59</xdr:row>
      <xdr:rowOff>39624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133240</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15113</xdr:rowOff>
    </xdr:from>
    <xdr:to>
      <xdr:col>55</xdr:col>
      <xdr:colOff>88900</xdr:colOff>
      <xdr:row>51</xdr:row>
      <xdr:rowOff>15113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75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31496</xdr:rowOff>
    </xdr:from>
    <xdr:to>
      <xdr:col>55</xdr:col>
      <xdr:colOff>0</xdr:colOff>
      <xdr:row>53</xdr:row>
      <xdr:rowOff>77978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8946896"/>
          <a:ext cx="838200" cy="21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36974</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096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58547</xdr:rowOff>
    </xdr:from>
    <xdr:to>
      <xdr:col>55</xdr:col>
      <xdr:colOff>50800</xdr:colOff>
      <xdr:row>57</xdr:row>
      <xdr:rowOff>160147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83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128270</xdr:rowOff>
    </xdr:from>
    <xdr:to>
      <xdr:col>50</xdr:col>
      <xdr:colOff>114300</xdr:colOff>
      <xdr:row>52</xdr:row>
      <xdr:rowOff>31496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8529320"/>
          <a:ext cx="889000" cy="41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71628</xdr:rowOff>
    </xdr:from>
    <xdr:to>
      <xdr:col>50</xdr:col>
      <xdr:colOff>165100</xdr:colOff>
      <xdr:row>58</xdr:row>
      <xdr:rowOff>1778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84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164355</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93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128270</xdr:rowOff>
    </xdr:from>
    <xdr:to>
      <xdr:col>45</xdr:col>
      <xdr:colOff>177800</xdr:colOff>
      <xdr:row>53</xdr:row>
      <xdr:rowOff>96266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8529320"/>
          <a:ext cx="889000" cy="65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49657</xdr:rowOff>
    </xdr:from>
    <xdr:to>
      <xdr:col>46</xdr:col>
      <xdr:colOff>38100</xdr:colOff>
      <xdr:row>57</xdr:row>
      <xdr:rowOff>151257</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142384</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91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72136</xdr:rowOff>
    </xdr:from>
    <xdr:to>
      <xdr:col>41</xdr:col>
      <xdr:colOff>50800</xdr:colOff>
      <xdr:row>53</xdr:row>
      <xdr:rowOff>96266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915898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46736</xdr:rowOff>
    </xdr:from>
    <xdr:to>
      <xdr:col>41</xdr:col>
      <xdr:colOff>101600</xdr:colOff>
      <xdr:row>57</xdr:row>
      <xdr:rowOff>148336</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139463</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91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59944</xdr:rowOff>
    </xdr:from>
    <xdr:to>
      <xdr:col>36</xdr:col>
      <xdr:colOff>165100</xdr:colOff>
      <xdr:row>57</xdr:row>
      <xdr:rowOff>161544</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152671</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37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27178</xdr:rowOff>
    </xdr:from>
    <xdr:to>
      <xdr:col>55</xdr:col>
      <xdr:colOff>50800</xdr:colOff>
      <xdr:row>53</xdr:row>
      <xdr:rowOff>128778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1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50055</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896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152146</xdr:rowOff>
    </xdr:from>
    <xdr:to>
      <xdr:col>50</xdr:col>
      <xdr:colOff>165100</xdr:colOff>
      <xdr:row>52</xdr:row>
      <xdr:rowOff>82296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889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50</xdr:row>
      <xdr:rowOff>98823</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867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77470</xdr:rowOff>
    </xdr:from>
    <xdr:to>
      <xdr:col>46</xdr:col>
      <xdr:colOff>38100</xdr:colOff>
      <xdr:row>50</xdr:row>
      <xdr:rowOff>7620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847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48</xdr:row>
      <xdr:rowOff>24147</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825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45466</xdr:rowOff>
    </xdr:from>
    <xdr:to>
      <xdr:col>41</xdr:col>
      <xdr:colOff>101600</xdr:colOff>
      <xdr:row>53</xdr:row>
      <xdr:rowOff>147066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13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51</xdr:row>
      <xdr:rowOff>163593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890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21336</xdr:rowOff>
    </xdr:from>
    <xdr:to>
      <xdr:col>36</xdr:col>
      <xdr:colOff>165100</xdr:colOff>
      <xdr:row>53</xdr:row>
      <xdr:rowOff>122936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10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51</xdr:row>
      <xdr:rowOff>139463</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888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139700</xdr:rowOff>
    </xdr:from>
    <xdr:to>
      <xdr:col>59</xdr:col>
      <xdr:colOff>50800</xdr:colOff>
      <xdr:row>79</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25400</xdr:rowOff>
    </xdr:from>
    <xdr:to>
      <xdr:col>59</xdr:col>
      <xdr:colOff>50800</xdr:colOff>
      <xdr:row>78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82550</xdr:rowOff>
    </xdr:from>
    <xdr:to>
      <xdr:col>59</xdr:col>
      <xdr:colOff>50800</xdr:colOff>
      <xdr:row>76</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25400</xdr:rowOff>
    </xdr:from>
    <xdr:to>
      <xdr:col>59</xdr:col>
      <xdr:colOff>50800</xdr:colOff>
      <xdr:row>73</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70</xdr:row>
      <xdr:rowOff>111777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69</xdr:row>
      <xdr:rowOff>139700</xdr:rowOff>
    </xdr:from>
    <xdr:to>
      <xdr:col>59</xdr:col>
      <xdr:colOff>50800</xdr:colOff>
      <xdr:row>69</xdr:row>
      <xdr:rowOff>139700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68</xdr:row>
      <xdr:rowOff>168927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156388</xdr:rowOff>
    </xdr:from>
    <xdr:to>
      <xdr:col>54</xdr:col>
      <xdr:colOff>189865</xdr:colOff>
      <xdr:row>79</xdr:row>
      <xdr:rowOff>39460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157888"/>
          <a:ext cx="1270" cy="1426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43287</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39460</xdr:rowOff>
    </xdr:from>
    <xdr:to>
      <xdr:col>55</xdr:col>
      <xdr:colOff>88900</xdr:colOff>
      <xdr:row>79</xdr:row>
      <xdr:rowOff>39460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84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103065</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93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53,416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156388</xdr:rowOff>
    </xdr:from>
    <xdr:to>
      <xdr:col>55</xdr:col>
      <xdr:colOff>88900</xdr:colOff>
      <xdr:row>70</xdr:row>
      <xdr:rowOff>156388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15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120069</xdr:rowOff>
    </xdr:from>
    <xdr:to>
      <xdr:col>55</xdr:col>
      <xdr:colOff>0</xdr:colOff>
      <xdr:row>76</xdr:row>
      <xdr:rowOff>70834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2807369"/>
          <a:ext cx="838200" cy="29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75728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34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97301</xdr:rowOff>
    </xdr:from>
    <xdr:to>
      <xdr:col>55</xdr:col>
      <xdr:colOff>50800</xdr:colOff>
      <xdr:row>76</xdr:row>
      <xdr:rowOff>27451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29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70834</xdr:rowOff>
    </xdr:from>
    <xdr:to>
      <xdr:col>50</xdr:col>
      <xdr:colOff>114300</xdr:colOff>
      <xdr:row>77</xdr:row>
      <xdr:rowOff>97410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8750300" y="13101034"/>
          <a:ext cx="889000" cy="19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125247</xdr:rowOff>
    </xdr:from>
    <xdr:to>
      <xdr:col>50</xdr:col>
      <xdr:colOff>165100</xdr:colOff>
      <xdr:row>76</xdr:row>
      <xdr:rowOff>55398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2983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71924</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7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91551</xdr:rowOff>
    </xdr:from>
    <xdr:to>
      <xdr:col>45</xdr:col>
      <xdr:colOff>177800</xdr:colOff>
      <xdr:row>77</xdr:row>
      <xdr:rowOff>97410</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293201"/>
          <a:ext cx="889000" cy="5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99330</xdr:rowOff>
    </xdr:from>
    <xdr:to>
      <xdr:col>46</xdr:col>
      <xdr:colOff>38100</xdr:colOff>
      <xdr:row>76</xdr:row>
      <xdr:rowOff>29480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29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46007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73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91551</xdr:rowOff>
    </xdr:from>
    <xdr:to>
      <xdr:col>41</xdr:col>
      <xdr:colOff>50800</xdr:colOff>
      <xdr:row>78</xdr:row>
      <xdr:rowOff>14256</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flipV="1">
          <a:off x="6972300" y="13293201"/>
          <a:ext cx="889000" cy="9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55782</xdr:rowOff>
    </xdr:from>
    <xdr:to>
      <xdr:col>41</xdr:col>
      <xdr:colOff>101600</xdr:colOff>
      <xdr:row>75</xdr:row>
      <xdr:rowOff>157383</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291453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2459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689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158452</xdr:rowOff>
    </xdr:from>
    <xdr:to>
      <xdr:col>36</xdr:col>
      <xdr:colOff>165100</xdr:colOff>
      <xdr:row>75</xdr:row>
      <xdr:rowOff>88602</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284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105129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6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69269</xdr:rowOff>
    </xdr:from>
    <xdr:to>
      <xdr:col>55</xdr:col>
      <xdr:colOff>50800</xdr:colOff>
      <xdr:row>74</xdr:row>
      <xdr:rowOff>170869</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27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92146</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260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20034</xdr:rowOff>
    </xdr:from>
    <xdr:to>
      <xdr:col>50</xdr:col>
      <xdr:colOff>165100</xdr:colOff>
      <xdr:row>76</xdr:row>
      <xdr:rowOff>121634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05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112761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372111" y="1314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46610</xdr:rowOff>
    </xdr:from>
    <xdr:to>
      <xdr:col>46</xdr:col>
      <xdr:colOff>38100</xdr:colOff>
      <xdr:row>77</xdr:row>
      <xdr:rowOff>148210</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2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139337</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34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40751</xdr:rowOff>
    </xdr:from>
    <xdr:to>
      <xdr:col>41</xdr:col>
      <xdr:colOff>101600</xdr:colOff>
      <xdr:row>77</xdr:row>
      <xdr:rowOff>142351</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24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133478</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3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134906</xdr:rowOff>
    </xdr:from>
    <xdr:to>
      <xdr:col>36</xdr:col>
      <xdr:colOff>165100</xdr:colOff>
      <xdr:row>78</xdr:row>
      <xdr:rowOff>65056</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33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56183</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4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土木費グラフ枠">
          <a:extLst>
            <a:ext uri="{FF2B5EF4-FFF2-40B4-BE49-F238E27FC236}">
              <a16:creationId xmlns:a16="http://schemas.microsoft.com/office/drawing/2014/main" id="{00000000-0008-0000-07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97050</xdr:rowOff>
    </xdr:from>
    <xdr:to>
      <xdr:col>54</xdr:col>
      <xdr:colOff>189865</xdr:colOff>
      <xdr:row>98</xdr:row>
      <xdr:rowOff>104332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10475595" y="15527550"/>
          <a:ext cx="1270" cy="1378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108159</xdr:rowOff>
    </xdr:from>
    <xdr:ext cx="534377" cy="259045"/>
    <xdr:sp macro="" textlink="">
      <xdr:nvSpPr>
        <xdr:cNvPr id="470" name="土木費最小値テキスト">
          <a:extLst>
            <a:ext uri="{FF2B5EF4-FFF2-40B4-BE49-F238E27FC236}">
              <a16:creationId xmlns:a16="http://schemas.microsoft.com/office/drawing/2014/main" id="{00000000-0008-0000-0700-0000D6010000}"/>
            </a:ext>
          </a:extLst>
        </xdr:cNvPr>
        <xdr:cNvSpPr txBox="1"/>
      </xdr:nvSpPr>
      <xdr:spPr>
        <a:xfrm>
          <a:off x="10528300" y="1691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104332</xdr:rowOff>
    </xdr:from>
    <xdr:to>
      <xdr:col>55</xdr:col>
      <xdr:colOff>88900</xdr:colOff>
      <xdr:row>98</xdr:row>
      <xdr:rowOff>104332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10388600" y="16906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43727</xdr:rowOff>
    </xdr:from>
    <xdr:ext cx="534377" cy="259045"/>
    <xdr:sp macro="" textlink="">
      <xdr:nvSpPr>
        <xdr:cNvPr id="472" name="土木費最大値テキスト">
          <a:extLst>
            <a:ext uri="{FF2B5EF4-FFF2-40B4-BE49-F238E27FC236}">
              <a16:creationId xmlns:a16="http://schemas.microsoft.com/office/drawing/2014/main" id="{00000000-0008-0000-0700-0000D8010000}"/>
            </a:ext>
          </a:extLst>
        </xdr:cNvPr>
        <xdr:cNvSpPr txBox="1"/>
      </xdr:nvSpPr>
      <xdr:spPr>
        <a:xfrm>
          <a:off x="10528300" y="1530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97050</xdr:rowOff>
    </xdr:from>
    <xdr:to>
      <xdr:col>55</xdr:col>
      <xdr:colOff>88900</xdr:colOff>
      <xdr:row>90</xdr:row>
      <xdr:rowOff>97050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10388600" y="1552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17824</xdr:rowOff>
    </xdr:from>
    <xdr:to>
      <xdr:col>55</xdr:col>
      <xdr:colOff>0</xdr:colOff>
      <xdr:row>92</xdr:row>
      <xdr:rowOff>47509</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9639300" y="15619774"/>
          <a:ext cx="838200" cy="20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160726</xdr:rowOff>
    </xdr:from>
    <xdr:ext cx="534377" cy="259045"/>
    <xdr:sp macro="" textlink="">
      <xdr:nvSpPr>
        <xdr:cNvPr id="475" name="土木費平均値テキスト">
          <a:extLst>
            <a:ext uri="{FF2B5EF4-FFF2-40B4-BE49-F238E27FC236}">
              <a16:creationId xmlns:a16="http://schemas.microsoft.com/office/drawing/2014/main" id="{00000000-0008-0000-0700-0000DB010000}"/>
            </a:ext>
          </a:extLst>
        </xdr:cNvPr>
        <xdr:cNvSpPr txBox="1"/>
      </xdr:nvSpPr>
      <xdr:spPr>
        <a:xfrm>
          <a:off x="10528300" y="15934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10849</xdr:rowOff>
    </xdr:from>
    <xdr:to>
      <xdr:col>55</xdr:col>
      <xdr:colOff>50800</xdr:colOff>
      <xdr:row>93</xdr:row>
      <xdr:rowOff>112449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10426700" y="1595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47509</xdr:rowOff>
    </xdr:from>
    <xdr:to>
      <xdr:col>50</xdr:col>
      <xdr:colOff>114300</xdr:colOff>
      <xdr:row>93</xdr:row>
      <xdr:rowOff>165368</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8750300" y="15820909"/>
          <a:ext cx="889000" cy="28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92</xdr:row>
      <xdr:rowOff>169661</xdr:rowOff>
    </xdr:from>
    <xdr:to>
      <xdr:col>50</xdr:col>
      <xdr:colOff>165100</xdr:colOff>
      <xdr:row>93</xdr:row>
      <xdr:rowOff>99811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9588500" y="1594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90938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03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165368</xdr:rowOff>
    </xdr:from>
    <xdr:to>
      <xdr:col>45</xdr:col>
      <xdr:colOff>177800</xdr:colOff>
      <xdr:row>94</xdr:row>
      <xdr:rowOff>94503</xdr:rowOff>
    </xdr:to>
    <xdr:cxnSp macro="">
      <xdr:nvCxnSpPr>
        <xdr:cNvPr id="480" name="直線コネクタ 479">
          <a:extLst>
            <a:ext uri="{FF2B5EF4-FFF2-40B4-BE49-F238E27FC236}">
              <a16:creationId xmlns:a16="http://schemas.microsoft.com/office/drawing/2014/main" id="{00000000-0008-0000-0700-0000E0010000}"/>
            </a:ext>
          </a:extLst>
        </xdr:cNvPr>
        <xdr:cNvCxnSpPr/>
      </xdr:nvCxnSpPr>
      <xdr:spPr>
        <a:xfrm flipV="1">
          <a:off x="7861300" y="16110218"/>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92</xdr:row>
      <xdr:rowOff>164795</xdr:rowOff>
    </xdr:from>
    <xdr:to>
      <xdr:col>46</xdr:col>
      <xdr:colOff>38100</xdr:colOff>
      <xdr:row>93</xdr:row>
      <xdr:rowOff>94945</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8699500" y="159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111472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57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139015</xdr:rowOff>
    </xdr:from>
    <xdr:to>
      <xdr:col>41</xdr:col>
      <xdr:colOff>50800</xdr:colOff>
      <xdr:row>94</xdr:row>
      <xdr:rowOff>94503</xdr:rowOff>
    </xdr:to>
    <xdr:cxnSp macro="">
      <xdr:nvCxnSpPr>
        <xdr:cNvPr id="483" name="直線コネクタ 482">
          <a:extLst>
            <a:ext uri="{FF2B5EF4-FFF2-40B4-BE49-F238E27FC236}">
              <a16:creationId xmlns:a16="http://schemas.microsoft.com/office/drawing/2014/main" id="{00000000-0008-0000-0700-0000E3010000}"/>
            </a:ext>
          </a:extLst>
        </xdr:cNvPr>
        <xdr:cNvCxnSpPr/>
      </xdr:nvCxnSpPr>
      <xdr:spPr>
        <a:xfrm>
          <a:off x="6972300" y="16083865"/>
          <a:ext cx="889000" cy="12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9837</xdr:rowOff>
    </xdr:from>
    <xdr:to>
      <xdr:col>41</xdr:col>
      <xdr:colOff>101600</xdr:colOff>
      <xdr:row>93</xdr:row>
      <xdr:rowOff>111437</xdr:rowOff>
    </xdr:to>
    <xdr:sp macro="" textlink="">
      <xdr:nvSpPr>
        <xdr:cNvPr id="484" name="フローチャート: 判断 483">
          <a:extLst>
            <a:ext uri="{FF2B5EF4-FFF2-40B4-BE49-F238E27FC236}">
              <a16:creationId xmlns:a16="http://schemas.microsoft.com/office/drawing/2014/main" id="{00000000-0008-0000-0700-0000E4010000}"/>
            </a:ext>
          </a:extLst>
        </xdr:cNvPr>
        <xdr:cNvSpPr/>
      </xdr:nvSpPr>
      <xdr:spPr>
        <a:xfrm>
          <a:off x="7810500" y="1595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127964</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5729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117638</xdr:rowOff>
    </xdr:from>
    <xdr:to>
      <xdr:col>36</xdr:col>
      <xdr:colOff>165100</xdr:colOff>
      <xdr:row>93</xdr:row>
      <xdr:rowOff>47788</xdr:rowOff>
    </xdr:to>
    <xdr:sp macro="" textlink="">
      <xdr:nvSpPr>
        <xdr:cNvPr id="486" name="フローチャート: 判断 485">
          <a:extLst>
            <a:ext uri="{FF2B5EF4-FFF2-40B4-BE49-F238E27FC236}">
              <a16:creationId xmlns:a16="http://schemas.microsoft.com/office/drawing/2014/main" id="{00000000-0008-0000-0700-0000E6010000}"/>
            </a:ext>
          </a:extLst>
        </xdr:cNvPr>
        <xdr:cNvSpPr/>
      </xdr:nvSpPr>
      <xdr:spPr>
        <a:xfrm>
          <a:off x="6921500" y="1589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64315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566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138474</xdr:rowOff>
    </xdr:from>
    <xdr:to>
      <xdr:col>55</xdr:col>
      <xdr:colOff>50800</xdr:colOff>
      <xdr:row>91</xdr:row>
      <xdr:rowOff>68624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10426700" y="155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53401</xdr:rowOff>
    </xdr:from>
    <xdr:ext cx="534377" cy="259045"/>
    <xdr:sp macro="" textlink="">
      <xdr:nvSpPr>
        <xdr:cNvPr id="494" name="土木費該当値テキスト">
          <a:extLst>
            <a:ext uri="{FF2B5EF4-FFF2-40B4-BE49-F238E27FC236}">
              <a16:creationId xmlns:a16="http://schemas.microsoft.com/office/drawing/2014/main" id="{00000000-0008-0000-0700-0000EE010000}"/>
            </a:ext>
          </a:extLst>
        </xdr:cNvPr>
        <xdr:cNvSpPr txBox="1"/>
      </xdr:nvSpPr>
      <xdr:spPr>
        <a:xfrm>
          <a:off x="10528300" y="1548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168159</xdr:rowOff>
    </xdr:from>
    <xdr:to>
      <xdr:col>50</xdr:col>
      <xdr:colOff>165100</xdr:colOff>
      <xdr:row>92</xdr:row>
      <xdr:rowOff>98309</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9588500" y="1577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114836</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9372111" y="155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114568</xdr:rowOff>
    </xdr:from>
    <xdr:to>
      <xdr:col>46</xdr:col>
      <xdr:colOff>38100</xdr:colOff>
      <xdr:row>94</xdr:row>
      <xdr:rowOff>44718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8699500" y="1605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35845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8483111" y="1615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43703</xdr:rowOff>
    </xdr:from>
    <xdr:to>
      <xdr:col>41</xdr:col>
      <xdr:colOff>101600</xdr:colOff>
      <xdr:row>94</xdr:row>
      <xdr:rowOff>145303</xdr:rowOff>
    </xdr:to>
    <xdr:sp macro="" textlink="">
      <xdr:nvSpPr>
        <xdr:cNvPr id="499" name="楕円 498">
          <a:extLst>
            <a:ext uri="{FF2B5EF4-FFF2-40B4-BE49-F238E27FC236}">
              <a16:creationId xmlns:a16="http://schemas.microsoft.com/office/drawing/2014/main" id="{00000000-0008-0000-0700-0000F3010000}"/>
            </a:ext>
          </a:extLst>
        </xdr:cNvPr>
        <xdr:cNvSpPr/>
      </xdr:nvSpPr>
      <xdr:spPr>
        <a:xfrm>
          <a:off x="7810500" y="1616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136430</xdr:rowOff>
    </xdr:from>
    <xdr:ext cx="534377"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7594111" y="1625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88215</xdr:rowOff>
    </xdr:from>
    <xdr:to>
      <xdr:col>36</xdr:col>
      <xdr:colOff>165100</xdr:colOff>
      <xdr:row>94</xdr:row>
      <xdr:rowOff>18365</xdr:rowOff>
    </xdr:to>
    <xdr:sp macro="" textlink="">
      <xdr:nvSpPr>
        <xdr:cNvPr id="501" name="楕円 500">
          <a:extLst>
            <a:ext uri="{FF2B5EF4-FFF2-40B4-BE49-F238E27FC236}">
              <a16:creationId xmlns:a16="http://schemas.microsoft.com/office/drawing/2014/main" id="{00000000-0008-0000-0700-0000F5010000}"/>
            </a:ext>
          </a:extLst>
        </xdr:cNvPr>
        <xdr:cNvSpPr/>
      </xdr:nvSpPr>
      <xdr:spPr>
        <a:xfrm>
          <a:off x="6921500" y="160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9492</xdr:rowOff>
    </xdr:from>
    <xdr:ext cx="534377"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6705111" y="1612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6" name="消防費グラフ枠">
          <a:extLst>
            <a:ext uri="{FF2B5EF4-FFF2-40B4-BE49-F238E27FC236}">
              <a16:creationId xmlns:a16="http://schemas.microsoft.com/office/drawing/2014/main" id="{00000000-0008-0000-0700-00000E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157035</xdr:rowOff>
    </xdr:from>
    <xdr:to>
      <xdr:col>85</xdr:col>
      <xdr:colOff>126364</xdr:colOff>
      <xdr:row>37</xdr:row>
      <xdr:rowOff>158941</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6317595" y="5129085"/>
          <a:ext cx="1269" cy="1373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162768</xdr:rowOff>
    </xdr:from>
    <xdr:ext cx="469744" cy="259045"/>
    <xdr:sp macro="" textlink="">
      <xdr:nvSpPr>
        <xdr:cNvPr id="528" name="消防費最小値テキスト">
          <a:extLst>
            <a:ext uri="{FF2B5EF4-FFF2-40B4-BE49-F238E27FC236}">
              <a16:creationId xmlns:a16="http://schemas.microsoft.com/office/drawing/2014/main" id="{00000000-0008-0000-0700-000010020000}"/>
            </a:ext>
          </a:extLst>
        </xdr:cNvPr>
        <xdr:cNvSpPr txBox="1"/>
      </xdr:nvSpPr>
      <xdr:spPr>
        <a:xfrm>
          <a:off x="16370300" y="65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158941</xdr:rowOff>
    </xdr:from>
    <xdr:to>
      <xdr:col>86</xdr:col>
      <xdr:colOff>25400</xdr:colOff>
      <xdr:row>37</xdr:row>
      <xdr:rowOff>158941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650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103712</xdr:rowOff>
    </xdr:from>
    <xdr:ext cx="534377" cy="259045"/>
    <xdr:sp macro="" textlink="">
      <xdr:nvSpPr>
        <xdr:cNvPr id="530" name="消防費最大値テキスト">
          <a:extLst>
            <a:ext uri="{FF2B5EF4-FFF2-40B4-BE49-F238E27FC236}">
              <a16:creationId xmlns:a16="http://schemas.microsoft.com/office/drawing/2014/main" id="{00000000-0008-0000-0700-000012020000}"/>
            </a:ext>
          </a:extLst>
        </xdr:cNvPr>
        <xdr:cNvSpPr txBox="1"/>
      </xdr:nvSpPr>
      <xdr:spPr>
        <a:xfrm>
          <a:off x="16370300" y="490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157035</xdr:rowOff>
    </xdr:from>
    <xdr:to>
      <xdr:col>86</xdr:col>
      <xdr:colOff>25400</xdr:colOff>
      <xdr:row>29</xdr:row>
      <xdr:rowOff>157035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6230600" y="512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146558</xdr:rowOff>
    </xdr:from>
    <xdr:to>
      <xdr:col>85</xdr:col>
      <xdr:colOff>127000</xdr:colOff>
      <xdr:row>34</xdr:row>
      <xdr:rowOff>158941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5481300" y="5632958"/>
          <a:ext cx="838200" cy="3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67708</xdr:rowOff>
    </xdr:from>
    <xdr:ext cx="534377" cy="259045"/>
    <xdr:sp macro="" textlink="">
      <xdr:nvSpPr>
        <xdr:cNvPr id="533" name="消防費平均値テキスト">
          <a:extLst>
            <a:ext uri="{FF2B5EF4-FFF2-40B4-BE49-F238E27FC236}">
              <a16:creationId xmlns:a16="http://schemas.microsoft.com/office/drawing/2014/main" id="{00000000-0008-0000-0700-000015020000}"/>
            </a:ext>
          </a:extLst>
        </xdr:cNvPr>
        <xdr:cNvSpPr txBox="1"/>
      </xdr:nvSpPr>
      <xdr:spPr>
        <a:xfrm>
          <a:off x="16370300" y="5725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89281</xdr:rowOff>
    </xdr:from>
    <xdr:to>
      <xdr:col>85</xdr:col>
      <xdr:colOff>177800</xdr:colOff>
      <xdr:row>34</xdr:row>
      <xdr:rowOff>19431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6268700" y="57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158941</xdr:rowOff>
    </xdr:from>
    <xdr:to>
      <xdr:col>81</xdr:col>
      <xdr:colOff>50800</xdr:colOff>
      <xdr:row>36</xdr:row>
      <xdr:rowOff>50546</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4592300" y="5988241"/>
          <a:ext cx="889000" cy="2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51753</xdr:rowOff>
    </xdr:from>
    <xdr:to>
      <xdr:col>81</xdr:col>
      <xdr:colOff>101600</xdr:colOff>
      <xdr:row>34</xdr:row>
      <xdr:rowOff>153353</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5430500" y="588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169880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565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150749</xdr:rowOff>
    </xdr:from>
    <xdr:to>
      <xdr:col>76</xdr:col>
      <xdr:colOff>114300</xdr:colOff>
      <xdr:row>36</xdr:row>
      <xdr:rowOff>50546</xdr:rowOff>
    </xdr:to>
    <xdr:cxnSp macro="">
      <xdr:nvCxnSpPr>
        <xdr:cNvPr id="538" name="直線コネクタ 537">
          <a:extLst>
            <a:ext uri="{FF2B5EF4-FFF2-40B4-BE49-F238E27FC236}">
              <a16:creationId xmlns:a16="http://schemas.microsoft.com/office/drawing/2014/main" id="{00000000-0008-0000-0700-00001A020000}"/>
            </a:ext>
          </a:extLst>
        </xdr:cNvPr>
        <xdr:cNvCxnSpPr/>
      </xdr:nvCxnSpPr>
      <xdr:spPr>
        <a:xfrm>
          <a:off x="13703300" y="6151499"/>
          <a:ext cx="88900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34036</xdr:rowOff>
    </xdr:from>
    <xdr:to>
      <xdr:col>76</xdr:col>
      <xdr:colOff>165100</xdr:colOff>
      <xdr:row>34</xdr:row>
      <xdr:rowOff>135636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4541500" y="586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152163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563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1588</xdr:rowOff>
    </xdr:from>
    <xdr:to>
      <xdr:col>71</xdr:col>
      <xdr:colOff>177800</xdr:colOff>
      <xdr:row>35</xdr:row>
      <xdr:rowOff>150749</xdr:rowOff>
    </xdr:to>
    <xdr:cxnSp macro="">
      <xdr:nvCxnSpPr>
        <xdr:cNvPr id="541" name="直線コネクタ 540">
          <a:extLst>
            <a:ext uri="{FF2B5EF4-FFF2-40B4-BE49-F238E27FC236}">
              <a16:creationId xmlns:a16="http://schemas.microsoft.com/office/drawing/2014/main" id="{00000000-0008-0000-0700-00001D020000}"/>
            </a:ext>
          </a:extLst>
        </xdr:cNvPr>
        <xdr:cNvCxnSpPr/>
      </xdr:nvCxnSpPr>
      <xdr:spPr>
        <a:xfrm>
          <a:off x="12814300" y="5830888"/>
          <a:ext cx="889000" cy="3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90424</xdr:rowOff>
    </xdr:from>
    <xdr:to>
      <xdr:col>72</xdr:col>
      <xdr:colOff>38100</xdr:colOff>
      <xdr:row>35</xdr:row>
      <xdr:rowOff>20574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3652500" y="5919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37101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69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74422</xdr:rowOff>
    </xdr:from>
    <xdr:to>
      <xdr:col>67</xdr:col>
      <xdr:colOff>101600</xdr:colOff>
      <xdr:row>34</xdr:row>
      <xdr:rowOff>4572</xdr:rowOff>
    </xdr:to>
    <xdr:sp macro="" textlink="">
      <xdr:nvSpPr>
        <xdr:cNvPr id="544" name="フローチャート: 判断 543">
          <a:extLst>
            <a:ext uri="{FF2B5EF4-FFF2-40B4-BE49-F238E27FC236}">
              <a16:creationId xmlns:a16="http://schemas.microsoft.com/office/drawing/2014/main" id="{00000000-0008-0000-0700-000020020000}"/>
            </a:ext>
          </a:extLst>
        </xdr:cNvPr>
        <xdr:cNvSpPr/>
      </xdr:nvSpPr>
      <xdr:spPr>
        <a:xfrm>
          <a:off x="12763500" y="57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21099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50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95758</xdr:rowOff>
    </xdr:from>
    <xdr:to>
      <xdr:col>85</xdr:col>
      <xdr:colOff>177800</xdr:colOff>
      <xdr:row>33</xdr:row>
      <xdr:rowOff>25908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6268700" y="558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118635</xdr:rowOff>
    </xdr:from>
    <xdr:ext cx="534377" cy="259045"/>
    <xdr:sp macro="" textlink="">
      <xdr:nvSpPr>
        <xdr:cNvPr id="552" name="消防費該当値テキスト">
          <a:extLst>
            <a:ext uri="{FF2B5EF4-FFF2-40B4-BE49-F238E27FC236}">
              <a16:creationId xmlns:a16="http://schemas.microsoft.com/office/drawing/2014/main" id="{00000000-0008-0000-0700-000028020000}"/>
            </a:ext>
          </a:extLst>
        </xdr:cNvPr>
        <xdr:cNvSpPr txBox="1"/>
      </xdr:nvSpPr>
      <xdr:spPr>
        <a:xfrm>
          <a:off x="16370300" y="543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108141</xdr:rowOff>
    </xdr:from>
    <xdr:to>
      <xdr:col>81</xdr:col>
      <xdr:colOff>101600</xdr:colOff>
      <xdr:row>35</xdr:row>
      <xdr:rowOff>38291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5430500" y="59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29418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5214111" y="60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171196</xdr:rowOff>
    </xdr:from>
    <xdr:to>
      <xdr:col>76</xdr:col>
      <xdr:colOff>165100</xdr:colOff>
      <xdr:row>36</xdr:row>
      <xdr:rowOff>101346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4541500" y="617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92473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4325111" y="626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99949</xdr:rowOff>
    </xdr:from>
    <xdr:to>
      <xdr:col>72</xdr:col>
      <xdr:colOff>38100</xdr:colOff>
      <xdr:row>36</xdr:row>
      <xdr:rowOff>30099</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3652500" y="61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21226</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3436111" y="61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122238</xdr:rowOff>
    </xdr:from>
    <xdr:to>
      <xdr:col>67</xdr:col>
      <xdr:colOff>101600</xdr:colOff>
      <xdr:row>34</xdr:row>
      <xdr:rowOff>52388</xdr:rowOff>
    </xdr:to>
    <xdr:sp macro="" textlink="">
      <xdr:nvSpPr>
        <xdr:cNvPr id="559" name="楕円 558">
          <a:extLst>
            <a:ext uri="{FF2B5EF4-FFF2-40B4-BE49-F238E27FC236}">
              <a16:creationId xmlns:a16="http://schemas.microsoft.com/office/drawing/2014/main" id="{00000000-0008-0000-0700-00002F020000}"/>
            </a:ext>
          </a:extLst>
        </xdr:cNvPr>
        <xdr:cNvSpPr/>
      </xdr:nvSpPr>
      <xdr:spPr>
        <a:xfrm>
          <a:off x="12763500" y="578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43515</xdr:rowOff>
    </xdr:from>
    <xdr:ext cx="534377"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547111" y="587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10587</xdr:rowOff>
    </xdr:from>
    <xdr:to>
      <xdr:col>85</xdr:col>
      <xdr:colOff>126364</xdr:colOff>
      <xdr:row>54</xdr:row>
      <xdr:rowOff>88540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54537"/>
          <a:ext cx="1269" cy="592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92367</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935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88540</xdr:rowOff>
    </xdr:from>
    <xdr:to>
      <xdr:col>86</xdr:col>
      <xdr:colOff>25400</xdr:colOff>
      <xdr:row>54</xdr:row>
      <xdr:rowOff>88540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934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128714</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2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10587</xdr:rowOff>
    </xdr:from>
    <xdr:to>
      <xdr:col>86</xdr:col>
      <xdr:colOff>25400</xdr:colOff>
      <xdr:row>51</xdr:row>
      <xdr:rowOff>10587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5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93957</xdr:rowOff>
    </xdr:from>
    <xdr:to>
      <xdr:col>85</xdr:col>
      <xdr:colOff>127000</xdr:colOff>
      <xdr:row>52</xdr:row>
      <xdr:rowOff>72400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5481300" y="8837907"/>
          <a:ext cx="838200" cy="14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46890</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8962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68463</xdr:rowOff>
    </xdr:from>
    <xdr:to>
      <xdr:col>85</xdr:col>
      <xdr:colOff>177800</xdr:colOff>
      <xdr:row>52</xdr:row>
      <xdr:rowOff>170063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898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27709</xdr:rowOff>
    </xdr:from>
    <xdr:to>
      <xdr:col>81</xdr:col>
      <xdr:colOff>50800</xdr:colOff>
      <xdr:row>52</xdr:row>
      <xdr:rowOff>72400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8943109"/>
          <a:ext cx="889000" cy="44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134894</xdr:rowOff>
    </xdr:from>
    <xdr:to>
      <xdr:col>81</xdr:col>
      <xdr:colOff>101600</xdr:colOff>
      <xdr:row>53</xdr:row>
      <xdr:rowOff>65044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05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56171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1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27709</xdr:rowOff>
    </xdr:from>
    <xdr:to>
      <xdr:col>76</xdr:col>
      <xdr:colOff>114300</xdr:colOff>
      <xdr:row>59</xdr:row>
      <xdr:rowOff>53495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3703300" y="8943109"/>
          <a:ext cx="889000" cy="122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128905</xdr:rowOff>
    </xdr:from>
    <xdr:to>
      <xdr:col>76</xdr:col>
      <xdr:colOff>165100</xdr:colOff>
      <xdr:row>53</xdr:row>
      <xdr:rowOff>59055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50182</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13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3523</xdr:rowOff>
    </xdr:from>
    <xdr:to>
      <xdr:col>71</xdr:col>
      <xdr:colOff>177800</xdr:colOff>
      <xdr:row>59</xdr:row>
      <xdr:rowOff>53495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10119073"/>
          <a:ext cx="889000" cy="4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59205</xdr:rowOff>
    </xdr:from>
    <xdr:to>
      <xdr:col>72</xdr:col>
      <xdr:colOff>38100</xdr:colOff>
      <xdr:row>58</xdr:row>
      <xdr:rowOff>160805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5882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77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87894</xdr:rowOff>
    </xdr:from>
    <xdr:to>
      <xdr:col>67</xdr:col>
      <xdr:colOff>101600</xdr:colOff>
      <xdr:row>59</xdr:row>
      <xdr:rowOff>18044</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34571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0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43157</xdr:rowOff>
    </xdr:from>
    <xdr:to>
      <xdr:col>85</xdr:col>
      <xdr:colOff>177800</xdr:colOff>
      <xdr:row>51</xdr:row>
      <xdr:rowOff>144757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878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129534</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87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21600</xdr:rowOff>
    </xdr:from>
    <xdr:to>
      <xdr:col>81</xdr:col>
      <xdr:colOff>101600</xdr:colOff>
      <xdr:row>52</xdr:row>
      <xdr:rowOff>123200</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893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50</xdr:row>
      <xdr:rowOff>139727</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87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148359</xdr:rowOff>
    </xdr:from>
    <xdr:to>
      <xdr:col>76</xdr:col>
      <xdr:colOff>165100</xdr:colOff>
      <xdr:row>52</xdr:row>
      <xdr:rowOff>78509</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889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95036</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866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2695</xdr:rowOff>
    </xdr:from>
    <xdr:to>
      <xdr:col>72</xdr:col>
      <xdr:colOff>38100</xdr:colOff>
      <xdr:row>59</xdr:row>
      <xdr:rowOff>104295</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1011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95422</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1021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124173</xdr:rowOff>
    </xdr:from>
    <xdr:to>
      <xdr:col>67</xdr:col>
      <xdr:colOff>101600</xdr:colOff>
      <xdr:row>59</xdr:row>
      <xdr:rowOff>54323</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1006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45450</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101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74</xdr:row>
      <xdr:rowOff>29915</xdr:rowOff>
    </xdr:from>
    <xdr:to>
      <xdr:col>85</xdr:col>
      <xdr:colOff>126364</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717215"/>
          <a:ext cx="1269" cy="681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148042</xdr:rowOff>
    </xdr:from>
    <xdr:ext cx="534377"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249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74</xdr:row>
      <xdr:rowOff>29915</xdr:rowOff>
    </xdr:from>
    <xdr:to>
      <xdr:col>86</xdr:col>
      <xdr:colOff>25400</xdr:colOff>
      <xdr:row>74</xdr:row>
      <xdr:rowOff>29915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71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34658</xdr:rowOff>
    </xdr:from>
    <xdr:to>
      <xdr:col>85</xdr:col>
      <xdr:colOff>127000</xdr:colOff>
      <xdr:row>74</xdr:row>
      <xdr:rowOff>29915</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2379058"/>
          <a:ext cx="838200" cy="33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29094</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2307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50667</xdr:rowOff>
    </xdr:from>
    <xdr:to>
      <xdr:col>85</xdr:col>
      <xdr:colOff>177800</xdr:colOff>
      <xdr:row>77</xdr:row>
      <xdr:rowOff>152267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2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19514</xdr:rowOff>
    </xdr:from>
    <xdr:to>
      <xdr:col>81</xdr:col>
      <xdr:colOff>50800</xdr:colOff>
      <xdr:row>72</xdr:row>
      <xdr:rowOff>34658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4592300" y="12192464"/>
          <a:ext cx="889000" cy="1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63297</xdr:rowOff>
    </xdr:from>
    <xdr:to>
      <xdr:col>81</xdr:col>
      <xdr:colOff>101600</xdr:colOff>
      <xdr:row>77</xdr:row>
      <xdr:rowOff>164897</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26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156024</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57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19514</xdr:rowOff>
    </xdr:from>
    <xdr:to>
      <xdr:col>76</xdr:col>
      <xdr:colOff>114300</xdr:colOff>
      <xdr:row>72</xdr:row>
      <xdr:rowOff>16770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3703300" y="12192464"/>
          <a:ext cx="889000" cy="168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99588</xdr:rowOff>
    </xdr:from>
    <xdr:to>
      <xdr:col>76</xdr:col>
      <xdr:colOff>165100</xdr:colOff>
      <xdr:row>78</xdr:row>
      <xdr:rowOff>29738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20865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393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16770</xdr:rowOff>
    </xdr:from>
    <xdr:to>
      <xdr:col>71</xdr:col>
      <xdr:colOff>177800</xdr:colOff>
      <xdr:row>77</xdr:row>
      <xdr:rowOff>159589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2814300" y="12361170"/>
          <a:ext cx="889000" cy="100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99816</xdr:rowOff>
    </xdr:from>
    <xdr:to>
      <xdr:col>72</xdr:col>
      <xdr:colOff>38100</xdr:colOff>
      <xdr:row>78</xdr:row>
      <xdr:rowOff>29966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21093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39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112388</xdr:rowOff>
    </xdr:from>
    <xdr:to>
      <xdr:col>67</xdr:col>
      <xdr:colOff>101600</xdr:colOff>
      <xdr:row>78</xdr:row>
      <xdr:rowOff>42538</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33665</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406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150565</xdr:rowOff>
    </xdr:from>
    <xdr:to>
      <xdr:col>85</xdr:col>
      <xdr:colOff>177800</xdr:colOff>
      <xdr:row>74</xdr:row>
      <xdr:rowOff>80715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26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103592</xdr:rowOff>
    </xdr:from>
    <xdr:ext cx="534377"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261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155308</xdr:rowOff>
    </xdr:from>
    <xdr:to>
      <xdr:col>81</xdr:col>
      <xdr:colOff>101600</xdr:colOff>
      <xdr:row>72</xdr:row>
      <xdr:rowOff>85458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232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101985</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14111" y="1210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140164</xdr:rowOff>
    </xdr:from>
    <xdr:to>
      <xdr:col>76</xdr:col>
      <xdr:colOff>165100</xdr:colOff>
      <xdr:row>71</xdr:row>
      <xdr:rowOff>70314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214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86841</xdr:rowOff>
    </xdr:from>
    <xdr:ext cx="534377"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325111" y="1191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137420</xdr:rowOff>
    </xdr:from>
    <xdr:to>
      <xdr:col>72</xdr:col>
      <xdr:colOff>38100</xdr:colOff>
      <xdr:row>72</xdr:row>
      <xdr:rowOff>67570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231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84097</xdr:rowOff>
    </xdr:from>
    <xdr:ext cx="534377"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436111" y="120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108789</xdr:rowOff>
    </xdr:from>
    <xdr:to>
      <xdr:col>67</xdr:col>
      <xdr:colOff>101600</xdr:colOff>
      <xdr:row>78</xdr:row>
      <xdr:rowOff>38939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31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55466</xdr:rowOff>
    </xdr:from>
    <xdr:ext cx="378565"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25017" y="13085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130556</xdr:rowOff>
    </xdr:from>
    <xdr:to>
      <xdr:col>85</xdr:col>
      <xdr:colOff>126364</xdr:colOff>
      <xdr:row>99</xdr:row>
      <xdr:rowOff>114440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389606"/>
          <a:ext cx="1269" cy="169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118267</xdr:rowOff>
    </xdr:from>
    <xdr:ext cx="534377"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709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114440</xdr:rowOff>
    </xdr:from>
    <xdr:to>
      <xdr:col>86</xdr:col>
      <xdr:colOff>25400</xdr:colOff>
      <xdr:row>99</xdr:row>
      <xdr:rowOff>114440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708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77233</xdr:rowOff>
    </xdr:from>
    <xdr:ext cx="534377"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16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130556</xdr:rowOff>
    </xdr:from>
    <xdr:to>
      <xdr:col>86</xdr:col>
      <xdr:colOff>25400</xdr:colOff>
      <xdr:row>89</xdr:row>
      <xdr:rowOff>130556</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389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7989</xdr:rowOff>
    </xdr:from>
    <xdr:to>
      <xdr:col>85</xdr:col>
      <xdr:colOff>127000</xdr:colOff>
      <xdr:row>98</xdr:row>
      <xdr:rowOff>82817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638639"/>
          <a:ext cx="838200" cy="24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42739</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159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19862</xdr:rowOff>
    </xdr:from>
    <xdr:to>
      <xdr:col>85</xdr:col>
      <xdr:colOff>177800</xdr:colOff>
      <xdr:row>95</xdr:row>
      <xdr:rowOff>121462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6268700" y="1630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82817</xdr:rowOff>
    </xdr:from>
    <xdr:to>
      <xdr:col>81</xdr:col>
      <xdr:colOff>50800</xdr:colOff>
      <xdr:row>98</xdr:row>
      <xdr:rowOff>94208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4592300" y="16884917"/>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135382</xdr:rowOff>
    </xdr:from>
    <xdr:to>
      <xdr:col>81</xdr:col>
      <xdr:colOff>101600</xdr:colOff>
      <xdr:row>95</xdr:row>
      <xdr:rowOff>65532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5430500" y="1625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82059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02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84798</xdr:rowOff>
    </xdr:from>
    <xdr:to>
      <xdr:col>76</xdr:col>
      <xdr:colOff>114300</xdr:colOff>
      <xdr:row>98</xdr:row>
      <xdr:rowOff>94208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886898"/>
          <a:ext cx="889000" cy="9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157518</xdr:rowOff>
    </xdr:from>
    <xdr:to>
      <xdr:col>76</xdr:col>
      <xdr:colOff>165100</xdr:colOff>
      <xdr:row>95</xdr:row>
      <xdr:rowOff>87668</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4541500" y="1627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104195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84798</xdr:rowOff>
    </xdr:from>
    <xdr:to>
      <xdr:col>71</xdr:col>
      <xdr:colOff>177800</xdr:colOff>
      <xdr:row>98</xdr:row>
      <xdr:rowOff>96799</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2814300" y="16886898"/>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133477</xdr:rowOff>
    </xdr:from>
    <xdr:to>
      <xdr:col>72</xdr:col>
      <xdr:colOff>38100</xdr:colOff>
      <xdr:row>95</xdr:row>
      <xdr:rowOff>63627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3652500" y="1624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80154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02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112064</xdr:rowOff>
    </xdr:from>
    <xdr:to>
      <xdr:col>67</xdr:col>
      <xdr:colOff>101600</xdr:colOff>
      <xdr:row>95</xdr:row>
      <xdr:rowOff>42214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2763500" y="1622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58741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0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128639</xdr:rowOff>
    </xdr:from>
    <xdr:to>
      <xdr:col>85</xdr:col>
      <xdr:colOff>177800</xdr:colOff>
      <xdr:row>97</xdr:row>
      <xdr:rowOff>58789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6268700" y="1658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107066</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56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32017</xdr:rowOff>
    </xdr:from>
    <xdr:to>
      <xdr:col>81</xdr:col>
      <xdr:colOff>101600</xdr:colOff>
      <xdr:row>98</xdr:row>
      <xdr:rowOff>133617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5430500" y="1683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124744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92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43408</xdr:rowOff>
    </xdr:from>
    <xdr:to>
      <xdr:col>76</xdr:col>
      <xdr:colOff>165100</xdr:colOff>
      <xdr:row>98</xdr:row>
      <xdr:rowOff>145008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4541500" y="168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136135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938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33998</xdr:rowOff>
    </xdr:from>
    <xdr:to>
      <xdr:col>72</xdr:col>
      <xdr:colOff>38100</xdr:colOff>
      <xdr:row>98</xdr:row>
      <xdr:rowOff>135598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3652500" y="1683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126725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92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45999</xdr:rowOff>
    </xdr:from>
    <xdr:to>
      <xdr:col>67</xdr:col>
      <xdr:colOff>101600</xdr:colOff>
      <xdr:row>98</xdr:row>
      <xdr:rowOff>147599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2763500" y="1684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138726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9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a:extLst>
            <a:ext uri="{FF2B5EF4-FFF2-40B4-BE49-F238E27FC236}">
              <a16:creationId xmlns:a16="http://schemas.microsoft.com/office/drawing/2014/main" id="{00000000-0008-0000-0700-0000E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157607</xdr:rowOff>
    </xdr:from>
    <xdr:to>
      <xdr:col>116</xdr:col>
      <xdr:colOff>62864</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2159595" y="5129657"/>
          <a:ext cx="1269" cy="16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a:extLst>
            <a:ext uri="{FF2B5EF4-FFF2-40B4-BE49-F238E27FC236}">
              <a16:creationId xmlns:a16="http://schemas.microsoft.com/office/drawing/2014/main" id="{00000000-0008-0000-0700-0000F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104284</xdr:rowOff>
    </xdr:from>
    <xdr:ext cx="534377" cy="259045"/>
    <xdr:sp macro="" textlink="">
      <xdr:nvSpPr>
        <xdr:cNvPr id="754" name="諸支出金最大値テキスト">
          <a:extLst>
            <a:ext uri="{FF2B5EF4-FFF2-40B4-BE49-F238E27FC236}">
              <a16:creationId xmlns:a16="http://schemas.microsoft.com/office/drawing/2014/main" id="{00000000-0008-0000-0700-0000F2020000}"/>
            </a:ext>
          </a:extLst>
        </xdr:cNvPr>
        <xdr:cNvSpPr txBox="1"/>
      </xdr:nvSpPr>
      <xdr:spPr>
        <a:xfrm>
          <a:off x="22212300" y="490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157607</xdr:rowOff>
    </xdr:from>
    <xdr:to>
      <xdr:col>116</xdr:col>
      <xdr:colOff>152400</xdr:colOff>
      <xdr:row>29</xdr:row>
      <xdr:rowOff>157607</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512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122682</xdr:rowOff>
    </xdr:from>
    <xdr:to>
      <xdr:col>116</xdr:col>
      <xdr:colOff>63500</xdr:colOff>
      <xdr:row>38</xdr:row>
      <xdr:rowOff>137795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1323300" y="6637782"/>
          <a:ext cx="838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119651</xdr:rowOff>
    </xdr:from>
    <xdr:ext cx="469744" cy="259045"/>
    <xdr:sp macro="" textlink="">
      <xdr:nvSpPr>
        <xdr:cNvPr id="757" name="諸支出金平均値テキスト">
          <a:extLst>
            <a:ext uri="{FF2B5EF4-FFF2-40B4-BE49-F238E27FC236}">
              <a16:creationId xmlns:a16="http://schemas.microsoft.com/office/drawing/2014/main" id="{00000000-0008-0000-0700-0000F5020000}"/>
            </a:ext>
          </a:extLst>
        </xdr:cNvPr>
        <xdr:cNvSpPr txBox="1"/>
      </xdr:nvSpPr>
      <xdr:spPr>
        <a:xfrm>
          <a:off x="22212300" y="612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96774</xdr:rowOff>
    </xdr:from>
    <xdr:to>
      <xdr:col>116</xdr:col>
      <xdr:colOff>114300</xdr:colOff>
      <xdr:row>37</xdr:row>
      <xdr:rowOff>26924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2110700" y="626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122682</xdr:rowOff>
    </xdr:from>
    <xdr:to>
      <xdr:col>111</xdr:col>
      <xdr:colOff>177800</xdr:colOff>
      <xdr:row>38</xdr:row>
      <xdr:rowOff>138303</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0434300" y="6637782"/>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58674</xdr:rowOff>
    </xdr:from>
    <xdr:to>
      <xdr:col>112</xdr:col>
      <xdr:colOff>38100</xdr:colOff>
      <xdr:row>36</xdr:row>
      <xdr:rowOff>160274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1272500" y="623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5351</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088428" y="6006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138303</xdr:rowOff>
    </xdr:from>
    <xdr:to>
      <xdr:col>107</xdr:col>
      <xdr:colOff>50800</xdr:colOff>
      <xdr:row>38</xdr:row>
      <xdr:rowOff>141986</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9545300" y="6653403"/>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29972</xdr:rowOff>
    </xdr:from>
    <xdr:to>
      <xdr:col>107</xdr:col>
      <xdr:colOff>101600</xdr:colOff>
      <xdr:row>36</xdr:row>
      <xdr:rowOff>131572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20383500" y="620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148099</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199428"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25781</xdr:rowOff>
    </xdr:from>
    <xdr:to>
      <xdr:col>102</xdr:col>
      <xdr:colOff>114300</xdr:colOff>
      <xdr:row>38</xdr:row>
      <xdr:rowOff>141986</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656300" y="6540881"/>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2794</xdr:rowOff>
    </xdr:from>
    <xdr:to>
      <xdr:col>102</xdr:col>
      <xdr:colOff>165100</xdr:colOff>
      <xdr:row>36</xdr:row>
      <xdr:rowOff>104394</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9494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120921</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10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104521</xdr:rowOff>
    </xdr:from>
    <xdr:to>
      <xdr:col>98</xdr:col>
      <xdr:colOff>38100</xdr:colOff>
      <xdr:row>36</xdr:row>
      <xdr:rowOff>34671</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8605500" y="610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51198</xdr:rowOff>
    </xdr:from>
    <xdr:ext cx="469744"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21428" y="588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86995</xdr:rowOff>
    </xdr:from>
    <xdr:to>
      <xdr:col>116</xdr:col>
      <xdr:colOff>114300</xdr:colOff>
      <xdr:row>39</xdr:row>
      <xdr:rowOff>17145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21107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1922</xdr:rowOff>
    </xdr:from>
    <xdr:ext cx="378565" cy="259045"/>
    <xdr:sp macro="" textlink="">
      <xdr:nvSpPr>
        <xdr:cNvPr id="776" name="諸支出金該当値テキスト">
          <a:extLst>
            <a:ext uri="{FF2B5EF4-FFF2-40B4-BE49-F238E27FC236}">
              <a16:creationId xmlns:a16="http://schemas.microsoft.com/office/drawing/2014/main" id="{00000000-0008-0000-0700-000008030000}"/>
            </a:ext>
          </a:extLst>
        </xdr:cNvPr>
        <xdr:cNvSpPr txBox="1"/>
      </xdr:nvSpPr>
      <xdr:spPr>
        <a:xfrm>
          <a:off x="22212300" y="6517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71882</xdr:rowOff>
    </xdr:from>
    <xdr:to>
      <xdr:col>112</xdr:col>
      <xdr:colOff>38100</xdr:colOff>
      <xdr:row>39</xdr:row>
      <xdr:rowOff>2032</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1272500" y="65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164609</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34017" y="6679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87503</xdr:rowOff>
    </xdr:from>
    <xdr:to>
      <xdr:col>107</xdr:col>
      <xdr:colOff>101600</xdr:colOff>
      <xdr:row>39</xdr:row>
      <xdr:rowOff>17653</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0383500" y="660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8780</xdr:rowOff>
    </xdr:from>
    <xdr:ext cx="378565"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5017" y="6695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91186</xdr:rowOff>
    </xdr:from>
    <xdr:to>
      <xdr:col>102</xdr:col>
      <xdr:colOff>165100</xdr:colOff>
      <xdr:row>39</xdr:row>
      <xdr:rowOff>21336</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9494500" y="66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12463</xdr:rowOff>
    </xdr:from>
    <xdr:ext cx="378565"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9356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146431</xdr:rowOff>
    </xdr:from>
    <xdr:to>
      <xdr:col>98</xdr:col>
      <xdr:colOff>38100</xdr:colOff>
      <xdr:row>38</xdr:row>
      <xdr:rowOff>76581</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8605500" y="649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67708</xdr:rowOff>
    </xdr:from>
    <xdr:ext cx="469744"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421428" y="65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・総務費は、住民一人当たり</a:t>
          </a:r>
          <a:r>
            <a:rPr kumimoji="1" lang="en-US" altLang="ja-JP" sz="1050">
              <a:solidFill>
                <a:schemeClr val="dk1"/>
              </a:solidFill>
              <a:effectLst/>
              <a:latin typeface="+mn-lt"/>
              <a:ea typeface="+mn-ea"/>
              <a:cs typeface="+mn-cs"/>
            </a:rPr>
            <a:t>44,342</a:t>
          </a:r>
          <a:r>
            <a:rPr kumimoji="1" lang="ja-JP" altLang="ja-JP" sz="1050">
              <a:solidFill>
                <a:schemeClr val="dk1"/>
              </a:solidFill>
              <a:effectLst/>
              <a:latin typeface="+mn-lt"/>
              <a:ea typeface="+mn-ea"/>
              <a:cs typeface="+mn-cs"/>
            </a:rPr>
            <a:t>円となっている。決算全体でみると、前年度と比べて</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4,491</a:t>
          </a:r>
          <a:r>
            <a:rPr kumimoji="1" lang="ja-JP" altLang="ja-JP" sz="1050">
              <a:solidFill>
                <a:schemeClr val="dk1"/>
              </a:solidFill>
              <a:effectLst/>
              <a:latin typeface="+mn-lt"/>
              <a:ea typeface="+mn-ea"/>
              <a:cs typeface="+mn-cs"/>
            </a:rPr>
            <a:t>万円増の</a:t>
          </a:r>
          <a:r>
            <a:rPr kumimoji="1" lang="en-US" altLang="ja-JP" sz="1050">
              <a:solidFill>
                <a:schemeClr val="dk1"/>
              </a:solidFill>
              <a:effectLst/>
              <a:latin typeface="+mn-lt"/>
              <a:ea typeface="+mn-ea"/>
              <a:cs typeface="+mn-cs"/>
            </a:rPr>
            <a:t>325</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3,490</a:t>
          </a:r>
          <a:r>
            <a:rPr kumimoji="1" lang="ja-JP" altLang="ja-JP" sz="1050">
              <a:solidFill>
                <a:schemeClr val="dk1"/>
              </a:solidFill>
              <a:effectLst/>
              <a:latin typeface="+mn-lt"/>
              <a:ea typeface="+mn-ea"/>
              <a:cs typeface="+mn-cs"/>
            </a:rPr>
            <a:t>万円となっており、総合行政システム最適化事業が</a:t>
          </a:r>
          <a:r>
            <a:rPr kumimoji="1" lang="en-US" altLang="ja-JP" sz="1050">
              <a:solidFill>
                <a:schemeClr val="dk1"/>
              </a:solidFill>
              <a:effectLst/>
              <a:latin typeface="+mn-lt"/>
              <a:ea typeface="+mn-ea"/>
              <a:cs typeface="+mn-cs"/>
            </a:rPr>
            <a:t>7</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4,892</a:t>
          </a:r>
          <a:r>
            <a:rPr kumimoji="1" lang="ja-JP" altLang="ja-JP" sz="1050">
              <a:solidFill>
                <a:schemeClr val="dk1"/>
              </a:solidFill>
              <a:effectLst/>
              <a:latin typeface="+mn-lt"/>
              <a:ea typeface="+mn-ea"/>
              <a:cs typeface="+mn-cs"/>
            </a:rPr>
            <a:t>万円増加したことや、災害救助基金・財政調整基金・減債基金の積立金が</a:t>
          </a:r>
          <a:r>
            <a:rPr kumimoji="1" lang="en-US" altLang="ja-JP" sz="1050">
              <a:solidFill>
                <a:schemeClr val="dk1"/>
              </a:solidFill>
              <a:effectLst/>
              <a:latin typeface="+mn-lt"/>
              <a:ea typeface="+mn-ea"/>
              <a:cs typeface="+mn-cs"/>
            </a:rPr>
            <a:t>18</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3,049</a:t>
          </a:r>
          <a:r>
            <a:rPr kumimoji="1" lang="ja-JP" altLang="ja-JP" sz="1050">
              <a:solidFill>
                <a:schemeClr val="dk1"/>
              </a:solidFill>
              <a:effectLst/>
              <a:latin typeface="+mn-lt"/>
              <a:ea typeface="+mn-ea"/>
              <a:cs typeface="+mn-cs"/>
            </a:rPr>
            <a:t>万円増加したことが主な要因である。</a:t>
          </a:r>
          <a:endParaRPr lang="ja-JP" altLang="ja-JP" sz="1050">
            <a:effectLst/>
          </a:endParaRPr>
        </a:p>
        <a:p>
          <a:r>
            <a:rPr kumimoji="1" lang="ja-JP" altLang="ja-JP" sz="1050">
              <a:solidFill>
                <a:schemeClr val="dk1"/>
              </a:solidFill>
              <a:effectLst/>
              <a:latin typeface="+mn-lt"/>
              <a:ea typeface="+mn-ea"/>
              <a:cs typeface="+mn-cs"/>
            </a:rPr>
            <a:t>・農林水産業費は、住民一人当たり</a:t>
          </a:r>
          <a:r>
            <a:rPr kumimoji="1" lang="en-US" altLang="ja-JP" sz="1050">
              <a:solidFill>
                <a:schemeClr val="dk1"/>
              </a:solidFill>
              <a:effectLst/>
              <a:latin typeface="+mn-lt"/>
              <a:ea typeface="+mn-ea"/>
              <a:cs typeface="+mn-cs"/>
            </a:rPr>
            <a:t>7,836</a:t>
          </a:r>
          <a:r>
            <a:rPr kumimoji="1" lang="ja-JP" altLang="ja-JP" sz="1050">
              <a:solidFill>
                <a:schemeClr val="dk1"/>
              </a:solidFill>
              <a:effectLst/>
              <a:latin typeface="+mn-lt"/>
              <a:ea typeface="+mn-ea"/>
              <a:cs typeface="+mn-cs"/>
            </a:rPr>
            <a:t>円となっている。決算全体で見ると、前年度と比べ</a:t>
          </a:r>
          <a:r>
            <a:rPr kumimoji="1" lang="en-US" altLang="ja-JP" sz="1050">
              <a:solidFill>
                <a:schemeClr val="dk1"/>
              </a:solidFill>
              <a:effectLst/>
              <a:latin typeface="+mn-lt"/>
              <a:ea typeface="+mn-ea"/>
              <a:cs typeface="+mn-cs"/>
            </a:rPr>
            <a:t>12</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6,280</a:t>
          </a:r>
          <a:r>
            <a:rPr kumimoji="1" lang="ja-JP" altLang="ja-JP" sz="1050">
              <a:solidFill>
                <a:schemeClr val="dk1"/>
              </a:solidFill>
              <a:effectLst/>
              <a:latin typeface="+mn-lt"/>
              <a:ea typeface="+mn-ea"/>
              <a:cs typeface="+mn-cs"/>
            </a:rPr>
            <a:t>万円減の</a:t>
          </a:r>
          <a:r>
            <a:rPr kumimoji="1" lang="en-US" altLang="ja-JP" sz="1050">
              <a:solidFill>
                <a:schemeClr val="dk1"/>
              </a:solidFill>
              <a:effectLst/>
              <a:latin typeface="+mn-lt"/>
              <a:ea typeface="+mn-ea"/>
              <a:cs typeface="+mn-cs"/>
            </a:rPr>
            <a:t>57</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4,968</a:t>
          </a:r>
          <a:r>
            <a:rPr kumimoji="1" lang="ja-JP" altLang="ja-JP" sz="1050">
              <a:solidFill>
                <a:schemeClr val="dk1"/>
              </a:solidFill>
              <a:effectLst/>
              <a:latin typeface="+mn-lt"/>
              <a:ea typeface="+mn-ea"/>
              <a:cs typeface="+mn-cs"/>
            </a:rPr>
            <a:t>万円となっており、熊本地震に係る農業用施設の復旧経費が</a:t>
          </a:r>
          <a:r>
            <a:rPr kumimoji="1" lang="en-US" altLang="ja-JP" sz="1050">
              <a:solidFill>
                <a:schemeClr val="dk1"/>
              </a:solidFill>
              <a:effectLst/>
              <a:latin typeface="+mn-lt"/>
              <a:ea typeface="+mn-ea"/>
              <a:cs typeface="+mn-cs"/>
            </a:rPr>
            <a:t>11</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124</a:t>
          </a:r>
          <a:r>
            <a:rPr kumimoji="1" lang="ja-JP" altLang="ja-JP" sz="1050">
              <a:solidFill>
                <a:schemeClr val="dk1"/>
              </a:solidFill>
              <a:effectLst/>
              <a:latin typeface="+mn-lt"/>
              <a:ea typeface="+mn-ea"/>
              <a:cs typeface="+mn-cs"/>
            </a:rPr>
            <a:t>万円増加したことなどによる。</a:t>
          </a:r>
          <a:endParaRPr lang="ja-JP" altLang="ja-JP" sz="1050">
            <a:effectLst/>
          </a:endParaRPr>
        </a:p>
        <a:p>
          <a:r>
            <a:rPr kumimoji="1" lang="ja-JP" altLang="ja-JP" sz="1050">
              <a:solidFill>
                <a:schemeClr val="dk1"/>
              </a:solidFill>
              <a:effectLst/>
              <a:latin typeface="+mn-lt"/>
              <a:ea typeface="+mn-ea"/>
              <a:cs typeface="+mn-cs"/>
            </a:rPr>
            <a:t>・商工費は、住民一人当たり</a:t>
          </a:r>
          <a:r>
            <a:rPr kumimoji="1" lang="en-US" altLang="ja-JP" sz="1050">
              <a:solidFill>
                <a:schemeClr val="dk1"/>
              </a:solidFill>
              <a:effectLst/>
              <a:latin typeface="+mn-lt"/>
              <a:ea typeface="+mn-ea"/>
              <a:cs typeface="+mn-cs"/>
            </a:rPr>
            <a:t>30,687</a:t>
          </a:r>
          <a:r>
            <a:rPr kumimoji="1" lang="ja-JP" altLang="ja-JP" sz="1050">
              <a:solidFill>
                <a:schemeClr val="dk1"/>
              </a:solidFill>
              <a:effectLst/>
              <a:latin typeface="+mn-lt"/>
              <a:ea typeface="+mn-ea"/>
              <a:cs typeface="+mn-cs"/>
            </a:rPr>
            <a:t>円となっている。決算全体でみると、前年度と比べ</a:t>
          </a:r>
          <a:r>
            <a:rPr kumimoji="1" lang="en-US" altLang="ja-JP" sz="1050">
              <a:solidFill>
                <a:schemeClr val="dk1"/>
              </a:solidFill>
              <a:effectLst/>
              <a:latin typeface="+mn-lt"/>
              <a:ea typeface="+mn-ea"/>
              <a:cs typeface="+mn-cs"/>
            </a:rPr>
            <a:t>75</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3,284</a:t>
          </a:r>
          <a:r>
            <a:rPr kumimoji="1" lang="ja-JP" altLang="ja-JP" sz="1050">
              <a:solidFill>
                <a:schemeClr val="dk1"/>
              </a:solidFill>
              <a:effectLst/>
              <a:latin typeface="+mn-lt"/>
              <a:ea typeface="+mn-ea"/>
              <a:cs typeface="+mn-cs"/>
            </a:rPr>
            <a:t>万円増の</a:t>
          </a:r>
          <a:r>
            <a:rPr kumimoji="1" lang="en-US" altLang="ja-JP" sz="1050">
              <a:solidFill>
                <a:schemeClr val="dk1"/>
              </a:solidFill>
              <a:effectLst/>
              <a:latin typeface="+mn-lt"/>
              <a:ea typeface="+mn-ea"/>
              <a:cs typeface="+mn-cs"/>
            </a:rPr>
            <a:t>225</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1,558</a:t>
          </a:r>
          <a:r>
            <a:rPr kumimoji="1" lang="ja-JP" altLang="ja-JP" sz="1050">
              <a:solidFill>
                <a:schemeClr val="dk1"/>
              </a:solidFill>
              <a:effectLst/>
              <a:latin typeface="+mn-lt"/>
              <a:ea typeface="+mn-ea"/>
              <a:cs typeface="+mn-cs"/>
            </a:rPr>
            <a:t>万円となっており、熊本城ホール整備事業が</a:t>
          </a:r>
          <a:r>
            <a:rPr kumimoji="1" lang="en-US" altLang="ja-JP" sz="1050">
              <a:solidFill>
                <a:schemeClr val="dk1"/>
              </a:solidFill>
              <a:effectLst/>
              <a:latin typeface="+mn-lt"/>
              <a:ea typeface="+mn-ea"/>
              <a:cs typeface="+mn-cs"/>
            </a:rPr>
            <a:t>71</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502</a:t>
          </a:r>
          <a:r>
            <a:rPr kumimoji="1" lang="ja-JP" altLang="ja-JP" sz="1050">
              <a:solidFill>
                <a:schemeClr val="dk1"/>
              </a:solidFill>
              <a:effectLst/>
              <a:latin typeface="+mn-lt"/>
              <a:ea typeface="+mn-ea"/>
              <a:cs typeface="+mn-cs"/>
            </a:rPr>
            <a:t>万円増加したことが主な要因である。</a:t>
          </a:r>
          <a:endParaRPr lang="ja-JP" altLang="ja-JP" sz="1050">
            <a:effectLst/>
          </a:endParaRPr>
        </a:p>
        <a:p>
          <a:r>
            <a:rPr kumimoji="1" lang="ja-JP" altLang="ja-JP" sz="1050">
              <a:solidFill>
                <a:schemeClr val="dk1"/>
              </a:solidFill>
              <a:effectLst/>
              <a:latin typeface="+mn-lt"/>
              <a:ea typeface="+mn-ea"/>
              <a:cs typeface="+mn-cs"/>
            </a:rPr>
            <a:t>・土木費は、住民一人当たり</a:t>
          </a:r>
          <a:r>
            <a:rPr kumimoji="1" lang="en-US" altLang="ja-JP" sz="1050">
              <a:solidFill>
                <a:schemeClr val="dk1"/>
              </a:solidFill>
              <a:effectLst/>
              <a:latin typeface="+mn-lt"/>
              <a:ea typeface="+mn-ea"/>
              <a:cs typeface="+mn-cs"/>
            </a:rPr>
            <a:t>74,482</a:t>
          </a:r>
          <a:r>
            <a:rPr kumimoji="1" lang="ja-JP" altLang="ja-JP" sz="1050">
              <a:solidFill>
                <a:schemeClr val="dk1"/>
              </a:solidFill>
              <a:effectLst/>
              <a:latin typeface="+mn-lt"/>
              <a:ea typeface="+mn-ea"/>
              <a:cs typeface="+mn-cs"/>
            </a:rPr>
            <a:t>円となっている。決算全体でみると、前年度と比べ</a:t>
          </a:r>
          <a:r>
            <a:rPr kumimoji="1" lang="en-US" altLang="ja-JP" sz="1050">
              <a:solidFill>
                <a:schemeClr val="dk1"/>
              </a:solidFill>
              <a:effectLst/>
              <a:latin typeface="+mn-lt"/>
              <a:ea typeface="+mn-ea"/>
              <a:cs typeface="+mn-cs"/>
            </a:rPr>
            <a:t>44</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9,271</a:t>
          </a:r>
          <a:r>
            <a:rPr kumimoji="1" lang="ja-JP" altLang="ja-JP" sz="1050">
              <a:solidFill>
                <a:schemeClr val="dk1"/>
              </a:solidFill>
              <a:effectLst/>
              <a:latin typeface="+mn-lt"/>
              <a:ea typeface="+mn-ea"/>
              <a:cs typeface="+mn-cs"/>
            </a:rPr>
            <a:t>万円増の</a:t>
          </a:r>
          <a:r>
            <a:rPr kumimoji="1" lang="en-US" altLang="ja-JP" sz="1050">
              <a:solidFill>
                <a:schemeClr val="dk1"/>
              </a:solidFill>
              <a:effectLst/>
              <a:latin typeface="+mn-lt"/>
              <a:ea typeface="+mn-ea"/>
              <a:cs typeface="+mn-cs"/>
            </a:rPr>
            <a:t>546</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4,886</a:t>
          </a:r>
          <a:r>
            <a:rPr kumimoji="1" lang="ja-JP" altLang="ja-JP" sz="1050">
              <a:solidFill>
                <a:schemeClr val="dk1"/>
              </a:solidFill>
              <a:effectLst/>
              <a:latin typeface="+mn-lt"/>
              <a:ea typeface="+mn-ea"/>
              <a:cs typeface="+mn-cs"/>
            </a:rPr>
            <a:t>万円となっており、桜町地区再開発事業が</a:t>
          </a:r>
          <a:r>
            <a:rPr kumimoji="1" lang="en-US" altLang="ja-JP" sz="1050">
              <a:solidFill>
                <a:schemeClr val="dk1"/>
              </a:solidFill>
              <a:effectLst/>
              <a:latin typeface="+mn-lt"/>
              <a:ea typeface="+mn-ea"/>
              <a:cs typeface="+mn-cs"/>
            </a:rPr>
            <a:t>20</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1,263</a:t>
          </a:r>
          <a:r>
            <a:rPr kumimoji="1" lang="ja-JP" altLang="ja-JP" sz="1050">
              <a:solidFill>
                <a:schemeClr val="dk1"/>
              </a:solidFill>
              <a:effectLst/>
              <a:latin typeface="+mn-lt"/>
              <a:ea typeface="+mn-ea"/>
              <a:cs typeface="+mn-cs"/>
            </a:rPr>
            <a:t>万円増加したことや国県道の道路橋梁改築経費が</a:t>
          </a:r>
          <a:r>
            <a:rPr kumimoji="1" lang="en-US" altLang="ja-JP" sz="1050">
              <a:solidFill>
                <a:schemeClr val="dk1"/>
              </a:solidFill>
              <a:effectLst/>
              <a:latin typeface="+mn-lt"/>
              <a:ea typeface="+mn-ea"/>
              <a:cs typeface="+mn-cs"/>
            </a:rPr>
            <a:t>15</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7,105</a:t>
          </a:r>
          <a:r>
            <a:rPr kumimoji="1" lang="ja-JP" altLang="ja-JP" sz="1050">
              <a:solidFill>
                <a:schemeClr val="dk1"/>
              </a:solidFill>
              <a:effectLst/>
              <a:latin typeface="+mn-lt"/>
              <a:ea typeface="+mn-ea"/>
              <a:cs typeface="+mn-cs"/>
            </a:rPr>
            <a:t>万円増加したことなどによる。</a:t>
          </a:r>
          <a:endParaRPr lang="ja-JP" altLang="ja-JP" sz="1050">
            <a:effectLst/>
          </a:endParaRPr>
        </a:p>
        <a:p>
          <a:r>
            <a:rPr kumimoji="1" lang="ja-JP" altLang="ja-JP" sz="1050">
              <a:solidFill>
                <a:schemeClr val="dk1"/>
              </a:solidFill>
              <a:effectLst/>
              <a:latin typeface="+mn-lt"/>
              <a:ea typeface="+mn-ea"/>
              <a:cs typeface="+mn-cs"/>
            </a:rPr>
            <a:t>・教育費は、住民一当たり</a:t>
          </a:r>
          <a:r>
            <a:rPr kumimoji="1" lang="en-US" altLang="ja-JP" sz="1050">
              <a:solidFill>
                <a:schemeClr val="dk1"/>
              </a:solidFill>
              <a:effectLst/>
              <a:latin typeface="+mn-lt"/>
              <a:ea typeface="+mn-ea"/>
              <a:cs typeface="+mn-cs"/>
            </a:rPr>
            <a:t>94,501</a:t>
          </a:r>
          <a:r>
            <a:rPr kumimoji="1" lang="ja-JP" altLang="ja-JP" sz="1050">
              <a:solidFill>
                <a:schemeClr val="dk1"/>
              </a:solidFill>
              <a:effectLst/>
              <a:latin typeface="+mn-lt"/>
              <a:ea typeface="+mn-ea"/>
              <a:cs typeface="+mn-cs"/>
            </a:rPr>
            <a:t>円となっている。決算全体で見ると、前年度と比べ</a:t>
          </a:r>
          <a:r>
            <a:rPr kumimoji="1" lang="en-US" altLang="ja-JP" sz="1050">
              <a:solidFill>
                <a:schemeClr val="dk1"/>
              </a:solidFill>
              <a:effectLst/>
              <a:latin typeface="+mn-lt"/>
              <a:ea typeface="+mn-ea"/>
              <a:cs typeface="+mn-cs"/>
            </a:rPr>
            <a:t>47</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7,700</a:t>
          </a:r>
          <a:r>
            <a:rPr kumimoji="1" lang="ja-JP" altLang="ja-JP" sz="1050">
              <a:solidFill>
                <a:schemeClr val="dk1"/>
              </a:solidFill>
              <a:effectLst/>
              <a:latin typeface="+mn-lt"/>
              <a:ea typeface="+mn-ea"/>
              <a:cs typeface="+mn-cs"/>
            </a:rPr>
            <a:t>万円増の</a:t>
          </a:r>
          <a:r>
            <a:rPr kumimoji="1" lang="en-US" altLang="ja-JP" sz="1050">
              <a:solidFill>
                <a:schemeClr val="dk1"/>
              </a:solidFill>
              <a:effectLst/>
              <a:latin typeface="+mn-lt"/>
              <a:ea typeface="+mn-ea"/>
              <a:cs typeface="+mn-cs"/>
            </a:rPr>
            <a:t>693</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3,747</a:t>
          </a:r>
          <a:r>
            <a:rPr kumimoji="1" lang="ja-JP" altLang="ja-JP" sz="1050">
              <a:solidFill>
                <a:schemeClr val="dk1"/>
              </a:solidFill>
              <a:effectLst/>
              <a:latin typeface="+mn-lt"/>
              <a:ea typeface="+mn-ea"/>
              <a:cs typeface="+mn-cs"/>
            </a:rPr>
            <a:t>万円となっており、ラグビーワールドカップ・女子ハンドボール世界選手権の負担金が</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7,164</a:t>
          </a:r>
          <a:r>
            <a:rPr kumimoji="1" lang="ja-JP" altLang="ja-JP" sz="1050">
              <a:solidFill>
                <a:schemeClr val="dk1"/>
              </a:solidFill>
              <a:effectLst/>
              <a:latin typeface="+mn-lt"/>
              <a:ea typeface="+mn-ea"/>
              <a:cs typeface="+mn-cs"/>
            </a:rPr>
            <a:t>億円増加したことや千葉城地区保存活用経費が</a:t>
          </a:r>
          <a:r>
            <a:rPr kumimoji="1" lang="en-US" altLang="ja-JP" sz="1050">
              <a:solidFill>
                <a:schemeClr val="dk1"/>
              </a:solidFill>
              <a:effectLst/>
              <a:latin typeface="+mn-lt"/>
              <a:ea typeface="+mn-ea"/>
              <a:cs typeface="+mn-cs"/>
            </a:rPr>
            <a:t>15</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301</a:t>
          </a:r>
          <a:r>
            <a:rPr kumimoji="1" lang="ja-JP" altLang="ja-JP" sz="1050">
              <a:solidFill>
                <a:schemeClr val="dk1"/>
              </a:solidFill>
              <a:effectLst/>
              <a:latin typeface="+mn-lt"/>
              <a:ea typeface="+mn-ea"/>
              <a:cs typeface="+mn-cs"/>
            </a:rPr>
            <a:t>万円増加したことなどによる。</a:t>
          </a:r>
          <a:endParaRPr lang="ja-JP" altLang="ja-JP" sz="1050">
            <a:effectLst/>
          </a:endParaRPr>
        </a:p>
        <a:p>
          <a:r>
            <a:rPr kumimoji="1" lang="ja-JP" altLang="ja-JP" sz="1050">
              <a:solidFill>
                <a:schemeClr val="dk1"/>
              </a:solidFill>
              <a:effectLst/>
              <a:latin typeface="+mn-lt"/>
              <a:ea typeface="+mn-ea"/>
              <a:cs typeface="+mn-cs"/>
            </a:rPr>
            <a:t>・災害復旧費は、住民一人当たり</a:t>
          </a:r>
          <a:r>
            <a:rPr kumimoji="1" lang="en-US" altLang="ja-JP" sz="1050">
              <a:solidFill>
                <a:schemeClr val="dk1"/>
              </a:solidFill>
              <a:effectLst/>
              <a:latin typeface="+mn-lt"/>
              <a:ea typeface="+mn-ea"/>
              <a:cs typeface="+mn-cs"/>
            </a:rPr>
            <a:t>11,921</a:t>
          </a:r>
          <a:r>
            <a:rPr kumimoji="1" lang="ja-JP" altLang="ja-JP" sz="1050">
              <a:solidFill>
                <a:schemeClr val="dk1"/>
              </a:solidFill>
              <a:effectLst/>
              <a:latin typeface="+mn-lt"/>
              <a:ea typeface="+mn-ea"/>
              <a:cs typeface="+mn-cs"/>
            </a:rPr>
            <a:t>円となっている。決算全体で見ると、前年度に比べ</a:t>
          </a:r>
          <a:r>
            <a:rPr kumimoji="1" lang="en-US" altLang="ja-JP" sz="1050">
              <a:solidFill>
                <a:schemeClr val="dk1"/>
              </a:solidFill>
              <a:effectLst/>
              <a:latin typeface="+mn-lt"/>
              <a:ea typeface="+mn-ea"/>
              <a:cs typeface="+mn-cs"/>
            </a:rPr>
            <a:t>43</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4,830</a:t>
          </a:r>
          <a:r>
            <a:rPr kumimoji="1" lang="ja-JP" altLang="ja-JP" sz="1050">
              <a:solidFill>
                <a:schemeClr val="dk1"/>
              </a:solidFill>
              <a:effectLst/>
              <a:latin typeface="+mn-lt"/>
              <a:ea typeface="+mn-ea"/>
              <a:cs typeface="+mn-cs"/>
            </a:rPr>
            <a:t>万円減の</a:t>
          </a:r>
          <a:r>
            <a:rPr kumimoji="1" lang="en-US" altLang="ja-JP" sz="1050">
              <a:solidFill>
                <a:schemeClr val="dk1"/>
              </a:solidFill>
              <a:effectLst/>
              <a:latin typeface="+mn-lt"/>
              <a:ea typeface="+mn-ea"/>
              <a:cs typeface="+mn-cs"/>
            </a:rPr>
            <a:t>87</a:t>
          </a:r>
          <a:r>
            <a:rPr kumimoji="1" lang="ja-JP" altLang="ja-JP" sz="1050">
              <a:solidFill>
                <a:schemeClr val="dk1"/>
              </a:solidFill>
              <a:effectLst/>
              <a:latin typeface="+mn-lt"/>
              <a:ea typeface="+mn-ea"/>
              <a:cs typeface="+mn-cs"/>
            </a:rPr>
            <a:t>億</a:t>
          </a:r>
          <a:r>
            <a:rPr kumimoji="1" lang="en-US" altLang="ja-JP" sz="1050">
              <a:solidFill>
                <a:schemeClr val="dk1"/>
              </a:solidFill>
              <a:effectLst/>
              <a:latin typeface="+mn-lt"/>
              <a:ea typeface="+mn-ea"/>
              <a:cs typeface="+mn-cs"/>
            </a:rPr>
            <a:t>4,646</a:t>
          </a:r>
          <a:r>
            <a:rPr kumimoji="1" lang="ja-JP" altLang="ja-JP" sz="1050">
              <a:solidFill>
                <a:schemeClr val="dk1"/>
              </a:solidFill>
              <a:effectLst/>
              <a:latin typeface="+mn-lt"/>
              <a:ea typeface="+mn-ea"/>
              <a:cs typeface="+mn-cs"/>
            </a:rPr>
            <a:t>万円となっており、復旧・復興の進捗に伴い、熊本地震災害復旧に係る事業費が減少したことが主な要因である。</a:t>
          </a:r>
          <a:endParaRPr lang="ja-JP"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財政調整基金の実質的な取崩しは行わず、また、実質収支は前年と同程度で推移したため、実質単年度収支は黒字となっていたが、令和元年度においては、新型コロナウイルス感染症への対応分として、財政調整基金の取崩しを行っており、実質単年度収支は赤字となっている。</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熊本県熊本市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令和元</a:t>
          </a:r>
          <a:r>
            <a:rPr kumimoji="1" lang="ja-JP" altLang="ja-JP" sz="1100">
              <a:solidFill>
                <a:sysClr val="windowText" lastClr="000000"/>
              </a:solidFill>
              <a:effectLst/>
              <a:latin typeface="+mn-lt"/>
              <a:ea typeface="+mn-ea"/>
              <a:cs typeface="+mn-cs"/>
            </a:rPr>
            <a:t>年度の国民健康保険会計については、平成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年度に</a:t>
          </a:r>
          <a:r>
            <a:rPr kumimoji="1" lang="ja-JP" altLang="en-US" sz="1100">
              <a:solidFill>
                <a:sysClr val="windowText" lastClr="000000"/>
              </a:solidFill>
              <a:effectLst/>
              <a:latin typeface="+mn-lt"/>
              <a:ea typeface="+mn-ea"/>
              <a:cs typeface="+mn-cs"/>
            </a:rPr>
            <a:t>発生した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国庫負担金等約</a:t>
          </a:r>
          <a:r>
            <a:rPr kumimoji="1" lang="en-US" altLang="ja-JP" sz="1100">
              <a:solidFill>
                <a:sysClr val="windowText" lastClr="000000"/>
              </a:solidFill>
              <a:effectLst/>
              <a:latin typeface="+mn-lt"/>
              <a:ea typeface="+mn-ea"/>
              <a:cs typeface="+mn-cs"/>
            </a:rPr>
            <a:t>17</a:t>
          </a:r>
          <a:r>
            <a:rPr kumimoji="1" lang="ja-JP" altLang="ja-JP" sz="1100">
              <a:solidFill>
                <a:sysClr val="windowText" lastClr="000000"/>
              </a:solidFill>
              <a:effectLst/>
              <a:latin typeface="+mn-lt"/>
              <a:ea typeface="+mn-ea"/>
              <a:cs typeface="+mn-cs"/>
            </a:rPr>
            <a:t>億円の返還</a:t>
          </a:r>
          <a:r>
            <a:rPr kumimoji="1" lang="ja-JP" altLang="en-US" sz="1100">
              <a:solidFill>
                <a:sysClr val="windowText" lastClr="000000"/>
              </a:solidFill>
              <a:effectLst/>
              <a:latin typeface="+mn-lt"/>
              <a:ea typeface="+mn-ea"/>
              <a:cs typeface="+mn-cs"/>
            </a:rPr>
            <a:t>金の皆減や、</a:t>
          </a:r>
          <a:r>
            <a:rPr kumimoji="1" lang="ja-JP" altLang="ja-JP" sz="1100">
              <a:solidFill>
                <a:sysClr val="windowText" lastClr="000000"/>
              </a:solidFill>
              <a:effectLst/>
              <a:latin typeface="+mn-lt"/>
              <a:ea typeface="+mn-ea"/>
              <a:cs typeface="+mn-cs"/>
            </a:rPr>
            <a:t>保険料収納率の向上に</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伴う保険料収入の増や、県の特別交付金の増等により、単年度収支</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は</a:t>
          </a:r>
          <a:r>
            <a:rPr kumimoji="1" lang="en-US" altLang="ja-JP" sz="1100">
              <a:solidFill>
                <a:sysClr val="windowText" lastClr="000000"/>
              </a:solidFill>
              <a:effectLst/>
              <a:latin typeface="+mn-lt"/>
              <a:ea typeface="+mn-ea"/>
              <a:cs typeface="+mn-cs"/>
            </a:rPr>
            <a:t>16.4</a:t>
          </a:r>
          <a:r>
            <a:rPr kumimoji="1" lang="ja-JP" altLang="ja-JP" sz="1100">
              <a:solidFill>
                <a:sysClr val="windowText" lastClr="000000"/>
              </a:solidFill>
              <a:effectLst/>
              <a:latin typeface="+mn-lt"/>
              <a:ea typeface="+mn-ea"/>
              <a:cs typeface="+mn-cs"/>
            </a:rPr>
            <a:t>億円の</a:t>
          </a:r>
          <a:r>
            <a:rPr kumimoji="1" lang="ja-JP" altLang="en-US" sz="1100">
              <a:solidFill>
                <a:sysClr val="windowText" lastClr="000000"/>
              </a:solidFill>
              <a:effectLst/>
              <a:latin typeface="+mn-lt"/>
              <a:ea typeface="+mn-ea"/>
              <a:cs typeface="+mn-cs"/>
            </a:rPr>
            <a:t>黒字となった</a:t>
          </a:r>
          <a:r>
            <a:rPr kumimoji="1" lang="ja-JP" altLang="ja-JP" sz="1100">
              <a:solidFill>
                <a:sysClr val="windowText" lastClr="000000"/>
              </a:solidFill>
              <a:effectLst/>
              <a:latin typeface="+mn-lt"/>
              <a:ea typeface="+mn-ea"/>
              <a:cs typeface="+mn-cs"/>
            </a:rPr>
            <a:t>もの。</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・しかしながら、国民健康保険会計においては、依然として累積赤</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字を抱えていることから、今後も引き続き保険料収納率の向上対</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策や医療費の適正化等に積極的に取り組み、単年度収支の黒字化</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及び累積赤字の解消に努める。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opLeftCell="A19"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407076330</v>
      </c>
      <c r="BO4" s="424"/>
      <c r="BP4" s="424"/>
      <c r="BQ4" s="424"/>
      <c r="BR4" s="424"/>
      <c r="BS4" s="424"/>
      <c r="BT4" s="424"/>
      <c r="BU4" s="425"/>
      <c r="BV4" s="423">
        <v>393708361</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3.5</v>
      </c>
      <c r="CU4" s="608"/>
      <c r="CV4" s="608"/>
      <c r="CW4" s="608"/>
      <c r="CX4" s="608"/>
      <c r="CY4" s="608"/>
      <c r="CZ4" s="608"/>
      <c r="DA4" s="609"/>
      <c r="DB4" s="607">
        <v>3.4</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398501331</v>
      </c>
      <c r="BO5" s="429"/>
      <c r="BP5" s="429"/>
      <c r="BQ5" s="429"/>
      <c r="BR5" s="429"/>
      <c r="BS5" s="429"/>
      <c r="BT5" s="429"/>
      <c r="BU5" s="430"/>
      <c r="BV5" s="428">
        <v>382888282</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91.6</v>
      </c>
      <c r="CU5" s="399"/>
      <c r="CV5" s="399"/>
      <c r="CW5" s="399"/>
      <c r="CX5" s="399"/>
      <c r="CY5" s="399"/>
      <c r="CZ5" s="399"/>
      <c r="DA5" s="400"/>
      <c r="DB5" s="398">
        <v>90</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94</v>
      </c>
      <c r="AV6" s="486"/>
      <c r="AW6" s="486"/>
      <c r="AX6" s="486"/>
      <c r="AY6" s="408" t="s">
        <v>102</v>
      </c>
      <c r="AZ6" s="409"/>
      <c r="BA6" s="409"/>
      <c r="BB6" s="409"/>
      <c r="BC6" s="409"/>
      <c r="BD6" s="409"/>
      <c r="BE6" s="409"/>
      <c r="BF6" s="409"/>
      <c r="BG6" s="409"/>
      <c r="BH6" s="409"/>
      <c r="BI6" s="409"/>
      <c r="BJ6" s="409"/>
      <c r="BK6" s="409"/>
      <c r="BL6" s="409"/>
      <c r="BM6" s="410"/>
      <c r="BN6" s="428">
        <v>8574999</v>
      </c>
      <c r="BO6" s="429"/>
      <c r="BP6" s="429"/>
      <c r="BQ6" s="429"/>
      <c r="BR6" s="429"/>
      <c r="BS6" s="429"/>
      <c r="BT6" s="429"/>
      <c r="BU6" s="430"/>
      <c r="BV6" s="428">
        <v>10820079</v>
      </c>
      <c r="BW6" s="429"/>
      <c r="BX6" s="429"/>
      <c r="BY6" s="429"/>
      <c r="BZ6" s="429"/>
      <c r="CA6" s="429"/>
      <c r="CB6" s="429"/>
      <c r="CC6" s="430"/>
      <c r="CD6" s="437" t="s">
        <v>103</v>
      </c>
      <c r="CE6" s="438"/>
      <c r="CF6" s="438"/>
      <c r="CG6" s="438"/>
      <c r="CH6" s="438"/>
      <c r="CI6" s="438"/>
      <c r="CJ6" s="438"/>
      <c r="CK6" s="438"/>
      <c r="CL6" s="438"/>
      <c r="CM6" s="438"/>
      <c r="CN6" s="438"/>
      <c r="CO6" s="438"/>
      <c r="CP6" s="438"/>
      <c r="CQ6" s="438"/>
      <c r="CR6" s="438"/>
      <c r="CS6" s="439"/>
      <c r="CT6" s="581">
        <v>101</v>
      </c>
      <c r="CU6" s="582"/>
      <c r="CV6" s="582"/>
      <c r="CW6" s="582"/>
      <c r="CX6" s="582"/>
      <c r="CY6" s="582"/>
      <c r="CZ6" s="582"/>
      <c r="DA6" s="583"/>
      <c r="DB6" s="581">
        <v>101.8</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104</v>
      </c>
      <c r="AN7" s="402"/>
      <c r="AO7" s="402"/>
      <c r="AP7" s="402"/>
      <c r="AQ7" s="402"/>
      <c r="AR7" s="402"/>
      <c r="AS7" s="402"/>
      <c r="AT7" s="403"/>
      <c r="AU7" s="485" t="s">
        <v>105</v>
      </c>
      <c r="AV7" s="486"/>
      <c r="AW7" s="486"/>
      <c r="AX7" s="486"/>
      <c r="AY7" s="408" t="s">
        <v>106</v>
      </c>
      <c r="AZ7" s="409"/>
      <c r="BA7" s="409"/>
      <c r="BB7" s="409"/>
      <c r="BC7" s="409"/>
      <c r="BD7" s="409"/>
      <c r="BE7" s="409"/>
      <c r="BF7" s="409"/>
      <c r="BG7" s="409"/>
      <c r="BH7" s="409"/>
      <c r="BI7" s="409"/>
      <c r="BJ7" s="409"/>
      <c r="BK7" s="409"/>
      <c r="BL7" s="409"/>
      <c r="BM7" s="410"/>
      <c r="BN7" s="428">
        <v>1904152</v>
      </c>
      <c r="BO7" s="429"/>
      <c r="BP7" s="429"/>
      <c r="BQ7" s="429"/>
      <c r="BR7" s="429"/>
      <c r="BS7" s="429"/>
      <c r="BT7" s="429"/>
      <c r="BU7" s="430"/>
      <c r="BV7" s="428">
        <v>4398887</v>
      </c>
      <c r="BW7" s="429"/>
      <c r="BX7" s="429"/>
      <c r="BY7" s="429"/>
      <c r="BZ7" s="429"/>
      <c r="CA7" s="429"/>
      <c r="CB7" s="429"/>
      <c r="CC7" s="430"/>
      <c r="CD7" s="437" t="s">
        <v>107</v>
      </c>
      <c r="CE7" s="438"/>
      <c r="CF7" s="438"/>
      <c r="CG7" s="438"/>
      <c r="CH7" s="438"/>
      <c r="CI7" s="438"/>
      <c r="CJ7" s="438"/>
      <c r="CK7" s="438"/>
      <c r="CL7" s="438"/>
      <c r="CM7" s="438"/>
      <c r="CN7" s="438"/>
      <c r="CO7" s="438"/>
      <c r="CP7" s="438"/>
      <c r="CQ7" s="438"/>
      <c r="CR7" s="438"/>
      <c r="CS7" s="439"/>
      <c r="CT7" s="428">
        <v>192806403</v>
      </c>
      <c r="CU7" s="429"/>
      <c r="CV7" s="429"/>
      <c r="CW7" s="429"/>
      <c r="CX7" s="429"/>
      <c r="CY7" s="429"/>
      <c r="CZ7" s="429"/>
      <c r="DA7" s="430"/>
      <c r="DB7" s="428">
        <v>191297285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108</v>
      </c>
      <c r="AN8" s="402"/>
      <c r="AO8" s="402"/>
      <c r="AP8" s="402"/>
      <c r="AQ8" s="402"/>
      <c r="AR8" s="402"/>
      <c r="AS8" s="402"/>
      <c r="AT8" s="403"/>
      <c r="AU8" s="485" t="s">
        <v>94</v>
      </c>
      <c r="AV8" s="486"/>
      <c r="AW8" s="486"/>
      <c r="AX8" s="486"/>
      <c r="AY8" s="408" t="s">
        <v>109</v>
      </c>
      <c r="AZ8" s="409"/>
      <c r="BA8" s="409"/>
      <c r="BB8" s="409"/>
      <c r="BC8" s="409"/>
      <c r="BD8" s="409"/>
      <c r="BE8" s="409"/>
      <c r="BF8" s="409"/>
      <c r="BG8" s="409"/>
      <c r="BH8" s="409"/>
      <c r="BI8" s="409"/>
      <c r="BJ8" s="409"/>
      <c r="BK8" s="409"/>
      <c r="BL8" s="409"/>
      <c r="BM8" s="410"/>
      <c r="BN8" s="428">
        <v>6670847</v>
      </c>
      <c r="BO8" s="429"/>
      <c r="BP8" s="429"/>
      <c r="BQ8" s="429"/>
      <c r="BR8" s="429"/>
      <c r="BS8" s="429"/>
      <c r="BT8" s="429"/>
      <c r="BU8" s="430"/>
      <c r="BV8" s="428">
        <v>6421192</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0.7</v>
      </c>
      <c r="CU8" s="542"/>
      <c r="CV8" s="542"/>
      <c r="CW8" s="542"/>
      <c r="CX8" s="542"/>
      <c r="CY8" s="542"/>
      <c r="CZ8" s="542"/>
      <c r="DA8" s="543"/>
      <c r="DB8" s="541">
        <v>0.71</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740822</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94</v>
      </c>
      <c r="AV9" s="486"/>
      <c r="AW9" s="486"/>
      <c r="AX9" s="486"/>
      <c r="AY9" s="408" t="s">
        <v>115</v>
      </c>
      <c r="AZ9" s="409"/>
      <c r="BA9" s="409"/>
      <c r="BB9" s="409"/>
      <c r="BC9" s="409"/>
      <c r="BD9" s="409"/>
      <c r="BE9" s="409"/>
      <c r="BF9" s="409"/>
      <c r="BG9" s="409"/>
      <c r="BH9" s="409"/>
      <c r="BI9" s="409"/>
      <c r="BJ9" s="409"/>
      <c r="BK9" s="409"/>
      <c r="BL9" s="409"/>
      <c r="BM9" s="410"/>
      <c r="BN9" s="428">
        <v>249655</v>
      </c>
      <c r="BO9" s="429"/>
      <c r="BP9" s="429"/>
      <c r="BQ9" s="429"/>
      <c r="BR9" s="429"/>
      <c r="BS9" s="429"/>
      <c r="BT9" s="429"/>
      <c r="BU9" s="430"/>
      <c r="BV9" s="428">
        <v>163667</v>
      </c>
      <c r="BW9" s="429"/>
      <c r="BX9" s="429"/>
      <c r="BY9" s="429"/>
      <c r="BZ9" s="429"/>
      <c r="CA9" s="429"/>
      <c r="CB9" s="429"/>
      <c r="CC9" s="430"/>
      <c r="CD9" s="437" t="s">
        <v>116</v>
      </c>
      <c r="CE9" s="438"/>
      <c r="CF9" s="438"/>
      <c r="CG9" s="438"/>
      <c r="CH9" s="438"/>
      <c r="CI9" s="438"/>
      <c r="CJ9" s="438"/>
      <c r="CK9" s="438"/>
      <c r="CL9" s="438"/>
      <c r="CM9" s="438"/>
      <c r="CN9" s="438"/>
      <c r="CO9" s="438"/>
      <c r="CP9" s="438"/>
      <c r="CQ9" s="438"/>
      <c r="CR9" s="438"/>
      <c r="CS9" s="439"/>
      <c r="CT9" s="398">
        <v>12.9</v>
      </c>
      <c r="CU9" s="399"/>
      <c r="CV9" s="399"/>
      <c r="CW9" s="399"/>
      <c r="CX9" s="399"/>
      <c r="CY9" s="399"/>
      <c r="CZ9" s="399"/>
      <c r="DA9" s="400"/>
      <c r="DB9" s="398">
        <v>13.2</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117</v>
      </c>
      <c r="M10" s="402"/>
      <c r="N10" s="402"/>
      <c r="O10" s="402"/>
      <c r="P10" s="402"/>
      <c r="Q10" s="403"/>
      <c r="R10" s="404">
        <v>734474</v>
      </c>
      <c r="S10" s="405"/>
      <c r="T10" s="405"/>
      <c r="U10" s="405"/>
      <c r="V10" s="407"/>
      <c r="W10" s="579"/>
      <c r="X10" s="390"/>
      <c r="Y10" s="390"/>
      <c r="Z10" s="390"/>
      <c r="AA10" s="390"/>
      <c r="AB10" s="390"/>
      <c r="AC10" s="390"/>
      <c r="AD10" s="390"/>
      <c r="AE10" s="390"/>
      <c r="AF10" s="390"/>
      <c r="AG10" s="390"/>
      <c r="AH10" s="390"/>
      <c r="AI10" s="390"/>
      <c r="AJ10" s="390"/>
      <c r="AK10" s="390"/>
      <c r="AL10" s="580"/>
      <c r="AM10" s="497" t="s">
        <v>118</v>
      </c>
      <c r="AN10" s="402"/>
      <c r="AO10" s="402"/>
      <c r="AP10" s="402"/>
      <c r="AQ10" s="402"/>
      <c r="AR10" s="402"/>
      <c r="AS10" s="402"/>
      <c r="AT10" s="403"/>
      <c r="AU10" s="485" t="s">
        <v>94</v>
      </c>
      <c r="AV10" s="486"/>
      <c r="AW10" s="486"/>
      <c r="AX10" s="486"/>
      <c r="AY10" s="408" t="s">
        <v>119</v>
      </c>
      <c r="AZ10" s="409"/>
      <c r="BA10" s="409"/>
      <c r="BB10" s="409"/>
      <c r="BC10" s="409"/>
      <c r="BD10" s="409"/>
      <c r="BE10" s="409"/>
      <c r="BF10" s="409"/>
      <c r="BG10" s="409"/>
      <c r="BH10" s="409"/>
      <c r="BI10" s="409"/>
      <c r="BJ10" s="409"/>
      <c r="BK10" s="409"/>
      <c r="BL10" s="409"/>
      <c r="BM10" s="410"/>
      <c r="BN10" s="428">
        <v>3133819</v>
      </c>
      <c r="BO10" s="429"/>
      <c r="BP10" s="429"/>
      <c r="BQ10" s="429"/>
      <c r="BR10" s="429"/>
      <c r="BS10" s="429"/>
      <c r="BT10" s="429"/>
      <c r="BU10" s="430"/>
      <c r="BV10" s="428">
        <v>2554833</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94</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733721</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94</v>
      </c>
      <c r="AV12" s="486"/>
      <c r="AW12" s="486"/>
      <c r="AX12" s="486"/>
      <c r="AY12" s="408" t="s">
        <v>133</v>
      </c>
      <c r="AZ12" s="409"/>
      <c r="BA12" s="409"/>
      <c r="BB12" s="409"/>
      <c r="BC12" s="409"/>
      <c r="BD12" s="409"/>
      <c r="BE12" s="409"/>
      <c r="BF12" s="409"/>
      <c r="BG12" s="409"/>
      <c r="BH12" s="409"/>
      <c r="BI12" s="409"/>
      <c r="BJ12" s="409"/>
      <c r="BK12" s="409"/>
      <c r="BL12" s="409"/>
      <c r="BM12" s="410"/>
      <c r="BN12" s="428">
        <v>3817275</v>
      </c>
      <c r="BO12" s="429"/>
      <c r="BP12" s="429"/>
      <c r="BQ12" s="429"/>
      <c r="BR12" s="429"/>
      <c r="BS12" s="429"/>
      <c r="BT12" s="429"/>
      <c r="BU12" s="430"/>
      <c r="BV12" s="428">
        <v>2550000</v>
      </c>
      <c r="BW12" s="429"/>
      <c r="BX12" s="429"/>
      <c r="BY12" s="429"/>
      <c r="BZ12" s="429"/>
      <c r="CA12" s="429"/>
      <c r="CB12" s="429"/>
      <c r="CC12" s="430"/>
      <c r="CD12" s="437" t="s">
        <v>134</v>
      </c>
      <c r="CE12" s="438"/>
      <c r="CF12" s="438"/>
      <c r="CG12" s="438"/>
      <c r="CH12" s="438"/>
      <c r="CI12" s="438"/>
      <c r="CJ12" s="438"/>
      <c r="CK12" s="438"/>
      <c r="CL12" s="438"/>
      <c r="CM12" s="438"/>
      <c r="CN12" s="438"/>
      <c r="CO12" s="438"/>
      <c r="CP12" s="438"/>
      <c r="CQ12" s="438"/>
      <c r="CR12" s="438"/>
      <c r="CS12" s="439"/>
      <c r="CT12" s="541" t="s">
        <v>126</v>
      </c>
      <c r="CU12" s="542"/>
      <c r="CV12" s="542"/>
      <c r="CW12" s="542"/>
      <c r="CX12" s="542"/>
      <c r="CY12" s="542"/>
      <c r="CZ12" s="542"/>
      <c r="DA12" s="543"/>
      <c r="DB12" s="541" t="s">
        <v>126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135</v>
      </c>
      <c r="N13" s="529"/>
      <c r="O13" s="529"/>
      <c r="P13" s="529"/>
      <c r="Q13" s="530"/>
      <c r="R13" s="531">
        <v>727066</v>
      </c>
      <c r="S13" s="532"/>
      <c r="T13" s="532"/>
      <c r="U13" s="532"/>
      <c r="V13" s="533"/>
      <c r="W13" s="519" t="s">
        <v>136</v>
      </c>
      <c r="X13" s="441"/>
      <c r="Y13" s="441"/>
      <c r="Z13" s="441"/>
      <c r="AA13" s="441"/>
      <c r="AB13" s="442"/>
      <c r="AC13" s="404">
        <v>12472</v>
      </c>
      <c r="AD13" s="405"/>
      <c r="AE13" s="405"/>
      <c r="AF13" s="405"/>
      <c r="AG13" s="406"/>
      <c r="AH13" s="404">
        <v>12280</v>
      </c>
      <c r="AI13" s="405"/>
      <c r="AJ13" s="405"/>
      <c r="AK13" s="405"/>
      <c r="AL13" s="407"/>
      <c r="AM13" s="497" t="s">
        <v>137</v>
      </c>
      <c r="AN13" s="402"/>
      <c r="AO13" s="402"/>
      <c r="AP13" s="402"/>
      <c r="AQ13" s="402"/>
      <c r="AR13" s="402"/>
      <c r="AS13" s="402"/>
      <c r="AT13" s="403"/>
      <c r="AU13" s="485" t="s">
        <v>138</v>
      </c>
      <c r="AV13" s="486"/>
      <c r="AW13" s="486"/>
      <c r="AX13" s="486"/>
      <c r="AY13" s="408" t="s">
        <v>139</v>
      </c>
      <c r="AZ13" s="409"/>
      <c r="BA13" s="409"/>
      <c r="BB13" s="409"/>
      <c r="BC13" s="409"/>
      <c r="BD13" s="409"/>
      <c r="BE13" s="409"/>
      <c r="BF13" s="409"/>
      <c r="BG13" s="409"/>
      <c r="BH13" s="409"/>
      <c r="BI13" s="409"/>
      <c r="BJ13" s="409"/>
      <c r="BK13" s="409"/>
      <c r="BL13" s="409"/>
      <c r="BM13" s="410"/>
      <c r="BN13" s="428">
        <v>-433801</v>
      </c>
      <c r="BO13" s="429"/>
      <c r="BP13" s="429"/>
      <c r="BQ13" s="429"/>
      <c r="BR13" s="429"/>
      <c r="BS13" s="429"/>
      <c r="BT13" s="429"/>
      <c r="BU13" s="430"/>
      <c r="BV13" s="428">
        <v>168500</v>
      </c>
      <c r="BW13" s="429"/>
      <c r="BX13" s="429"/>
      <c r="BY13" s="429"/>
      <c r="BZ13" s="429"/>
      <c r="CA13" s="429"/>
      <c r="CB13" s="429"/>
      <c r="CC13" s="430"/>
      <c r="CD13" s="437" t="s">
        <v>140</v>
      </c>
      <c r="CE13" s="438"/>
      <c r="CF13" s="438"/>
      <c r="CG13" s="438"/>
      <c r="CH13" s="438"/>
      <c r="CI13" s="438"/>
      <c r="CJ13" s="438"/>
      <c r="CK13" s="438"/>
      <c r="CL13" s="438"/>
      <c r="CM13" s="438"/>
      <c r="CN13" s="438"/>
      <c r="CO13" s="438"/>
      <c r="CP13" s="438"/>
      <c r="CQ13" s="438"/>
      <c r="CR13" s="438"/>
      <c r="CS13" s="439"/>
      <c r="CT13" s="398">
        <v>6.6</v>
      </c>
      <c r="CU13" s="399"/>
      <c r="CV13" s="399"/>
      <c r="CW13" s="399"/>
      <c r="CX13" s="399"/>
      <c r="CY13" s="399"/>
      <c r="CZ13" s="399"/>
      <c r="DA13" s="400"/>
      <c r="DB13" s="398">
        <v>7.7</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141</v>
      </c>
      <c r="M14" s="565"/>
      <c r="N14" s="565"/>
      <c r="O14" s="565"/>
      <c r="P14" s="565"/>
      <c r="Q14" s="566"/>
      <c r="R14" s="531">
        <v>734105</v>
      </c>
      <c r="S14" s="532"/>
      <c r="T14" s="532"/>
      <c r="U14" s="532"/>
      <c r="V14" s="533"/>
      <c r="W14" s="534"/>
      <c r="X14" s="444"/>
      <c r="Y14" s="444"/>
      <c r="Z14" s="444"/>
      <c r="AA14" s="444"/>
      <c r="AB14" s="445"/>
      <c r="AC14" s="524">
        <v>3.8</v>
      </c>
      <c r="AD14" s="525"/>
      <c r="AE14" s="525"/>
      <c r="AF14" s="525"/>
      <c r="AG14" s="526"/>
      <c r="AH14" s="524">
        <v>3.9</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142</v>
      </c>
      <c r="CE14" s="435"/>
      <c r="CF14" s="435"/>
      <c r="CG14" s="435"/>
      <c r="CH14" s="435"/>
      <c r="CI14" s="435"/>
      <c r="CJ14" s="435"/>
      <c r="CK14" s="435"/>
      <c r="CL14" s="435"/>
      <c r="CM14" s="435"/>
      <c r="CN14" s="435"/>
      <c r="CO14" s="435"/>
      <c r="CP14" s="435"/>
      <c r="CQ14" s="435"/>
      <c r="CR14" s="435"/>
      <c r="CS14" s="436"/>
      <c r="CT14" s="535">
        <v>126.7</v>
      </c>
      <c r="CU14" s="536"/>
      <c r="CV14" s="536"/>
      <c r="CW14" s="536"/>
      <c r="CX14" s="536"/>
      <c r="CY14" s="536"/>
      <c r="CZ14" s="536"/>
      <c r="DA14" s="537"/>
      <c r="DB14" s="535">
        <v>116.6</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143</v>
      </c>
      <c r="N15" s="529"/>
      <c r="O15" s="529"/>
      <c r="P15" s="529"/>
      <c r="Q15" s="530"/>
      <c r="R15" s="531">
        <v>728178</v>
      </c>
      <c r="S15" s="532"/>
      <c r="T15" s="532"/>
      <c r="U15" s="532"/>
      <c r="V15" s="533"/>
      <c r="W15" s="519" t="s">
        <v>144</v>
      </c>
      <c r="X15" s="441"/>
      <c r="Y15" s="441"/>
      <c r="Z15" s="441"/>
      <c r="AA15" s="441"/>
      <c r="AB15" s="442"/>
      <c r="AC15" s="404">
        <v>55443</v>
      </c>
      <c r="AD15" s="405"/>
      <c r="AE15" s="405"/>
      <c r="AF15" s="405"/>
      <c r="AG15" s="406"/>
      <c r="AH15" s="404">
        <v>53403</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103622421</v>
      </c>
      <c r="BO15" s="424"/>
      <c r="BP15" s="424"/>
      <c r="BQ15" s="424"/>
      <c r="BR15" s="424"/>
      <c r="BS15" s="424"/>
      <c r="BT15" s="424"/>
      <c r="BU15" s="425"/>
      <c r="BV15" s="423">
        <v>100277950</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17</v>
      </c>
      <c r="AD16" s="525"/>
      <c r="AE16" s="525"/>
      <c r="AF16" s="525"/>
      <c r="AG16" s="526"/>
      <c r="AH16" s="524">
        <v>16.8</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147366537</v>
      </c>
      <c r="BO16" s="429"/>
      <c r="BP16" s="429"/>
      <c r="BQ16" s="429"/>
      <c r="BR16" s="429"/>
      <c r="BS16" s="429"/>
      <c r="BT16" s="429"/>
      <c r="BU16" s="430"/>
      <c r="BV16" s="428">
        <v>143060127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257637</v>
      </c>
      <c r="AD17" s="405"/>
      <c r="AE17" s="405"/>
      <c r="AF17" s="405"/>
      <c r="AG17" s="406"/>
      <c r="AH17" s="404">
        <v>251965</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130664597</v>
      </c>
      <c r="BO17" s="429"/>
      <c r="BP17" s="429"/>
      <c r="BQ17" s="429"/>
      <c r="BR17" s="429"/>
      <c r="BS17" s="429"/>
      <c r="BT17" s="429"/>
      <c r="BU17" s="430"/>
      <c r="BV17" s="428">
        <v>125452996</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390.32</v>
      </c>
      <c r="M18" s="493"/>
      <c r="N18" s="493"/>
      <c r="O18" s="493"/>
      <c r="P18" s="493"/>
      <c r="Q18" s="493"/>
      <c r="R18" s="494"/>
      <c r="S18" s="494"/>
      <c r="T18" s="494"/>
      <c r="U18" s="494"/>
      <c r="V18" s="495"/>
      <c r="W18" s="509"/>
      <c r="X18" s="510"/>
      <c r="Y18" s="510"/>
      <c r="Z18" s="510"/>
      <c r="AA18" s="510"/>
      <c r="AB18" s="520"/>
      <c r="AC18" s="392">
        <v>79.099999999999994</v>
      </c>
      <c r="AD18" s="393"/>
      <c r="AE18" s="393"/>
      <c r="AF18" s="393"/>
      <c r="AG18" s="496"/>
      <c r="AH18" s="392">
        <v>79.3</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180161925</v>
      </c>
      <c r="BO18" s="429"/>
      <c r="BP18" s="429"/>
      <c r="BQ18" s="429"/>
      <c r="BR18" s="429"/>
      <c r="BS18" s="429"/>
      <c r="BT18" s="429"/>
      <c r="BU18" s="430"/>
      <c r="BV18" s="428">
        <v>178320647</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1898</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222339866</v>
      </c>
      <c r="BO19" s="429"/>
      <c r="BP19" s="429"/>
      <c r="BQ19" s="429"/>
      <c r="BR19" s="429"/>
      <c r="BS19" s="429"/>
      <c r="BT19" s="429"/>
      <c r="BU19" s="430"/>
      <c r="BV19" s="428">
        <v>222699593</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315456</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481313290</v>
      </c>
      <c r="BO23" s="429"/>
      <c r="BP23" s="429"/>
      <c r="BQ23" s="429"/>
      <c r="BR23" s="429"/>
      <c r="BS23" s="429"/>
      <c r="BT23" s="429"/>
      <c r="BU23" s="430"/>
      <c r="BV23" s="428">
        <v>454325134</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11900</v>
      </c>
      <c r="R24" s="405"/>
      <c r="S24" s="405"/>
      <c r="T24" s="405"/>
      <c r="U24" s="405"/>
      <c r="V24" s="406"/>
      <c r="W24" s="470"/>
      <c r="X24" s="461"/>
      <c r="Y24" s="462"/>
      <c r="Z24" s="401" t="s">
        <v>168</v>
      </c>
      <c r="AA24" s="402"/>
      <c r="AB24" s="402"/>
      <c r="AC24" s="402"/>
      <c r="AD24" s="402"/>
      <c r="AE24" s="402"/>
      <c r="AF24" s="402"/>
      <c r="AG24" s="403"/>
      <c r="AH24" s="404">
        <v>4905</v>
      </c>
      <c r="AI24" s="405"/>
      <c r="AJ24" s="405"/>
      <c r="AK24" s="405"/>
      <c r="AL24" s="406"/>
      <c r="AM24" s="404">
        <v>15828435</v>
      </c>
      <c r="AN24" s="405"/>
      <c r="AO24" s="405"/>
      <c r="AP24" s="405"/>
      <c r="AQ24" s="405"/>
      <c r="AR24" s="406"/>
      <c r="AS24" s="404">
        <v>3227</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244943765</v>
      </c>
      <c r="BO24" s="429"/>
      <c r="BP24" s="429"/>
      <c r="BQ24" s="429"/>
      <c r="BR24" s="429"/>
      <c r="BS24" s="429"/>
      <c r="BT24" s="429"/>
      <c r="BU24" s="430"/>
      <c r="BV24" s="428">
        <v>256981490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2</v>
      </c>
      <c r="M25" s="405"/>
      <c r="N25" s="405"/>
      <c r="O25" s="405"/>
      <c r="P25" s="406"/>
      <c r="Q25" s="404">
        <v>9470</v>
      </c>
      <c r="R25" s="405"/>
      <c r="S25" s="405"/>
      <c r="T25" s="405"/>
      <c r="U25" s="405"/>
      <c r="V25" s="406"/>
      <c r="W25" s="470"/>
      <c r="X25" s="461"/>
      <c r="Y25" s="462"/>
      <c r="Z25" s="401" t="s">
        <v>171</v>
      </c>
      <c r="AA25" s="402"/>
      <c r="AB25" s="402"/>
      <c r="AC25" s="402"/>
      <c r="AD25" s="402"/>
      <c r="AE25" s="402"/>
      <c r="AF25" s="402"/>
      <c r="AG25" s="403"/>
      <c r="AH25" s="404">
        <v>807</v>
      </c>
      <c r="AI25" s="405"/>
      <c r="AJ25" s="405"/>
      <c r="AK25" s="405"/>
      <c r="AL25" s="406"/>
      <c r="AM25" s="404">
        <v>2527524</v>
      </c>
      <c r="AN25" s="405"/>
      <c r="AO25" s="405"/>
      <c r="AP25" s="405"/>
      <c r="AQ25" s="405"/>
      <c r="AR25" s="406"/>
      <c r="AS25" s="404">
        <v>3132</v>
      </c>
      <c r="AT25" s="405"/>
      <c r="AU25" s="405"/>
      <c r="AV25" s="405"/>
      <c r="AW25" s="405"/>
      <c r="AX25" s="407"/>
      <c r="AY25" s="420" t="s">
        <v>172</v>
      </c>
      <c r="AZ25" s="421"/>
      <c r="BA25" s="421"/>
      <c r="BB25" s="421"/>
      <c r="BC25" s="421"/>
      <c r="BD25" s="421"/>
      <c r="BE25" s="421"/>
      <c r="BF25" s="421"/>
      <c r="BG25" s="421"/>
      <c r="BH25" s="421"/>
      <c r="BI25" s="421"/>
      <c r="BJ25" s="421"/>
      <c r="BK25" s="421"/>
      <c r="BL25" s="421"/>
      <c r="BM25" s="422"/>
      <c r="BN25" s="423">
        <v>66147270</v>
      </c>
      <c r="BO25" s="424"/>
      <c r="BP25" s="424"/>
      <c r="BQ25" s="424"/>
      <c r="BR25" s="424"/>
      <c r="BS25" s="424"/>
      <c r="BT25" s="424"/>
      <c r="BU25" s="425"/>
      <c r="BV25" s="423">
        <v>88297016</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173</v>
      </c>
      <c r="F26" s="402"/>
      <c r="G26" s="402"/>
      <c r="H26" s="402"/>
      <c r="I26" s="402"/>
      <c r="J26" s="402"/>
      <c r="K26" s="403"/>
      <c r="L26" s="404">
        <v>1</v>
      </c>
      <c r="M26" s="405"/>
      <c r="N26" s="405"/>
      <c r="O26" s="405"/>
      <c r="P26" s="406"/>
      <c r="Q26" s="404">
        <v>7050</v>
      </c>
      <c r="R26" s="405"/>
      <c r="S26" s="405"/>
      <c r="T26" s="405"/>
      <c r="U26" s="405"/>
      <c r="V26" s="406"/>
      <c r="W26" s="470"/>
      <c r="X26" s="461"/>
      <c r="Y26" s="462"/>
      <c r="Z26" s="401" t="s">
        <v>174</v>
      </c>
      <c r="AA26" s="483"/>
      <c r="AB26" s="483"/>
      <c r="AC26" s="483"/>
      <c r="AD26" s="483"/>
      <c r="AE26" s="483"/>
      <c r="AF26" s="483"/>
      <c r="AG26" s="484"/>
      <c r="AH26" s="404">
        <v>444</v>
      </c>
      <c r="AI26" s="405"/>
      <c r="AJ26" s="405"/>
      <c r="AK26" s="405"/>
      <c r="AL26" s="406"/>
      <c r="AM26" s="404">
        <v>1613940</v>
      </c>
      <c r="AN26" s="405"/>
      <c r="AO26" s="405"/>
      <c r="AP26" s="405"/>
      <c r="AQ26" s="405"/>
      <c r="AR26" s="406"/>
      <c r="AS26" s="404">
        <v>3635</v>
      </c>
      <c r="AT26" s="405"/>
      <c r="AU26" s="405"/>
      <c r="AV26" s="405"/>
      <c r="AW26" s="405"/>
      <c r="AX26" s="407"/>
      <c r="AY26" s="437" t="s">
        <v>175</v>
      </c>
      <c r="AZ26" s="438"/>
      <c r="BA26" s="438"/>
      <c r="BB26" s="438"/>
      <c r="BC26" s="438"/>
      <c r="BD26" s="438"/>
      <c r="BE26" s="438"/>
      <c r="BF26" s="438"/>
      <c r="BG26" s="438"/>
      <c r="BH26" s="438"/>
      <c r="BI26" s="438"/>
      <c r="BJ26" s="438"/>
      <c r="BK26" s="438"/>
      <c r="BL26" s="438"/>
      <c r="BM26" s="439"/>
      <c r="BN26" s="428">
        <v>1927276</v>
      </c>
      <c r="BO26" s="429"/>
      <c r="BP26" s="429"/>
      <c r="BQ26" s="429"/>
      <c r="BR26" s="429"/>
      <c r="BS26" s="429"/>
      <c r="BT26" s="429"/>
      <c r="BU26" s="430"/>
      <c r="BV26" s="428">
        <v>2016657</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176</v>
      </c>
      <c r="F27" s="402"/>
      <c r="G27" s="402"/>
      <c r="H27" s="402"/>
      <c r="I27" s="402"/>
      <c r="J27" s="402"/>
      <c r="K27" s="403"/>
      <c r="L27" s="404">
        <v>1</v>
      </c>
      <c r="M27" s="405"/>
      <c r="N27" s="405"/>
      <c r="O27" s="405"/>
      <c r="P27" s="406"/>
      <c r="Q27" s="404">
        <v>8200</v>
      </c>
      <c r="R27" s="405"/>
      <c r="S27" s="405"/>
      <c r="T27" s="405"/>
      <c r="U27" s="405"/>
      <c r="V27" s="406"/>
      <c r="W27" s="470"/>
      <c r="X27" s="461"/>
      <c r="Y27" s="462"/>
      <c r="Z27" s="401" t="s">
        <v>177</v>
      </c>
      <c r="AA27" s="402"/>
      <c r="AB27" s="402"/>
      <c r="AC27" s="402"/>
      <c r="AD27" s="402"/>
      <c r="AE27" s="402"/>
      <c r="AF27" s="402"/>
      <c r="AG27" s="403"/>
      <c r="AH27" s="404">
        <v>3625</v>
      </c>
      <c r="AI27" s="405"/>
      <c r="AJ27" s="405"/>
      <c r="AK27" s="405"/>
      <c r="AL27" s="406"/>
      <c r="AM27" s="404">
        <v>13501014</v>
      </c>
      <c r="AN27" s="405"/>
      <c r="AO27" s="405"/>
      <c r="AP27" s="405"/>
      <c r="AQ27" s="405"/>
      <c r="AR27" s="406"/>
      <c r="AS27" s="404">
        <v>3724</v>
      </c>
      <c r="AT27" s="405"/>
      <c r="AU27" s="405"/>
      <c r="AV27" s="405"/>
      <c r="AW27" s="405"/>
      <c r="AX27" s="407"/>
      <c r="AY27" s="434" t="s">
        <v>178</v>
      </c>
      <c r="AZ27" s="435"/>
      <c r="BA27" s="435"/>
      <c r="BB27" s="435"/>
      <c r="BC27" s="435"/>
      <c r="BD27" s="435"/>
      <c r="BE27" s="435"/>
      <c r="BF27" s="435"/>
      <c r="BG27" s="435"/>
      <c r="BH27" s="435"/>
      <c r="BI27" s="435"/>
      <c r="BJ27" s="435"/>
      <c r="BK27" s="435"/>
      <c r="BL27" s="435"/>
      <c r="BM27" s="436"/>
      <c r="BN27" s="431" t="s">
        <v>126</v>
      </c>
      <c r="BO27" s="432"/>
      <c r="BP27" s="432"/>
      <c r="BQ27" s="432"/>
      <c r="BR27" s="432"/>
      <c r="BS27" s="432"/>
      <c r="BT27" s="432"/>
      <c r="BU27" s="433"/>
      <c r="BV27" s="431" t="s">
        <v>179</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7460</v>
      </c>
      <c r="R28" s="405"/>
      <c r="S28" s="405"/>
      <c r="T28" s="405"/>
      <c r="U28" s="405"/>
      <c r="V28" s="406"/>
      <c r="W28" s="470"/>
      <c r="X28" s="461"/>
      <c r="Y28" s="462"/>
      <c r="Z28" s="401" t="s">
        <v>181</v>
      </c>
      <c r="AA28" s="402"/>
      <c r="AB28" s="402"/>
      <c r="AC28" s="402"/>
      <c r="AD28" s="402"/>
      <c r="AE28" s="402"/>
      <c r="AF28" s="402"/>
      <c r="AG28" s="403"/>
      <c r="AH28" s="404" t="s">
        <v>127</v>
      </c>
      <c r="AI28" s="405"/>
      <c r="AJ28" s="405"/>
      <c r="AK28" s="405"/>
      <c r="AL28" s="406"/>
      <c r="AM28" s="404" t="s">
        <v>126</v>
      </c>
      <c r="AN28" s="405"/>
      <c r="AO28" s="405"/>
      <c r="AP28" s="405"/>
      <c r="AQ28" s="405"/>
      <c r="AR28" s="406"/>
      <c r="AS28" s="404" t="s">
        <v>126</v>
      </c>
      <c r="AT28" s="405"/>
      <c r="AU28" s="405"/>
      <c r="AV28" s="405"/>
      <c r="AW28" s="405"/>
      <c r="AX28" s="407"/>
      <c r="AY28" s="411" t="s">
        <v>182</v>
      </c>
      <c r="AZ28" s="412"/>
      <c r="BA28" s="412"/>
      <c r="BB28" s="413"/>
      <c r="BC28" s="420" t="s">
        <v>48</v>
      </c>
      <c r="BD28" s="421"/>
      <c r="BE28" s="421"/>
      <c r="BF28" s="421"/>
      <c r="BG28" s="421"/>
      <c r="BH28" s="421"/>
      <c r="BI28" s="421"/>
      <c r="BJ28" s="421"/>
      <c r="BK28" s="421"/>
      <c r="BL28" s="421"/>
      <c r="BM28" s="422"/>
      <c r="BN28" s="423">
        <v>4096134</v>
      </c>
      <c r="BO28" s="424"/>
      <c r="BP28" s="424"/>
      <c r="BQ28" s="424"/>
      <c r="BR28" s="424"/>
      <c r="BS28" s="424"/>
      <c r="BT28" s="424"/>
      <c r="BU28" s="425"/>
      <c r="BV28" s="423">
        <v>4779590</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46</v>
      </c>
      <c r="M29" s="405"/>
      <c r="N29" s="405"/>
      <c r="O29" s="405"/>
      <c r="P29" s="406"/>
      <c r="Q29" s="404">
        <v>6760</v>
      </c>
      <c r="R29" s="405"/>
      <c r="S29" s="405"/>
      <c r="T29" s="405"/>
      <c r="U29" s="405"/>
      <c r="V29" s="406"/>
      <c r="W29" s="471"/>
      <c r="X29" s="472"/>
      <c r="Y29" s="473"/>
      <c r="Z29" s="401" t="s">
        <v>184</v>
      </c>
      <c r="AA29" s="402"/>
      <c r="AB29" s="402"/>
      <c r="AC29" s="402"/>
      <c r="AD29" s="402"/>
      <c r="AE29" s="402"/>
      <c r="AF29" s="402"/>
      <c r="AG29" s="403"/>
      <c r="AH29" s="404">
        <v>8530</v>
      </c>
      <c r="AI29" s="405"/>
      <c r="AJ29" s="405"/>
      <c r="AK29" s="405"/>
      <c r="AL29" s="406"/>
      <c r="AM29" s="404">
        <v>29329449</v>
      </c>
      <c r="AN29" s="405"/>
      <c r="AO29" s="405"/>
      <c r="AP29" s="405"/>
      <c r="AQ29" s="405"/>
      <c r="AR29" s="406"/>
      <c r="AS29" s="404">
        <v>3438</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6305777</v>
      </c>
      <c r="BO29" s="429"/>
      <c r="BP29" s="429"/>
      <c r="BQ29" s="429"/>
      <c r="BR29" s="429"/>
      <c r="BS29" s="429"/>
      <c r="BT29" s="429"/>
      <c r="BU29" s="430"/>
      <c r="BV29" s="428">
        <v>5387197</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100.1</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12490008</v>
      </c>
      <c r="BO30" s="432"/>
      <c r="BP30" s="432"/>
      <c r="BQ30" s="432"/>
      <c r="BR30" s="432"/>
      <c r="BS30" s="432"/>
      <c r="BT30" s="432"/>
      <c r="BU30" s="433"/>
      <c r="BV30" s="431">
        <v>12381847</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193</v>
      </c>
      <c r="V33" s="391"/>
      <c r="W33" s="390" t="s">
        <v>195</v>
      </c>
      <c r="X33" s="390"/>
      <c r="Y33" s="390"/>
      <c r="Z33" s="390"/>
      <c r="AA33" s="390"/>
      <c r="AB33" s="390"/>
      <c r="AC33" s="390"/>
      <c r="AD33" s="390"/>
      <c r="AE33" s="390"/>
      <c r="AF33" s="390"/>
      <c r="AG33" s="390"/>
      <c r="AH33" s="390"/>
      <c r="AI33" s="390"/>
      <c r="AJ33" s="390"/>
      <c r="AK33" s="390"/>
      <c r="AL33" s="216"/>
      <c r="AM33" s="391" t="s">
        <v>196</v>
      </c>
      <c r="AN33" s="391"/>
      <c r="AO33" s="390" t="s">
        <v>195</v>
      </c>
      <c r="AP33" s="390"/>
      <c r="AQ33" s="390"/>
      <c r="AR33" s="390"/>
      <c r="AS33" s="390"/>
      <c r="AT33" s="390"/>
      <c r="AU33" s="390"/>
      <c r="AV33" s="390"/>
      <c r="AW33" s="390"/>
      <c r="AX33" s="390"/>
      <c r="AY33" s="390"/>
      <c r="AZ33" s="390"/>
      <c r="BA33" s="390"/>
      <c r="BB33" s="390"/>
      <c r="BC33" s="390"/>
      <c r="BD33" s="217"/>
      <c r="BE33" s="390" t="s">
        <v>197</v>
      </c>
      <c r="BF33" s="390"/>
      <c r="BG33" s="390" t="s">
        <v>198</v>
      </c>
      <c r="BH33" s="390"/>
      <c r="BI33" s="390"/>
      <c r="BJ33" s="390"/>
      <c r="BK33" s="390"/>
      <c r="BL33" s="390"/>
      <c r="BM33" s="390"/>
      <c r="BN33" s="390"/>
      <c r="BO33" s="390"/>
      <c r="BP33" s="390"/>
      <c r="BQ33" s="390"/>
      <c r="BR33" s="390"/>
      <c r="BS33" s="390"/>
      <c r="BT33" s="390"/>
      <c r="BU33" s="390"/>
      <c r="BV33" s="217"/>
      <c r="BW33" s="391" t="s">
        <v>197</v>
      </c>
      <c r="BX33" s="391"/>
      <c r="BY33" s="390" t="s">
        <v>199</v>
      </c>
      <c r="BZ33" s="390"/>
      <c r="CA33" s="390"/>
      <c r="CB33" s="390"/>
      <c r="CC33" s="390"/>
      <c r="CD33" s="390"/>
      <c r="CE33" s="390"/>
      <c r="CF33" s="390"/>
      <c r="CG33" s="390"/>
      <c r="CH33" s="390"/>
      <c r="CI33" s="390"/>
      <c r="CJ33" s="390"/>
      <c r="CK33" s="390"/>
      <c r="CL33" s="390"/>
      <c r="CM33" s="390"/>
      <c r="CN33" s="216"/>
      <c r="CO33" s="391" t="s">
        <v>200</v>
      </c>
      <c r="CP33" s="391"/>
      <c r="CQ33" s="390" t="s">
        <v>201</v>
      </c>
      <c r="CR33" s="390"/>
      <c r="CS33" s="390"/>
      <c r="CT33" s="390"/>
      <c r="CU33" s="390"/>
      <c r="CV33" s="390"/>
      <c r="CW33" s="390"/>
      <c r="CX33" s="390"/>
      <c r="CY33" s="390"/>
      <c r="CZ33" s="390"/>
      <c r="DA33" s="390"/>
      <c r="DB33" s="390"/>
      <c r="DC33" s="390"/>
      <c r="DD33" s="390"/>
      <c r="DE33" s="390"/>
      <c r="DF33" s="216"/>
      <c r="DG33" s="389" t="s">
        <v>202</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10</v>
      </c>
      <c r="V34" s="387"/>
      <c r="W34" s="386" t="str">
        <f>IF('各会計、関係団体の財政状況及び健全化判断比率'!B28="","",'各会計、関係団体の財政状況及び健全化判断比率'!B28)</f>
        <v>国民健康保険会計</v>
      </c>
      <c r="X34" s="386"/>
      <c r="Y34" s="386"/>
      <c r="Z34" s="386"/>
      <c r="AA34" s="386"/>
      <c r="AB34" s="386"/>
      <c r="AC34" s="386"/>
      <c r="AD34" s="386"/>
      <c r="AE34" s="386"/>
      <c r="AF34" s="386"/>
      <c r="AG34" s="386"/>
      <c r="AH34" s="386"/>
      <c r="AI34" s="386"/>
      <c r="AJ34" s="386"/>
      <c r="AK34" s="386"/>
      <c r="AL34" s="214"/>
      <c r="AM34" s="387">
        <f>IF(AO34="","",MAX(C34:D43,U34:V43)+1)</f>
        <v>14</v>
      </c>
      <c r="AN34" s="387"/>
      <c r="AO34" s="386" t="str">
        <f>IF('各会計、関係団体の財政状況及び健全化判断比率'!B32="","",'各会計、関係団体の財政状況及び健全化判断比率'!B32)</f>
        <v>病院事業会計</v>
      </c>
      <c r="AP34" s="386"/>
      <c r="AQ34" s="386"/>
      <c r="AR34" s="386"/>
      <c r="AS34" s="386"/>
      <c r="AT34" s="386"/>
      <c r="AU34" s="386"/>
      <c r="AV34" s="386"/>
      <c r="AW34" s="386"/>
      <c r="AX34" s="386"/>
      <c r="AY34" s="386"/>
      <c r="AZ34" s="386"/>
      <c r="BA34" s="386"/>
      <c r="BB34" s="386"/>
      <c r="BC34" s="386"/>
      <c r="BD34" s="214"/>
      <c r="BE34" s="387">
        <f>IF(BG34="","",MAX(C34:D43,U34:V43,AM34:AN43)+1)</f>
        <v>19</v>
      </c>
      <c r="BF34" s="387"/>
      <c r="BG34" s="386" t="str">
        <f>IF('各会計、関係団体の財政状況及び健全化判断比率'!B37="","",'各会計、関係団体の財政状況及び健全化判断比率'!B37)</f>
        <v>農業集落排水事業会計</v>
      </c>
      <c r="BH34" s="386"/>
      <c r="BI34" s="386"/>
      <c r="BJ34" s="386"/>
      <c r="BK34" s="386"/>
      <c r="BL34" s="386"/>
      <c r="BM34" s="386"/>
      <c r="BN34" s="386"/>
      <c r="BO34" s="386"/>
      <c r="BP34" s="386"/>
      <c r="BQ34" s="386"/>
      <c r="BR34" s="386"/>
      <c r="BS34" s="386"/>
      <c r="BT34" s="386"/>
      <c r="BU34" s="386"/>
      <c r="BV34" s="214"/>
      <c r="BW34" s="387">
        <f>IF(BY34="","",MAX(C34:D43,U34:V43,AM34:AN43,BE34:BF43)+1)</f>
        <v>20</v>
      </c>
      <c r="BX34" s="387"/>
      <c r="BY34" s="386" t="str">
        <f>IF('各会計、関係団体の財政状況及び健全化判断比率'!B68="","",'各会計、関係団体の財政状況及び健全化判断比率'!B68)</f>
        <v>山鹿植木広域行政事務組合</v>
      </c>
      <c r="BZ34" s="386"/>
      <c r="CA34" s="386"/>
      <c r="CB34" s="386"/>
      <c r="CC34" s="386"/>
      <c r="CD34" s="386"/>
      <c r="CE34" s="386"/>
      <c r="CF34" s="386"/>
      <c r="CG34" s="386"/>
      <c r="CH34" s="386"/>
      <c r="CI34" s="386"/>
      <c r="CJ34" s="386"/>
      <c r="CK34" s="386"/>
      <c r="CL34" s="386"/>
      <c r="CM34" s="386"/>
      <c r="CN34" s="214"/>
      <c r="CO34" s="387">
        <f>IF(CQ34="","",MAX(C34:D43,U34:V43,AM34:AN43,BE34:BF43,BW34:BX43)+1)</f>
        <v>23</v>
      </c>
      <c r="CP34" s="387"/>
      <c r="CQ34" s="386" t="str">
        <f>IF('各会計、関係団体の財政状況及び健全化判断比率'!BS7="","",'各会計、関係団体の財政状況及び健全化判断比率'!BS7)</f>
        <v>熊本市勤労福祉センター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f>IF(E35="","",C34+1)</f>
        <v>2</v>
      </c>
      <c r="D35" s="387"/>
      <c r="E35" s="386" t="str">
        <f>IF('各会計、関係団体の財政状況及び健全化判断比率'!B8="","",'各会計、関係団体の財政状況及び健全化判断比率'!B8)</f>
        <v>母子父子寡婦福祉資金貸付事業会計</v>
      </c>
      <c r="F35" s="386"/>
      <c r="G35" s="386"/>
      <c r="H35" s="386"/>
      <c r="I35" s="386"/>
      <c r="J35" s="386"/>
      <c r="K35" s="386"/>
      <c r="L35" s="386"/>
      <c r="M35" s="386"/>
      <c r="N35" s="386"/>
      <c r="O35" s="386"/>
      <c r="P35" s="386"/>
      <c r="Q35" s="386"/>
      <c r="R35" s="386"/>
      <c r="S35" s="386"/>
      <c r="T35" s="214"/>
      <c r="U35" s="387">
        <f>IF(W35="","",U34+1)</f>
        <v>11</v>
      </c>
      <c r="V35" s="387"/>
      <c r="W35" s="386" t="str">
        <f>IF('各会計、関係団体の財政状況及び健全化判断比率'!B29="","",'各会計、関係団体の財政状況及び健全化判断比率'!B29)</f>
        <v>介護保険会計</v>
      </c>
      <c r="X35" s="386"/>
      <c r="Y35" s="386"/>
      <c r="Z35" s="386"/>
      <c r="AA35" s="386"/>
      <c r="AB35" s="386"/>
      <c r="AC35" s="386"/>
      <c r="AD35" s="386"/>
      <c r="AE35" s="386"/>
      <c r="AF35" s="386"/>
      <c r="AG35" s="386"/>
      <c r="AH35" s="386"/>
      <c r="AI35" s="386"/>
      <c r="AJ35" s="386"/>
      <c r="AK35" s="386"/>
      <c r="AL35" s="214"/>
      <c r="AM35" s="387">
        <f t="shared" ref="AM35:AM43" si="0">IF(AO35="","",AM34+1)</f>
        <v>15</v>
      </c>
      <c r="AN35" s="387"/>
      <c r="AO35" s="386" t="str">
        <f>IF('各会計、関係団体の財政状況及び健全化判断比率'!B33="","",'各会計、関係団体の財政状況及び健全化判断比率'!B33)</f>
        <v>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21</v>
      </c>
      <c r="BX35" s="387"/>
      <c r="BY35" s="386" t="str">
        <f>IF('各会計、関係団体の財政状況及び健全化判断比率'!B69="","",'各会計、関係団体の財政状況及び健全化判断比率'!B69)</f>
        <v>熊本県後期高齢者医療広域連合（一般会計）</v>
      </c>
      <c r="BZ35" s="386"/>
      <c r="CA35" s="386"/>
      <c r="CB35" s="386"/>
      <c r="CC35" s="386"/>
      <c r="CD35" s="386"/>
      <c r="CE35" s="386"/>
      <c r="CF35" s="386"/>
      <c r="CG35" s="386"/>
      <c r="CH35" s="386"/>
      <c r="CI35" s="386"/>
      <c r="CJ35" s="386"/>
      <c r="CK35" s="386"/>
      <c r="CL35" s="386"/>
      <c r="CM35" s="386"/>
      <c r="CN35" s="214"/>
      <c r="CO35" s="387">
        <f t="shared" ref="CO35:CO43" si="3">IF(CQ35="","",CO34+1)</f>
        <v>24</v>
      </c>
      <c r="CP35" s="387"/>
      <c r="CQ35" s="386" t="str">
        <f>IF('各会計、関係団体の財政状況及び健全化判断比率'!BS8="","",'各会計、関係団体の財政状況及び健全化判断比率'!BS8)</f>
        <v>熊本市上下水道サービス公社</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f>IF(E36="","",C35+1)</f>
        <v>3</v>
      </c>
      <c r="D36" s="387"/>
      <c r="E36" s="386" t="str">
        <f>IF('各会計、関係団体の財政状況及び健全化判断比率'!B9="","",'各会計、関係団体の財政状況及び健全化判断比率'!B9)</f>
        <v>産業振興資金会計</v>
      </c>
      <c r="F36" s="386"/>
      <c r="G36" s="386"/>
      <c r="H36" s="386"/>
      <c r="I36" s="386"/>
      <c r="J36" s="386"/>
      <c r="K36" s="386"/>
      <c r="L36" s="386"/>
      <c r="M36" s="386"/>
      <c r="N36" s="386"/>
      <c r="O36" s="386"/>
      <c r="P36" s="386"/>
      <c r="Q36" s="386"/>
      <c r="R36" s="386"/>
      <c r="S36" s="386"/>
      <c r="T36" s="214"/>
      <c r="U36" s="387">
        <f t="shared" ref="U36:U43" si="4">IF(W36="","",U35+1)</f>
        <v>12</v>
      </c>
      <c r="V36" s="387"/>
      <c r="W36" s="386" t="str">
        <f>IF('各会計、関係団体の財政状況及び健全化判断比率'!B30="","",'各会計、関係団体の財政状況及び健全化判断比率'!B30)</f>
        <v>後期高齢者医療会計</v>
      </c>
      <c r="X36" s="386"/>
      <c r="Y36" s="386"/>
      <c r="Z36" s="386"/>
      <c r="AA36" s="386"/>
      <c r="AB36" s="386"/>
      <c r="AC36" s="386"/>
      <c r="AD36" s="386"/>
      <c r="AE36" s="386"/>
      <c r="AF36" s="386"/>
      <c r="AG36" s="386"/>
      <c r="AH36" s="386"/>
      <c r="AI36" s="386"/>
      <c r="AJ36" s="386"/>
      <c r="AK36" s="386"/>
      <c r="AL36" s="214"/>
      <c r="AM36" s="387">
        <f t="shared" si="0"/>
        <v>16</v>
      </c>
      <c r="AN36" s="387"/>
      <c r="AO36" s="386" t="str">
        <f>IF('各会計、関係団体の財政状況及び健全化判断比率'!B34="","",'各会計、関係団体の財政状況及び健全化判断比率'!B34)</f>
        <v>工業用水道事業会計</v>
      </c>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22</v>
      </c>
      <c r="BX36" s="387"/>
      <c r="BY36" s="386" t="str">
        <f>IF('各会計、関係団体の財政状況及び健全化判断比率'!B70="","",'各会計、関係団体の財政状況及び健全化判断比率'!B70)</f>
        <v>熊本県後期高齢者医療広域連合（後期高齢者医療特別会計）</v>
      </c>
      <c r="BZ36" s="386"/>
      <c r="CA36" s="386"/>
      <c r="CB36" s="386"/>
      <c r="CC36" s="386"/>
      <c r="CD36" s="386"/>
      <c r="CE36" s="386"/>
      <c r="CF36" s="386"/>
      <c r="CG36" s="386"/>
      <c r="CH36" s="386"/>
      <c r="CI36" s="386"/>
      <c r="CJ36" s="386"/>
      <c r="CK36" s="386"/>
      <c r="CL36" s="386"/>
      <c r="CM36" s="386"/>
      <c r="CN36" s="214"/>
      <c r="CO36" s="387">
        <f t="shared" si="3"/>
        <v>25</v>
      </c>
      <c r="CP36" s="387"/>
      <c r="CQ36" s="386" t="str">
        <f>IF('各会計、関係団体の財政状況及び健全化判断比率'!BS9="","",'各会計、関係団体の財政状況及び健全化判断比率'!BS9)</f>
        <v>熊本市社会教育振興事業団</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f>IF(E37="","",C36+1)</f>
        <v>4</v>
      </c>
      <c r="D37" s="387"/>
      <c r="E37" s="386" t="str">
        <f>IF('各会計、関係団体の財政状況及び健全化判断比率'!B10="","",'各会計、関係団体の財政状況及び健全化判断比率'!B10)</f>
        <v>公共用地先行取得事業会計</v>
      </c>
      <c r="F37" s="386"/>
      <c r="G37" s="386"/>
      <c r="H37" s="386"/>
      <c r="I37" s="386"/>
      <c r="J37" s="386"/>
      <c r="K37" s="386"/>
      <c r="L37" s="386"/>
      <c r="M37" s="386"/>
      <c r="N37" s="386"/>
      <c r="O37" s="386"/>
      <c r="P37" s="386"/>
      <c r="Q37" s="386"/>
      <c r="R37" s="386"/>
      <c r="S37" s="386"/>
      <c r="T37" s="214"/>
      <c r="U37" s="387">
        <f t="shared" si="4"/>
        <v>13</v>
      </c>
      <c r="V37" s="387"/>
      <c r="W37" s="386" t="str">
        <f>IF('各会計、関係団体の財政状況及び健全化判断比率'!B31="","",'各会計、関係団体の財政状況及び健全化判断比率'!B31)</f>
        <v>競輪事業会計</v>
      </c>
      <c r="X37" s="386"/>
      <c r="Y37" s="386"/>
      <c r="Z37" s="386"/>
      <c r="AA37" s="386"/>
      <c r="AB37" s="386"/>
      <c r="AC37" s="386"/>
      <c r="AD37" s="386"/>
      <c r="AE37" s="386"/>
      <c r="AF37" s="386"/>
      <c r="AG37" s="386"/>
      <c r="AH37" s="386"/>
      <c r="AI37" s="386"/>
      <c r="AJ37" s="386"/>
      <c r="AK37" s="386"/>
      <c r="AL37" s="214"/>
      <c r="AM37" s="387">
        <f t="shared" si="0"/>
        <v>17</v>
      </c>
      <c r="AN37" s="387"/>
      <c r="AO37" s="386" t="str">
        <f>IF('各会計、関係団体の財政状況及び健全化判断比率'!B35="","",'各会計、関係団体の財政状況及び健全化判断比率'!B35)</f>
        <v>下水道事業会計</v>
      </c>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f t="shared" si="3"/>
        <v>26</v>
      </c>
      <c r="CP37" s="387"/>
      <c r="CQ37" s="386" t="str">
        <f>IF('各会計、関係団体の財政状況及び健全化判断比率'!BS10="","",'各会計、関係団体の財政状況及び健全化判断比率'!BS10)</f>
        <v>熊本市美術文化振興財団</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f t="shared" ref="C38:C43" si="5">IF(E38="","",C37+1)</f>
        <v>5</v>
      </c>
      <c r="D38" s="387"/>
      <c r="E38" s="386" t="str">
        <f>IF('各会計、関係団体の財政状況及び健全化判断比率'!B11="","",'各会計、関係団体の財政状況及び健全化判断比率'!B11)</f>
        <v>都市開発資金貸付事業会計</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f t="shared" si="0"/>
        <v>18</v>
      </c>
      <c r="AN38" s="387"/>
      <c r="AO38" s="386" t="str">
        <f>IF('各会計、関係団体の財政状況及び健全化判断比率'!B36="","",'各会計、関係団体の財政状況及び健全化判断比率'!B36)</f>
        <v>交通事業会計</v>
      </c>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f t="shared" si="3"/>
        <v>27</v>
      </c>
      <c r="CP38" s="387"/>
      <c r="CQ38" s="386" t="str">
        <f>IF('各会計、関係団体の財政状況及び健全化判断比率'!BS11="","",'各会計、関係団体の財政状況及び健全化判断比率'!BS11)</f>
        <v>くまもと地下水財団</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f t="shared" si="5"/>
        <v>6</v>
      </c>
      <c r="D39" s="387"/>
      <c r="E39" s="386" t="str">
        <f>IF('各会計、関係団体の財政状況及び健全化判断比率'!B12="","",'各会計、関係団体の財政状況及び健全化判断比率'!B12)</f>
        <v>熊本駅西土地区画整理事業会計</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f t="shared" si="3"/>
        <v>28</v>
      </c>
      <c r="CP39" s="387"/>
      <c r="CQ39" s="386" t="str">
        <f>IF('各会計、関係団体の財政状況及び健全化判断比率'!BS12="","",'各会計、関係団体の財政状況及び健全化判断比率'!BS12)</f>
        <v>熊本市国際交流振興事業団</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f t="shared" si="5"/>
        <v>7</v>
      </c>
      <c r="D40" s="387"/>
      <c r="E40" s="386" t="str">
        <f>IF('各会計、関係団体の財政状況及び健全化判断比率'!B13="","",'各会計、関係団体の財政状況及び健全化判断比率'!B13)</f>
        <v>植木中央土地区画整理事業会計</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f t="shared" si="3"/>
        <v>29</v>
      </c>
      <c r="CP40" s="387"/>
      <c r="CQ40" s="386" t="str">
        <f>IF('各会計、関係団体の財政状況及び健全化判断比率'!BS13="","",'各会計、関係団体の財政状況及び健全化判断比率'!BS13)</f>
        <v>熊本市学校給食会</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f t="shared" si="5"/>
        <v>8</v>
      </c>
      <c r="D41" s="387"/>
      <c r="E41" s="386" t="str">
        <f>IF('各会計、関係団体の財政状況及び健全化判断比率'!B14="","",'各会計、関係団体の財政状況及び健全化判断比率'!B14)</f>
        <v>奨学金貸付事業会計</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f t="shared" si="3"/>
        <v>30</v>
      </c>
      <c r="CP41" s="387"/>
      <c r="CQ41" s="386" t="str">
        <f>IF('各会計、関係団体の財政状況及び健全化判断比率'!BS14="","",'各会計、関係団体の財政状況及び健全化判断比率'!BS14)</f>
        <v>熊本流通情報センター</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f t="shared" si="5"/>
        <v>9</v>
      </c>
      <c r="D42" s="387"/>
      <c r="E42" s="386" t="str">
        <f>IF('各会計、関係団体の財政状況及び健全化判断比率'!B15="","",'各会計、関係団体の財政状況及び健全化判断比率'!B15)</f>
        <v>公債管理会計</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f t="shared" si="3"/>
        <v>31</v>
      </c>
      <c r="CP42" s="387"/>
      <c r="CQ42" s="386" t="str">
        <f>IF('各会計、関係団体の財政状況及び健全化判断比率'!BS15="","",'各会計、関係団体の財政状況及び健全化判断比率'!BS15)</f>
        <v>熊本国際観光コンベンション協会</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6ztl4FZg/2Dq4elfvVZ44ZDuqV7GQ8dQsBSsmsnKpjjT7S1Mkoz+vRPaM2qd/xZ5f8K6Mu9EPI852TZmGBquA==" saltValue="QzRZtXPYFYsF6UdeLWOQY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3"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FF00"/>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0" t="s">
        <v>569</v>
      </c>
      <c r="D34" s="1210"/>
      <c r="E34" s="1211"/>
      <c r="F34" s="32" t="s">
        <v>570</v>
      </c>
      <c r="G34" s="33" t="s">
        <v>571</v>
      </c>
      <c r="H34" s="33" t="s">
        <v>572</v>
      </c>
      <c r="I34" s="33" t="s">
        <v>573</v>
      </c>
      <c r="J34" s="34" t="s">
        <v>574</v>
      </c>
      <c r="K34" s="22"/>
      <c r="L34" s="22"/>
      <c r="M34" s="22"/>
      <c r="N34" s="22"/>
      <c r="O34" s="22"/>
      <c r="P34" s="22"/>
    </row>
    <row r="35" spans="1:16" ht="39" customHeight="1" x14ac:dyDescent="0.15">
      <c r="A35" s="22"/>
      <c r="B35" s="35"/>
      <c r="C35" s="1204" t="s">
        <v>575</v>
      </c>
      <c r="D35" s="1205"/>
      <c r="E35" s="1206"/>
      <c r="F35" s="36">
        <v>7.49</v>
      </c>
      <c r="G35" s="37">
        <v>7.4</v>
      </c>
      <c r="H35" s="37">
        <v>6.56</v>
      </c>
      <c r="I35" s="37">
        <v>6.89</v>
      </c>
      <c r="J35" s="38">
        <v>7.54</v>
      </c>
      <c r="K35" s="22"/>
      <c r="L35" s="22"/>
      <c r="M35" s="22"/>
      <c r="N35" s="22"/>
      <c r="O35" s="22"/>
      <c r="P35" s="22"/>
    </row>
    <row r="36" spans="1:16" ht="39" customHeight="1" x14ac:dyDescent="0.15">
      <c r="A36" s="22"/>
      <c r="B36" s="35"/>
      <c r="C36" s="1204" t="s">
        <v>576</v>
      </c>
      <c r="D36" s="1205"/>
      <c r="E36" s="1206"/>
      <c r="F36" s="36">
        <v>6.6</v>
      </c>
      <c r="G36" s="37">
        <v>5.77</v>
      </c>
      <c r="H36" s="37">
        <v>5.34</v>
      </c>
      <c r="I36" s="37">
        <v>5.5</v>
      </c>
      <c r="J36" s="38">
        <v>5.91</v>
      </c>
      <c r="K36" s="22"/>
      <c r="L36" s="22"/>
      <c r="M36" s="22"/>
      <c r="N36" s="22"/>
      <c r="O36" s="22"/>
      <c r="P36" s="22"/>
    </row>
    <row r="37" spans="1:16" ht="39" customHeight="1" x14ac:dyDescent="0.15">
      <c r="A37" s="22"/>
      <c r="B37" s="35"/>
      <c r="C37" s="1204" t="s">
        <v>577</v>
      </c>
      <c r="D37" s="1205"/>
      <c r="E37" s="1206"/>
      <c r="F37" s="36">
        <v>2.4</v>
      </c>
      <c r="G37" s="37">
        <v>2.93</v>
      </c>
      <c r="H37" s="37">
        <v>3.07</v>
      </c>
      <c r="I37" s="37">
        <v>3.12</v>
      </c>
      <c r="J37" s="38">
        <v>3.22</v>
      </c>
      <c r="K37" s="22"/>
      <c r="L37" s="22"/>
      <c r="M37" s="22"/>
      <c r="N37" s="22"/>
      <c r="O37" s="22"/>
      <c r="P37" s="22"/>
    </row>
    <row r="38" spans="1:16" ht="39" customHeight="1" x14ac:dyDescent="0.15">
      <c r="A38" s="22"/>
      <c r="B38" s="35"/>
      <c r="C38" s="1204" t="s">
        <v>578</v>
      </c>
      <c r="D38" s="1205"/>
      <c r="E38" s="1206"/>
      <c r="F38" s="36">
        <v>0.99</v>
      </c>
      <c r="G38" s="37">
        <v>0.94</v>
      </c>
      <c r="H38" s="37">
        <v>0.97</v>
      </c>
      <c r="I38" s="37">
        <v>2.0099999999999998</v>
      </c>
      <c r="J38" s="38">
        <v>2.4900000000000002</v>
      </c>
      <c r="K38" s="22"/>
      <c r="L38" s="22"/>
      <c r="M38" s="22"/>
      <c r="N38" s="22"/>
      <c r="O38" s="22"/>
      <c r="P38" s="22"/>
    </row>
    <row r="39" spans="1:16" ht="39" customHeight="1" x14ac:dyDescent="0.15">
      <c r="A39" s="22"/>
      <c r="B39" s="35"/>
      <c r="C39" s="1204" t="s">
        <v>579</v>
      </c>
      <c r="D39" s="1205"/>
      <c r="E39" s="1206"/>
      <c r="F39" s="36">
        <v>0.5</v>
      </c>
      <c r="G39" s="37">
        <v>0.59</v>
      </c>
      <c r="H39" s="37">
        <v>0.6</v>
      </c>
      <c r="I39" s="37">
        <v>0.65</v>
      </c>
      <c r="J39" s="38">
        <v>0.67</v>
      </c>
      <c r="K39" s="22"/>
      <c r="L39" s="22"/>
      <c r="M39" s="22"/>
      <c r="N39" s="22"/>
      <c r="O39" s="22"/>
      <c r="P39" s="22"/>
    </row>
    <row r="40" spans="1:16" ht="39" customHeight="1" x14ac:dyDescent="0.15">
      <c r="A40" s="22"/>
      <c r="B40" s="35"/>
      <c r="C40" s="1204" t="s">
        <v>580</v>
      </c>
      <c r="D40" s="1205"/>
      <c r="E40" s="1206"/>
      <c r="F40" s="36">
        <v>0.15</v>
      </c>
      <c r="G40" s="37">
        <v>0.13</v>
      </c>
      <c r="H40" s="37">
        <v>0.15</v>
      </c>
      <c r="I40" s="37">
        <v>0.15</v>
      </c>
      <c r="J40" s="38">
        <v>0.15</v>
      </c>
      <c r="K40" s="22"/>
      <c r="L40" s="22"/>
      <c r="M40" s="22"/>
      <c r="N40" s="22"/>
      <c r="O40" s="22"/>
      <c r="P40" s="22"/>
    </row>
    <row r="41" spans="1:16" ht="39" customHeight="1" x14ac:dyDescent="0.15">
      <c r="A41" s="22"/>
      <c r="B41" s="35"/>
      <c r="C41" s="1204" t="s">
        <v>581</v>
      </c>
      <c r="D41" s="1205"/>
      <c r="E41" s="1206"/>
      <c r="F41" s="36">
        <v>7.0000000000000007E-2</v>
      </c>
      <c r="G41" s="37">
        <v>0.1</v>
      </c>
      <c r="H41" s="37">
        <v>0.11</v>
      </c>
      <c r="I41" s="37">
        <v>0.11</v>
      </c>
      <c r="J41" s="38">
        <v>0.11</v>
      </c>
      <c r="K41" s="22"/>
      <c r="L41" s="22"/>
      <c r="M41" s="22"/>
      <c r="N41" s="22"/>
      <c r="O41" s="22"/>
      <c r="P41" s="22"/>
    </row>
    <row r="42" spans="1:16" ht="39" customHeight="1" x14ac:dyDescent="0.15">
      <c r="A42" s="22"/>
      <c r="B42" s="39"/>
      <c r="C42" s="1204" t="s">
        <v>582</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583</v>
      </c>
      <c r="D43" s="1208"/>
      <c r="E43" s="1209"/>
      <c r="F43" s="41">
        <v>1.07</v>
      </c>
      <c r="G43" s="42">
        <v>0.28999999999999998</v>
      </c>
      <c r="H43" s="42">
        <v>0.23</v>
      </c>
      <c r="I43" s="42">
        <v>0.16</v>
      </c>
      <c r="J43" s="43">
        <v>0.23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TW5O58SCd776oXdn8oQc54gKMaHuH+kI0sO5PuT0+6VSlnwAfvF5cF0/fM4TP2B70d7w2TNv3NHMWuSfDgJ5g==" saltValue="3EEePLW8NRK6wSdVPXCU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8"/>
  <sheetViews>
    <sheetView showGridLines="0" topLeftCell="A49" zoomScale="85" zoomScaleNormal="85" zoomScaleSheetLayoutView="55" workbookViewId="0">
      <selection activeCell="O59" sqref="O5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31644</v>
      </c>
      <c r="L45" s="60">
        <v>31481</v>
      </c>
      <c r="M45" s="60">
        <v>30941</v>
      </c>
      <c r="N45" s="60">
        <v>30780</v>
      </c>
      <c r="O45" s="61">
        <v>35115</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520</v>
      </c>
      <c r="L46" s="64" t="s">
        <v>520</v>
      </c>
      <c r="M46" s="64" t="s">
        <v>520</v>
      </c>
      <c r="N46" s="64" t="s">
        <v>520</v>
      </c>
      <c r="O46" s="65" t="s">
        <v>520</v>
      </c>
      <c r="P46" s="48"/>
      <c r="Q46" s="48"/>
      <c r="R46" s="48"/>
      <c r="S46" s="48"/>
      <c r="T46" s="48"/>
      <c r="U46" s="48"/>
    </row>
    <row r="47" spans="1:21" ht="30.75" customHeight="1" x14ac:dyDescent="0.15">
      <c r="A47" s="48"/>
      <c r="B47" s="1232"/>
      <c r="C47" s="1233"/>
      <c r="D47" s="62"/>
      <c r="E47" s="1214" t="s">
        <v>14</v>
      </c>
      <c r="F47" s="1214"/>
      <c r="G47" s="1214"/>
      <c r="H47" s="1214"/>
      <c r="I47" s="1214"/>
      <c r="J47" s="1215"/>
      <c r="K47" s="63">
        <v>1000</v>
      </c>
      <c r="L47" s="64">
        <v>1333</v>
      </c>
      <c r="M47" s="64">
        <v>1667</v>
      </c>
      <c r="N47" s="64">
        <v>2000</v>
      </c>
      <c r="O47" s="65">
        <v>2333</v>
      </c>
      <c r="P47" s="48"/>
      <c r="Q47" s="48"/>
      <c r="R47" s="48"/>
      <c r="S47" s="48"/>
      <c r="T47" s="48"/>
      <c r="U47" s="48"/>
    </row>
    <row r="48" spans="1:21" ht="30.75" customHeight="1" x14ac:dyDescent="0.15">
      <c r="A48" s="48"/>
      <c r="B48" s="1232"/>
      <c r="C48" s="1233"/>
      <c r="D48" s="62"/>
      <c r="E48" s="1214" t="s">
        <v>15</v>
      </c>
      <c r="F48" s="1214"/>
      <c r="G48" s="1214"/>
      <c r="H48" s="1214"/>
      <c r="I48" s="1214"/>
      <c r="J48" s="1215"/>
      <c r="K48" s="63">
        <v>6647</v>
      </c>
      <c r="L48" s="64">
        <v>6618</v>
      </c>
      <c r="M48" s="64">
        <v>6418</v>
      </c>
      <c r="N48" s="64">
        <v>5383</v>
      </c>
      <c r="O48" s="65">
        <v>4994</v>
      </c>
      <c r="P48" s="48"/>
      <c r="Q48" s="48"/>
      <c r="R48" s="48"/>
      <c r="S48" s="48"/>
      <c r="T48" s="48"/>
      <c r="U48" s="48"/>
    </row>
    <row r="49" spans="1:21" ht="30.75" customHeight="1" x14ac:dyDescent="0.15">
      <c r="A49" s="48"/>
      <c r="B49" s="1232"/>
      <c r="C49" s="1233"/>
      <c r="D49" s="62"/>
      <c r="E49" s="1214" t="s">
        <v>16</v>
      </c>
      <c r="F49" s="1214"/>
      <c r="G49" s="1214"/>
      <c r="H49" s="1214"/>
      <c r="I49" s="1214"/>
      <c r="J49" s="1215"/>
      <c r="K49" s="63">
        <v>61</v>
      </c>
      <c r="L49" s="64">
        <v>61</v>
      </c>
      <c r="M49" s="64">
        <v>50</v>
      </c>
      <c r="N49" s="64">
        <v>0</v>
      </c>
      <c r="O49" s="65">
        <v>0</v>
      </c>
      <c r="P49" s="48"/>
      <c r="Q49" s="48"/>
      <c r="R49" s="48"/>
      <c r="S49" s="48"/>
      <c r="T49" s="48"/>
      <c r="U49" s="48"/>
    </row>
    <row r="50" spans="1:21" ht="30.75" customHeight="1" x14ac:dyDescent="0.15">
      <c r="A50" s="48"/>
      <c r="B50" s="1232"/>
      <c r="C50" s="1233"/>
      <c r="D50" s="62"/>
      <c r="E50" s="1214" t="s">
        <v>17</v>
      </c>
      <c r="F50" s="1214"/>
      <c r="G50" s="1214"/>
      <c r="H50" s="1214"/>
      <c r="I50" s="1214"/>
      <c r="J50" s="1215"/>
      <c r="K50" s="63">
        <v>357</v>
      </c>
      <c r="L50" s="64">
        <v>351</v>
      </c>
      <c r="M50" s="64">
        <v>221</v>
      </c>
      <c r="N50" s="64">
        <v>193</v>
      </c>
      <c r="O50" s="65">
        <v>104</v>
      </c>
      <c r="P50" s="48"/>
      <c r="Q50" s="48"/>
      <c r="R50" s="48"/>
      <c r="S50" s="48"/>
      <c r="T50" s="48"/>
      <c r="U50" s="48"/>
    </row>
    <row r="51" spans="1:21" ht="30.75" customHeight="1" x14ac:dyDescent="0.15">
      <c r="A51" s="48"/>
      <c r="B51" s="1234"/>
      <c r="C51" s="1235"/>
      <c r="D51" s="66"/>
      <c r="E51" s="1214" t="s">
        <v>18</v>
      </c>
      <c r="F51" s="1214"/>
      <c r="G51" s="1214"/>
      <c r="H51" s="1214"/>
      <c r="I51" s="1214"/>
      <c r="J51" s="1215"/>
      <c r="K51" s="63">
        <v>1</v>
      </c>
      <c r="L51" s="64">
        <v>0</v>
      </c>
      <c r="M51" s="64">
        <v>1</v>
      </c>
      <c r="N51" s="64" t="s">
        <v>520</v>
      </c>
      <c r="O51" s="65">
        <v>1</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26358</v>
      </c>
      <c r="L52" s="64">
        <v>26942</v>
      </c>
      <c r="M52" s="64">
        <v>26294</v>
      </c>
      <c r="N52" s="64">
        <v>27272</v>
      </c>
      <c r="O52" s="65">
        <v>32428</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13352</v>
      </c>
      <c r="L53" s="69">
        <v>12902</v>
      </c>
      <c r="M53" s="69">
        <v>13004</v>
      </c>
      <c r="N53" s="69">
        <v>11084</v>
      </c>
      <c r="O53" s="70">
        <v>10119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v>370</v>
      </c>
      <c r="N57" s="84">
        <v>1110</v>
      </c>
      <c r="O57" s="85">
        <v>2220</v>
      </c>
    </row>
    <row r="58" spans="1:21" ht="31.5" customHeight="1" thickBot="1" x14ac:dyDescent="0.2">
      <c r="B58" s="1222"/>
      <c r="C58" s="1223"/>
      <c r="D58" s="1227" t="s">
        <v>27</v>
      </c>
      <c r="E58" s="1228"/>
      <c r="F58" s="1228"/>
      <c r="G58" s="1228"/>
      <c r="H58" s="1228"/>
      <c r="I58" s="1228"/>
      <c r="J58" s="1229"/>
      <c r="K58" s="86">
        <v>333</v>
      </c>
      <c r="L58" s="87">
        <v>1000</v>
      </c>
      <c r="M58" s="87">
        <v>2000</v>
      </c>
      <c r="N58" s="87">
        <v>3333</v>
      </c>
      <c r="O58" s="88">
        <v>5000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row r="68" ht="12.6" hidden="1" customHeight="1" x14ac:dyDescent="0.15"/>
  </sheetData>
  <sheetProtection algorithmName="SHA-512" hashValue="RUOk5+asT0GA9XPDhW90cwLWSkJXjnIplPikArUhSpYg9y4LBwjEt9RaaG1OMvdOkktwSQWBi/oylrvkEUw4Sg==" saltValue="v38YnFwIj2LrgU4kcyyK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39370078740157483" bottom="0.39370078740157483" header="0.19685039370078741" footer="0.19685039370078741"/>
  <pageSetup paperSize="8" scale="79"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FF00"/>
    <pageSetUpPr fitToPage="1"/>
  </sheetPr>
  <dimension ref="B1:M86"/>
  <sheetViews>
    <sheetView showGridLines="0" topLeftCell="A25"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0" t="s">
        <v>30</v>
      </c>
      <c r="C41" s="1251"/>
      <c r="D41" s="102"/>
      <c r="E41" s="1252" t="s">
        <v>31</v>
      </c>
      <c r="F41" s="1252"/>
      <c r="G41" s="1252"/>
      <c r="H41" s="1253"/>
      <c r="I41" s="103">
        <v>366706</v>
      </c>
      <c r="J41" s="104">
        <v>398565</v>
      </c>
      <c r="K41" s="104">
        <v>443111</v>
      </c>
      <c r="L41" s="104">
        <v>454325</v>
      </c>
      <c r="M41" s="105">
        <v>481313</v>
      </c>
    </row>
    <row r="42" spans="2:13" ht="27.75" customHeight="1" x14ac:dyDescent="0.15">
      <c r="B42" s="1240"/>
      <c r="C42" s="1241"/>
      <c r="D42" s="106"/>
      <c r="E42" s="1244" t="s">
        <v>32</v>
      </c>
      <c r="F42" s="1244"/>
      <c r="G42" s="1244"/>
      <c r="H42" s="1245"/>
      <c r="I42" s="107">
        <v>2568</v>
      </c>
      <c r="J42" s="108">
        <v>2206</v>
      </c>
      <c r="K42" s="108">
        <v>1902</v>
      </c>
      <c r="L42" s="108">
        <v>1707</v>
      </c>
      <c r="M42" s="109">
        <v>1538</v>
      </c>
    </row>
    <row r="43" spans="2:13" ht="27.75" customHeight="1" x14ac:dyDescent="0.15">
      <c r="B43" s="1240"/>
      <c r="C43" s="1241"/>
      <c r="D43" s="106"/>
      <c r="E43" s="1244" t="s">
        <v>33</v>
      </c>
      <c r="F43" s="1244"/>
      <c r="G43" s="1244"/>
      <c r="H43" s="1245"/>
      <c r="I43" s="107">
        <v>78386</v>
      </c>
      <c r="J43" s="108">
        <v>77061</v>
      </c>
      <c r="K43" s="108">
        <v>73298</v>
      </c>
      <c r="L43" s="108">
        <v>70909</v>
      </c>
      <c r="M43" s="109">
        <v>72308</v>
      </c>
    </row>
    <row r="44" spans="2:13" ht="27.75" customHeight="1" x14ac:dyDescent="0.15">
      <c r="B44" s="1240"/>
      <c r="C44" s="1241"/>
      <c r="D44" s="106"/>
      <c r="E44" s="1244" t="s">
        <v>34</v>
      </c>
      <c r="F44" s="1244"/>
      <c r="G44" s="1244"/>
      <c r="H44" s="1245"/>
      <c r="I44" s="107">
        <v>150</v>
      </c>
      <c r="J44" s="108">
        <v>70</v>
      </c>
      <c r="K44" s="108">
        <v>3</v>
      </c>
      <c r="L44" s="108">
        <v>2</v>
      </c>
      <c r="M44" s="109">
        <v>1</v>
      </c>
    </row>
    <row r="45" spans="2:13" ht="27.75" customHeight="1" x14ac:dyDescent="0.15">
      <c r="B45" s="1240"/>
      <c r="C45" s="1241"/>
      <c r="D45" s="106"/>
      <c r="E45" s="1244" t="s">
        <v>35</v>
      </c>
      <c r="F45" s="1244"/>
      <c r="G45" s="1244"/>
      <c r="H45" s="1245"/>
      <c r="I45" s="107">
        <v>40682</v>
      </c>
      <c r="J45" s="108">
        <v>42517</v>
      </c>
      <c r="K45" s="108">
        <v>75498</v>
      </c>
      <c r="L45" s="108">
        <v>74247</v>
      </c>
      <c r="M45" s="109">
        <v>72459</v>
      </c>
    </row>
    <row r="46" spans="2:13" ht="27.75" customHeight="1" x14ac:dyDescent="0.15">
      <c r="B46" s="1240"/>
      <c r="C46" s="1241"/>
      <c r="D46" s="110"/>
      <c r="E46" s="1244" t="s">
        <v>36</v>
      </c>
      <c r="F46" s="1244"/>
      <c r="G46" s="1244"/>
      <c r="H46" s="1245"/>
      <c r="I46" s="107" t="s">
        <v>520</v>
      </c>
      <c r="J46" s="108" t="s">
        <v>520</v>
      </c>
      <c r="K46" s="108" t="s">
        <v>520</v>
      </c>
      <c r="L46" s="108" t="s">
        <v>520</v>
      </c>
      <c r="M46" s="109" t="s">
        <v>520</v>
      </c>
    </row>
    <row r="47" spans="2:13" ht="27.75" customHeight="1" x14ac:dyDescent="0.15">
      <c r="B47" s="1240"/>
      <c r="C47" s="1241"/>
      <c r="D47" s="111"/>
      <c r="E47" s="1254" t="s">
        <v>37</v>
      </c>
      <c r="F47" s="1255"/>
      <c r="G47" s="1255"/>
      <c r="H47" s="1256"/>
      <c r="I47" s="107" t="s">
        <v>520</v>
      </c>
      <c r="J47" s="108" t="s">
        <v>520</v>
      </c>
      <c r="K47" s="108" t="s">
        <v>520</v>
      </c>
      <c r="L47" s="108" t="s">
        <v>520</v>
      </c>
      <c r="M47" s="109" t="s">
        <v>520</v>
      </c>
    </row>
    <row r="48" spans="2:13" ht="27.75" customHeight="1" x14ac:dyDescent="0.15">
      <c r="B48" s="1240"/>
      <c r="C48" s="1241"/>
      <c r="D48" s="106"/>
      <c r="E48" s="1244" t="s">
        <v>38</v>
      </c>
      <c r="F48" s="1244"/>
      <c r="G48" s="1244"/>
      <c r="H48" s="1245"/>
      <c r="I48" s="107" t="s">
        <v>520</v>
      </c>
      <c r="J48" s="108" t="s">
        <v>520</v>
      </c>
      <c r="K48" s="108" t="s">
        <v>520</v>
      </c>
      <c r="L48" s="108" t="s">
        <v>520</v>
      </c>
      <c r="M48" s="109" t="s">
        <v>520</v>
      </c>
    </row>
    <row r="49" spans="2:13" ht="27.75" customHeight="1" x14ac:dyDescent="0.15">
      <c r="B49" s="1242"/>
      <c r="C49" s="1243"/>
      <c r="D49" s="106"/>
      <c r="E49" s="1244" t="s">
        <v>39</v>
      </c>
      <c r="F49" s="1244"/>
      <c r="G49" s="1244"/>
      <c r="H49" s="1245"/>
      <c r="I49" s="107" t="s">
        <v>520</v>
      </c>
      <c r="J49" s="108" t="s">
        <v>520</v>
      </c>
      <c r="K49" s="108" t="s">
        <v>520</v>
      </c>
      <c r="L49" s="108" t="s">
        <v>520</v>
      </c>
      <c r="M49" s="109" t="s">
        <v>520</v>
      </c>
    </row>
    <row r="50" spans="2:13" ht="27.75" customHeight="1" x14ac:dyDescent="0.15">
      <c r="B50" s="1238" t="s">
        <v>40</v>
      </c>
      <c r="C50" s="1239"/>
      <c r="D50" s="112"/>
      <c r="E50" s="1244" t="s">
        <v>41</v>
      </c>
      <c r="F50" s="1244"/>
      <c r="G50" s="1244"/>
      <c r="H50" s="1245"/>
      <c r="I50" s="107">
        <v>13385</v>
      </c>
      <c r="J50" s="108">
        <v>17386</v>
      </c>
      <c r="K50" s="108">
        <v>18732</v>
      </c>
      <c r="L50" s="108">
        <v>22511</v>
      </c>
      <c r="M50" s="109">
        <v>22532</v>
      </c>
    </row>
    <row r="51" spans="2:13" ht="27.75" customHeight="1" x14ac:dyDescent="0.15">
      <c r="B51" s="1240"/>
      <c r="C51" s="1241"/>
      <c r="D51" s="106"/>
      <c r="E51" s="1244" t="s">
        <v>42</v>
      </c>
      <c r="F51" s="1244"/>
      <c r="G51" s="1244"/>
      <c r="H51" s="1245"/>
      <c r="I51" s="107">
        <v>28076</v>
      </c>
      <c r="J51" s="108">
        <v>31125</v>
      </c>
      <c r="K51" s="108">
        <v>32191</v>
      </c>
      <c r="L51" s="108">
        <v>31561</v>
      </c>
      <c r="M51" s="109">
        <v>28793</v>
      </c>
    </row>
    <row r="52" spans="2:13" ht="27.75" customHeight="1" x14ac:dyDescent="0.15">
      <c r="B52" s="1242"/>
      <c r="C52" s="1243"/>
      <c r="D52" s="106"/>
      <c r="E52" s="1244" t="s">
        <v>43</v>
      </c>
      <c r="F52" s="1244"/>
      <c r="G52" s="1244"/>
      <c r="H52" s="1245"/>
      <c r="I52" s="107">
        <v>272313</v>
      </c>
      <c r="J52" s="108">
        <v>297204</v>
      </c>
      <c r="K52" s="108">
        <v>327057</v>
      </c>
      <c r="L52" s="108">
        <v>347856</v>
      </c>
      <c r="M52" s="109">
        <v>357674</v>
      </c>
    </row>
    <row r="53" spans="2:13" ht="27.75" customHeight="1" thickBot="1" x14ac:dyDescent="0.2">
      <c r="B53" s="1246" t="s">
        <v>44</v>
      </c>
      <c r="C53" s="1247"/>
      <c r="D53" s="113"/>
      <c r="E53" s="1248" t="s">
        <v>45</v>
      </c>
      <c r="F53" s="1248"/>
      <c r="G53" s="1248"/>
      <c r="H53" s="1249"/>
      <c r="I53" s="114">
        <v>174718</v>
      </c>
      <c r="J53" s="115">
        <v>174704</v>
      </c>
      <c r="K53" s="115">
        <v>215831</v>
      </c>
      <c r="L53" s="115">
        <v>199261</v>
      </c>
      <c r="M53" s="116">
        <v>218620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OMz6tctjqdfyh3fugmLVrT311WT0bNsF0GDjU8KZkmfYTifzXeUnCOPKXSEdgo5soqI2cnTW+CQd9OMm7Et8A==" saltValue="iD6/xs8ZNSgQvawRl8Xk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B1:W64"/>
  <sheetViews>
    <sheetView showGridLines="0" topLeftCell="A37" zoomScale="70" zoomScaleNormal="70" zoomScaleSheetLayoutView="100" workbookViewId="0">
      <selection activeCell="F56" sqref="F56"/>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2" t="s">
        <v>48</v>
      </c>
      <c r="D55" s="1262"/>
      <c r="E55" s="1263"/>
      <c r="F55" s="128">
        <v>4775</v>
      </c>
      <c r="G55" s="128">
        <v>4780</v>
      </c>
      <c r="H55" s="129">
        <v>4096</v>
      </c>
    </row>
    <row r="56" spans="2:8" ht="52.5" customHeight="1" x14ac:dyDescent="0.15">
      <c r="B56" s="130"/>
      <c r="C56" s="1264" t="s">
        <v>49</v>
      </c>
      <c r="D56" s="1264"/>
      <c r="E56" s="1265"/>
      <c r="F56" s="131">
        <v>5387</v>
      </c>
      <c r="G56" s="131">
        <v>5387</v>
      </c>
      <c r="H56" s="132">
        <v>6306</v>
      </c>
    </row>
    <row r="57" spans="2:8" ht="53.25" customHeight="1" x14ac:dyDescent="0.15">
      <c r="B57" s="130"/>
      <c r="C57" s="1266" t="s">
        <v>50</v>
      </c>
      <c r="D57" s="1266"/>
      <c r="E57" s="1267"/>
      <c r="F57" s="133">
        <v>8638</v>
      </c>
      <c r="G57" s="133">
        <v>12382</v>
      </c>
      <c r="H57" s="134">
        <v>12490</v>
      </c>
    </row>
    <row r="58" spans="2:8" ht="45.75" customHeight="1" x14ac:dyDescent="0.15">
      <c r="B58" s="135"/>
      <c r="C58" s="1257" t="s">
        <v>603</v>
      </c>
      <c r="D58" s="1258"/>
      <c r="E58" s="1259"/>
      <c r="F58" s="136" t="s">
        <v>604</v>
      </c>
      <c r="G58" s="136">
        <v>3300</v>
      </c>
      <c r="H58" s="137">
        <v>5250</v>
      </c>
    </row>
    <row r="59" spans="2:8" ht="45.75" customHeight="1" x14ac:dyDescent="0.15">
      <c r="B59" s="135"/>
      <c r="C59" s="1257" t="s">
        <v>605</v>
      </c>
      <c r="D59" s="1258"/>
      <c r="E59" s="1259"/>
      <c r="F59" s="136">
        <v>3762</v>
      </c>
      <c r="G59" s="136">
        <v>4819</v>
      </c>
      <c r="H59" s="137">
        <v>3540</v>
      </c>
    </row>
    <row r="60" spans="2:8" ht="45.75" customHeight="1" x14ac:dyDescent="0.15">
      <c r="B60" s="135"/>
      <c r="C60" s="1257" t="s">
        <v>606</v>
      </c>
      <c r="D60" s="1258"/>
      <c r="E60" s="1259"/>
      <c r="F60" s="136">
        <v>2783</v>
      </c>
      <c r="G60" s="136">
        <v>2224</v>
      </c>
      <c r="H60" s="137">
        <v>1488</v>
      </c>
    </row>
    <row r="61" spans="2:8" ht="45.75" customHeight="1" x14ac:dyDescent="0.15">
      <c r="B61" s="135"/>
      <c r="C61" s="1268" t="s">
        <v>607</v>
      </c>
      <c r="D61" s="1269"/>
      <c r="E61" s="1270"/>
      <c r="F61" s="136">
        <v>596</v>
      </c>
      <c r="G61" s="136">
        <v>592</v>
      </c>
      <c r="H61" s="137">
        <v>590</v>
      </c>
    </row>
    <row r="62" spans="2:8" ht="45.75" customHeight="1" thickBot="1" x14ac:dyDescent="0.2">
      <c r="B62" s="138"/>
      <c r="C62" s="1268" t="s">
        <v>608</v>
      </c>
      <c r="D62" s="1269"/>
      <c r="E62" s="1270"/>
      <c r="F62" s="139">
        <v>559</v>
      </c>
      <c r="G62" s="139">
        <v>542</v>
      </c>
      <c r="H62" s="140">
        <v>486</v>
      </c>
    </row>
    <row r="63" spans="2:8" ht="52.5" customHeight="1" thickBot="1" x14ac:dyDescent="0.2">
      <c r="B63" s="141"/>
      <c r="C63" s="1260" t="s">
        <v>51</v>
      </c>
      <c r="D63" s="1260"/>
      <c r="E63" s="1261"/>
      <c r="F63" s="142">
        <v>18799</v>
      </c>
      <c r="G63" s="142">
        <v>22549</v>
      </c>
      <c r="H63" s="143">
        <v>22892</v>
      </c>
    </row>
    <row r="64" spans="2:8" ht="15" customHeight="1" x14ac:dyDescent="0.15"/>
  </sheetData>
  <sheetProtection algorithmName="SHA-512" hashValue="DwEij/80H/gCxEnOu4s/vEwpuvGn8KBW7K2mzMSiDN6wQWnXDG/Fb6fjWwWgIX8ObLTCjMlFl3vQrXw+fZM30A==" saltValue="bqsf5erQlndd5PIEKm+z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60"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65964</v>
      </c>
      <c r="E3" s="162"/>
      <c r="F3" s="163">
        <v>51898</v>
      </c>
      <c r="G3" s="164"/>
      <c r="H3" s="165"/>
    </row>
    <row r="4" spans="1:8" x14ac:dyDescent="0.15">
      <c r="A4" s="166"/>
      <c r="B4" s="167"/>
      <c r="C4" s="168"/>
      <c r="D4" s="169">
        <v>24882</v>
      </c>
      <c r="E4" s="170"/>
      <c r="F4" s="171">
        <v>25986</v>
      </c>
      <c r="G4" s="172"/>
      <c r="H4" s="173"/>
    </row>
    <row r="5" spans="1:8" x14ac:dyDescent="0.15">
      <c r="A5" s="154" t="s">
        <v>553</v>
      </c>
      <c r="B5" s="159"/>
      <c r="C5" s="160"/>
      <c r="D5" s="161">
        <v>47989</v>
      </c>
      <c r="E5" s="162"/>
      <c r="F5" s="163">
        <v>51684</v>
      </c>
      <c r="G5" s="164"/>
      <c r="H5" s="165"/>
    </row>
    <row r="6" spans="1:8" x14ac:dyDescent="0.15">
      <c r="A6" s="166"/>
      <c r="B6" s="167"/>
      <c r="C6" s="168"/>
      <c r="D6" s="169">
        <v>16048</v>
      </c>
      <c r="E6" s="170"/>
      <c r="F6" s="171">
        <v>26671</v>
      </c>
      <c r="G6" s="172"/>
      <c r="H6" s="173"/>
    </row>
    <row r="7" spans="1:8" x14ac:dyDescent="0.15">
      <c r="A7" s="154" t="s">
        <v>554</v>
      </c>
      <c r="B7" s="159"/>
      <c r="C7" s="160"/>
      <c r="D7" s="161">
        <v>63585</v>
      </c>
      <c r="E7" s="162"/>
      <c r="F7" s="163">
        <v>52897</v>
      </c>
      <c r="G7" s="164"/>
      <c r="H7" s="165"/>
    </row>
    <row r="8" spans="1:8" x14ac:dyDescent="0.15">
      <c r="A8" s="166"/>
      <c r="B8" s="167"/>
      <c r="C8" s="168"/>
      <c r="D8" s="169">
        <v>19025</v>
      </c>
      <c r="E8" s="170"/>
      <c r="F8" s="171">
        <v>27013</v>
      </c>
      <c r="G8" s="172"/>
      <c r="H8" s="173"/>
    </row>
    <row r="9" spans="1:8" x14ac:dyDescent="0.15">
      <c r="A9" s="154" t="s">
        <v>555</v>
      </c>
      <c r="B9" s="159"/>
      <c r="C9" s="160"/>
      <c r="D9" s="161">
        <v>77633</v>
      </c>
      <c r="E9" s="162"/>
      <c r="F9" s="163">
        <v>54945</v>
      </c>
      <c r="G9" s="164"/>
      <c r="H9" s="165"/>
    </row>
    <row r="10" spans="1:8" x14ac:dyDescent="0.15">
      <c r="A10" s="166"/>
      <c r="B10" s="167"/>
      <c r="C10" s="168"/>
      <c r="D10" s="169">
        <v>26347</v>
      </c>
      <c r="E10" s="170"/>
      <c r="F10" s="171">
        <v>29293</v>
      </c>
      <c r="G10" s="172"/>
      <c r="H10" s="173"/>
    </row>
    <row r="11" spans="1:8" x14ac:dyDescent="0.15">
      <c r="A11" s="154" t="s">
        <v>556</v>
      </c>
      <c r="B11" s="159"/>
      <c r="C11" s="160"/>
      <c r="D11" s="161">
        <v>91725</v>
      </c>
      <c r="E11" s="162"/>
      <c r="F11" s="163">
        <v>57132</v>
      </c>
      <c r="G11" s="164"/>
      <c r="H11" s="165"/>
    </row>
    <row r="12" spans="1:8" x14ac:dyDescent="0.15">
      <c r="A12" s="166"/>
      <c r="B12" s="167"/>
      <c r="C12" s="174"/>
      <c r="D12" s="169">
        <v>35779</v>
      </c>
      <c r="E12" s="170"/>
      <c r="F12" s="171">
        <v>30126</v>
      </c>
      <c r="G12" s="172"/>
      <c r="H12" s="173"/>
    </row>
    <row r="13" spans="1:8" x14ac:dyDescent="0.15">
      <c r="A13" s="154"/>
      <c r="B13" s="159"/>
      <c r="C13" s="175"/>
      <c r="D13" s="176">
        <v>69379</v>
      </c>
      <c r="E13" s="177"/>
      <c r="F13" s="178">
        <v>53711</v>
      </c>
      <c r="G13" s="179"/>
      <c r="H13" s="165"/>
    </row>
    <row r="14" spans="1:8" x14ac:dyDescent="0.15">
      <c r="A14" s="166"/>
      <c r="B14" s="167"/>
      <c r="C14" s="168"/>
      <c r="D14" s="169">
        <v>24416</v>
      </c>
      <c r="E14" s="170"/>
      <c r="F14" s="171">
        <v>27818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2.58</v>
      </c>
      <c r="C19" s="180">
        <f>ROUND(VALUE(SUBSTITUTE(実質収支比率等に係る経年分析!G$48,"▲","-")),2)</f>
        <v>3.16</v>
      </c>
      <c r="D19" s="180">
        <f>ROUND(VALUE(SUBSTITUTE(実質収支比率等に係る経年分析!H$48,"▲","-")),2)</f>
        <v>3.31</v>
      </c>
      <c r="E19" s="180">
        <f>ROUND(VALUE(SUBSTITUTE(実質収支比率等に係る経年分析!I$48,"▲","-")),2)</f>
        <v>3.36</v>
      </c>
      <c r="F19" s="180">
        <f>ROUND(VALUE(SUBSTITUTE(実質収支比率等に係る経年分析!J$48,"▲","-")),2)</f>
        <v>3.46</v>
      </c>
    </row>
    <row r="20" spans="1:11" x14ac:dyDescent="0.15">
      <c r="A20" s="180" t="s">
        <v>55</v>
      </c>
      <c r="B20" s="180">
        <f>ROUND(VALUE(SUBSTITUTE(実質収支比率等に係る経年分析!F$47,"▲","-")),2)</f>
        <v>6.33</v>
      </c>
      <c r="C20" s="180">
        <f>ROUND(VALUE(SUBSTITUTE(実質収支比率等に係る経年分析!G$47,"▲","-")),2)</f>
        <v>4.4000000000000004</v>
      </c>
      <c r="D20" s="180">
        <f>ROUND(VALUE(SUBSTITUTE(実質収支比率等に係る経年分析!H$47,"▲","-")),2)</f>
        <v>2.52</v>
      </c>
      <c r="E20" s="180">
        <f>ROUND(VALUE(SUBSTITUTE(実質収支比率等に係る経年分析!I$47,"▲","-")),2)</f>
        <v>2.5</v>
      </c>
      <c r="F20" s="180">
        <f>ROUND(VALUE(SUBSTITUTE(実質収支比率等に係る経年分析!J$47,"▲","-")),2)</f>
        <v>2.12</v>
      </c>
    </row>
    <row r="21" spans="1:11" x14ac:dyDescent="0.15">
      <c r="A21" s="180" t="s">
        <v>56</v>
      </c>
      <c r="B21" s="180">
        <f>IF(ISNUMBER(VALUE(SUBSTITUTE(実質収支比率等に係る経年分析!F$49,"▲","-"))),ROUND(VALUE(SUBSTITUTE(実質収支比率等に係る経年分析!F$49,"▲","-")),2),NA())</f>
        <v>0.72</v>
      </c>
      <c r="C21" s="180">
        <f>IF(ISNUMBER(VALUE(SUBSTITUTE(実質収支比率等に係る経年分析!G$49,"▲","-"))),ROUND(VALUE(SUBSTITUTE(実質収支比率等に係る経年分析!G$49,"▲","-")),2),NA())</f>
        <v>-1.24</v>
      </c>
      <c r="D21" s="180">
        <f>IF(ISNUMBER(VALUE(SUBSTITUTE(実質収支比率等に係る経年分析!H$49,"▲","-"))),ROUND(VALUE(SUBSTITUTE(実質収支比率等に係る経年分析!H$49,"▲","-")),2),NA())</f>
        <v>-0.6</v>
      </c>
      <c r="E21" s="180">
        <f>IF(ISNUMBER(VALUE(SUBSTITUTE(実質収支比率等に係る経年分析!I$49,"▲","-"))),ROUND(VALUE(SUBSTITUTE(実質収支比率等に係る経年分析!I$49,"▲","-")),2),NA())</f>
        <v>0.09</v>
      </c>
      <c r="F21" s="180">
        <f>IF(ISNUMBER(VALUE(SUBSTITUTE(実質収支比率等に係る経年分析!J$49,"▲","-"))),ROUND(VALUE(SUBSTITUTE(実質収支比率等に係る経年分析!J$49,"▲","-")),2),NA())</f>
        <v>-0.22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0.28999999999999998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0.23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0.23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7.0000000000000007E-2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15">
      <c r="A30" s="181" t="str">
        <f>IF(連結実質赤字比率に係る赤字・黒字の構成分析!C$40="",NA(),連結実質赤字比率に係る赤字・黒字の構成分析!C$40)</f>
        <v>後期高齢者医療会計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0.15</v>
      </c>
    </row>
    <row r="31" spans="1:11" x14ac:dyDescent="0.15">
      <c r="A31" s="181" t="str">
        <f>IF(連結実質赤字比率に係る赤字・黒字の構成分析!C$39="",NA(),連結実質赤字比率に係る赤字・黒字の構成分析!C$39)</f>
        <v>交通事業会計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0.67</v>
      </c>
    </row>
    <row r="32" spans="1:11" x14ac:dyDescent="0.15">
      <c r="A32" s="181" t="str">
        <f>IF(連結実質赤字比率に係る赤字・黒字の構成分析!C$38="",NA(),連結実質赤字比率に係る赤字・黒字の構成分析!C$38)</f>
        <v>介護保険会計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0.99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2.0099999999999998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2.4900000000000002</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3.07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3.22</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5.77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5.34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5.91</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6.56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7.54</v>
      </c>
    </row>
    <row r="36" spans="1:16" x14ac:dyDescent="0.15">
      <c r="A36" s="181" t="str">
        <f>IF(連結実質赤字比率に係る赤字・黒字の構成分析!C$34="",NA(),連結実質赤字比率に係る赤字・黒字の構成分析!C$34)</f>
        <v>国民健康保険会計</v>
      </c>
      <c r="B36" s="181">
        <f>IF(ROUND(VALUE(SUBSTITUTE(連結実質赤字比率に係る赤字・黒字の構成分析!F$34,"▲", "-")), 2) &lt; 0, ABS(ROUND(VALUE(SUBSTITUTE(連結実質赤字比率に係る赤字・黒字の構成分析!F$34,"▲", "-")), 2)), NA())</f>
        <v>2.5499999999999998</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2.61</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1.26</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1.29</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0.43</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26358</v>
      </c>
      <c r="E42" s="182"/>
      <c r="F42" s="182"/>
      <c r="G42" s="182">
        <f>'実質公債費比率（分子）の構造'!L$52</f>
        <v>26942</v>
      </c>
      <c r="H42" s="182"/>
      <c r="I42" s="182"/>
      <c r="J42" s="182">
        <f>'実質公債費比率（分子）の構造'!M$52</f>
        <v>26294</v>
      </c>
      <c r="K42" s="182"/>
      <c r="L42" s="182"/>
      <c r="M42" s="182">
        <f>'実質公債費比率（分子）の構造'!N$52</f>
        <v>27272</v>
      </c>
      <c r="N42" s="182"/>
      <c r="O42" s="182"/>
      <c r="P42" s="182">
        <f>'実質公債費比率（分子）の構造'!O$52</f>
        <v>32428</v>
      </c>
    </row>
    <row r="43" spans="1:16" x14ac:dyDescent="0.15">
      <c r="A43" s="182" t="s">
        <v>64</v>
      </c>
      <c r="B43" s="182">
        <f>'実質公債費比率（分子）の構造'!K$51</f>
        <v>1</v>
      </c>
      <c r="C43" s="182"/>
      <c r="D43" s="182"/>
      <c r="E43" s="182">
        <f>'実質公債費比率（分子）の構造'!L$51</f>
        <v>0</v>
      </c>
      <c r="F43" s="182"/>
      <c r="G43" s="182"/>
      <c r="H43" s="182">
        <f>'実質公債費比率（分子）の構造'!M$51</f>
        <v>1</v>
      </c>
      <c r="I43" s="182"/>
      <c r="J43" s="182"/>
      <c r="K43" s="182" t="str">
        <f>'実質公債費比率（分子）の構造'!N$51</f>
        <v>-</v>
      </c>
      <c r="L43" s="182"/>
      <c r="M43" s="182"/>
      <c r="N43" s="182">
        <f>'実質公債費比率（分子）の構造'!O$51</f>
        <v>1</v>
      </c>
      <c r="O43" s="182"/>
      <c r="P43" s="182"/>
    </row>
    <row r="44" spans="1:16" x14ac:dyDescent="0.15">
      <c r="A44" s="182" t="s">
        <v>65</v>
      </c>
      <c r="B44" s="182">
        <f>'実質公債費比率（分子）の構造'!K$50</f>
        <v>357</v>
      </c>
      <c r="C44" s="182"/>
      <c r="D44" s="182"/>
      <c r="E44" s="182">
        <f>'実質公債費比率（分子）の構造'!L$50</f>
        <v>351</v>
      </c>
      <c r="F44" s="182"/>
      <c r="G44" s="182"/>
      <c r="H44" s="182">
        <f>'実質公債費比率（分子）の構造'!M$50</f>
        <v>221</v>
      </c>
      <c r="I44" s="182"/>
      <c r="J44" s="182"/>
      <c r="K44" s="182">
        <f>'実質公債費比率（分子）の構造'!N$50</f>
        <v>193</v>
      </c>
      <c r="L44" s="182"/>
      <c r="M44" s="182"/>
      <c r="N44" s="182">
        <f>'実質公債費比率（分子）の構造'!O$50</f>
        <v>104</v>
      </c>
      <c r="O44" s="182"/>
      <c r="P44" s="182"/>
    </row>
    <row r="45" spans="1:16" x14ac:dyDescent="0.15">
      <c r="A45" s="182" t="s">
        <v>66</v>
      </c>
      <c r="B45" s="182">
        <f>'実質公債費比率（分子）の構造'!K$49</f>
        <v>61</v>
      </c>
      <c r="C45" s="182"/>
      <c r="D45" s="182"/>
      <c r="E45" s="182">
        <f>'実質公債費比率（分子）の構造'!L$49</f>
        <v>61</v>
      </c>
      <c r="F45" s="182"/>
      <c r="G45" s="182"/>
      <c r="H45" s="182">
        <f>'実質公債費比率（分子）の構造'!M$49</f>
        <v>50</v>
      </c>
      <c r="I45" s="182"/>
      <c r="J45" s="182"/>
      <c r="K45" s="182">
        <f>'実質公債費比率（分子）の構造'!N$49</f>
        <v>0</v>
      </c>
      <c r="L45" s="182"/>
      <c r="M45" s="182"/>
      <c r="N45" s="182">
        <f>'実質公債費比率（分子）の構造'!O$49</f>
        <v>0</v>
      </c>
      <c r="O45" s="182"/>
      <c r="P45" s="182"/>
    </row>
    <row r="46" spans="1:16" x14ac:dyDescent="0.15">
      <c r="A46" s="182" t="s">
        <v>67</v>
      </c>
      <c r="B46" s="182">
        <f>'実質公債費比率（分子）の構造'!K$48</f>
        <v>6647</v>
      </c>
      <c r="C46" s="182"/>
      <c r="D46" s="182"/>
      <c r="E46" s="182">
        <f>'実質公債費比率（分子）の構造'!L$48</f>
        <v>6618</v>
      </c>
      <c r="F46" s="182"/>
      <c r="G46" s="182"/>
      <c r="H46" s="182">
        <f>'実質公債費比率（分子）の構造'!M$48</f>
        <v>6418</v>
      </c>
      <c r="I46" s="182"/>
      <c r="J46" s="182"/>
      <c r="K46" s="182">
        <f>'実質公債費比率（分子）の構造'!N$48</f>
        <v>5383</v>
      </c>
      <c r="L46" s="182"/>
      <c r="M46" s="182"/>
      <c r="N46" s="182">
        <f>'実質公債費比率（分子）の構造'!O$48</f>
        <v>4994</v>
      </c>
      <c r="O46" s="182"/>
      <c r="P46" s="182"/>
    </row>
    <row r="47" spans="1:16" x14ac:dyDescent="0.15">
      <c r="A47" s="182" t="s">
        <v>68</v>
      </c>
      <c r="B47" s="182">
        <f>'実質公債費比率（分子）の構造'!K$47</f>
        <v>1000</v>
      </c>
      <c r="C47" s="182"/>
      <c r="D47" s="182"/>
      <c r="E47" s="182">
        <f>'実質公債費比率（分子）の構造'!L$47</f>
        <v>1333</v>
      </c>
      <c r="F47" s="182"/>
      <c r="G47" s="182"/>
      <c r="H47" s="182">
        <f>'実質公債費比率（分子）の構造'!M$47</f>
        <v>1667</v>
      </c>
      <c r="I47" s="182"/>
      <c r="J47" s="182"/>
      <c r="K47" s="182">
        <f>'実質公債費比率（分子）の構造'!N$47</f>
        <v>2000</v>
      </c>
      <c r="L47" s="182"/>
      <c r="M47" s="182"/>
      <c r="N47" s="182">
        <f>'実質公債費比率（分子）の構造'!O$47</f>
        <v>2333</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31644</v>
      </c>
      <c r="C49" s="182"/>
      <c r="D49" s="182"/>
      <c r="E49" s="182">
        <f>'実質公債費比率（分子）の構造'!L$45</f>
        <v>31481</v>
      </c>
      <c r="F49" s="182"/>
      <c r="G49" s="182"/>
      <c r="H49" s="182">
        <f>'実質公債費比率（分子）の構造'!M$45</f>
        <v>30941</v>
      </c>
      <c r="I49" s="182"/>
      <c r="J49" s="182"/>
      <c r="K49" s="182">
        <f>'実質公債費比率（分子）の構造'!N$45</f>
        <v>30780</v>
      </c>
      <c r="L49" s="182"/>
      <c r="M49" s="182"/>
      <c r="N49" s="182">
        <f>'実質公債費比率（分子）の構造'!O$45</f>
        <v>35115</v>
      </c>
      <c r="O49" s="182"/>
      <c r="P49" s="182"/>
    </row>
    <row r="50" spans="1:16" x14ac:dyDescent="0.15">
      <c r="A50" s="182" t="s">
        <v>71</v>
      </c>
      <c r="B50" s="182" t="e">
        <f>NA()</f>
        <v>#N/A</v>
      </c>
      <c r="C50" s="182">
        <f>IF(ISNUMBER('実質公債費比率（分子）の構造'!K$53),'実質公債費比率（分子）の構造'!K$53,NA())</f>
        <v>13352</v>
      </c>
      <c r="D50" s="182" t="e">
        <f>NA()</f>
        <v>#N/A</v>
      </c>
      <c r="E50" s="182" t="e">
        <f>NA()</f>
        <v>#N/A</v>
      </c>
      <c r="F50" s="182">
        <f>IF(ISNUMBER('実質公債費比率（分子）の構造'!L$53),'実質公債費比率（分子）の構造'!L$53,NA())</f>
        <v>12902</v>
      </c>
      <c r="G50" s="182" t="e">
        <f>NA()</f>
        <v>#N/A</v>
      </c>
      <c r="H50" s="182" t="e">
        <f>NA()</f>
        <v>#N/A</v>
      </c>
      <c r="I50" s="182">
        <f>IF(ISNUMBER('実質公債費比率（分子）の構造'!M$53),'実質公債費比率（分子）の構造'!M$53,NA())</f>
        <v>13004</v>
      </c>
      <c r="J50" s="182" t="e">
        <f>NA()</f>
        <v>#N/A</v>
      </c>
      <c r="K50" s="182" t="e">
        <f>NA()</f>
        <v>#N/A</v>
      </c>
      <c r="L50" s="182">
        <f>IF(ISNUMBER('実質公債費比率（分子）の構造'!N$53),'実質公債費比率（分子）の構造'!N$53,NA())</f>
        <v>11084</v>
      </c>
      <c r="M50" s="182" t="e">
        <f>NA()</f>
        <v>#N/A</v>
      </c>
      <c r="N50" s="182" t="e">
        <f>NA()</f>
        <v>#N/A</v>
      </c>
      <c r="O50" s="182">
        <f>IF(ISNUMBER('実質公債費比率（分子）の構造'!O$53),'実質公債費比率（分子）の構造'!O$53,NA())</f>
        <v>10119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272313</v>
      </c>
      <c r="E56" s="181"/>
      <c r="F56" s="181"/>
      <c r="G56" s="181">
        <f>'将来負担比率（分子）の構造'!J$52</f>
        <v>297204</v>
      </c>
      <c r="H56" s="181"/>
      <c r="I56" s="181"/>
      <c r="J56" s="181">
        <f>'将来負担比率（分子）の構造'!K$52</f>
        <v>327057</v>
      </c>
      <c r="K56" s="181"/>
      <c r="L56" s="181"/>
      <c r="M56" s="181">
        <f>'将来負担比率（分子）の構造'!L$52</f>
        <v>347856</v>
      </c>
      <c r="N56" s="181"/>
      <c r="O56" s="181"/>
      <c r="P56" s="181">
        <f>'将来負担比率（分子）の構造'!M$52</f>
        <v>357674</v>
      </c>
    </row>
    <row r="57" spans="1:16" x14ac:dyDescent="0.15">
      <c r="A57" s="181" t="s">
        <v>42</v>
      </c>
      <c r="B57" s="181"/>
      <c r="C57" s="181"/>
      <c r="D57" s="181">
        <f>'将来負担比率（分子）の構造'!I$51</f>
        <v>28076</v>
      </c>
      <c r="E57" s="181"/>
      <c r="F57" s="181"/>
      <c r="G57" s="181">
        <f>'将来負担比率（分子）の構造'!J$51</f>
        <v>31125</v>
      </c>
      <c r="H57" s="181"/>
      <c r="I57" s="181"/>
      <c r="J57" s="181">
        <f>'将来負担比率（分子）の構造'!K$51</f>
        <v>32191</v>
      </c>
      <c r="K57" s="181"/>
      <c r="L57" s="181"/>
      <c r="M57" s="181">
        <f>'将来負担比率（分子）の構造'!L$51</f>
        <v>31561</v>
      </c>
      <c r="N57" s="181"/>
      <c r="O57" s="181"/>
      <c r="P57" s="181">
        <f>'将来負担比率（分子）の構造'!M$51</f>
        <v>28793</v>
      </c>
    </row>
    <row r="58" spans="1:16" x14ac:dyDescent="0.15">
      <c r="A58" s="181" t="s">
        <v>41</v>
      </c>
      <c r="B58" s="181"/>
      <c r="C58" s="181"/>
      <c r="D58" s="181">
        <f>'将来負担比率（分子）の構造'!I$50</f>
        <v>13385</v>
      </c>
      <c r="E58" s="181"/>
      <c r="F58" s="181"/>
      <c r="G58" s="181">
        <f>'将来負担比率（分子）の構造'!J$50</f>
        <v>17386</v>
      </c>
      <c r="H58" s="181"/>
      <c r="I58" s="181"/>
      <c r="J58" s="181">
        <f>'将来負担比率（分子）の構造'!K$50</f>
        <v>18732</v>
      </c>
      <c r="K58" s="181"/>
      <c r="L58" s="181"/>
      <c r="M58" s="181">
        <f>'将来負担比率（分子）の構造'!L$50</f>
        <v>22511</v>
      </c>
      <c r="N58" s="181"/>
      <c r="O58" s="181"/>
      <c r="P58" s="181">
        <f>'将来負担比率（分子）の構造'!M$50</f>
        <v>22532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40682</v>
      </c>
      <c r="C62" s="181"/>
      <c r="D62" s="181"/>
      <c r="E62" s="181">
        <f>'将来負担比率（分子）の構造'!J$45</f>
        <v>42517</v>
      </c>
      <c r="F62" s="181"/>
      <c r="G62" s="181"/>
      <c r="H62" s="181">
        <f>'将来負担比率（分子）の構造'!K$45</f>
        <v>75498</v>
      </c>
      <c r="I62" s="181"/>
      <c r="J62" s="181"/>
      <c r="K62" s="181">
        <f>'将来負担比率（分子）の構造'!L$45</f>
        <v>74247</v>
      </c>
      <c r="L62" s="181"/>
      <c r="M62" s="181"/>
      <c r="N62" s="181">
        <f>'将来負担比率（分子）の構造'!M$45</f>
        <v>72459</v>
      </c>
      <c r="O62" s="181"/>
      <c r="P62" s="181"/>
    </row>
    <row r="63" spans="1:16" x14ac:dyDescent="0.15">
      <c r="A63" s="181" t="s">
        <v>34</v>
      </c>
      <c r="B63" s="181">
        <f>'将来負担比率（分子）の構造'!I$44</f>
        <v>150</v>
      </c>
      <c r="C63" s="181"/>
      <c r="D63" s="181"/>
      <c r="E63" s="181">
        <f>'将来負担比率（分子）の構造'!J$44</f>
        <v>70</v>
      </c>
      <c r="F63" s="181"/>
      <c r="G63" s="181"/>
      <c r="H63" s="181">
        <f>'将来負担比率（分子）の構造'!K$44</f>
        <v>3</v>
      </c>
      <c r="I63" s="181"/>
      <c r="J63" s="181"/>
      <c r="K63" s="181">
        <f>'将来負担比率（分子）の構造'!L$44</f>
        <v>2</v>
      </c>
      <c r="L63" s="181"/>
      <c r="M63" s="181"/>
      <c r="N63" s="181">
        <f>'将来負担比率（分子）の構造'!M$44</f>
        <v>1</v>
      </c>
      <c r="O63" s="181"/>
      <c r="P63" s="181"/>
    </row>
    <row r="64" spans="1:16" x14ac:dyDescent="0.15">
      <c r="A64" s="181" t="s">
        <v>33</v>
      </c>
      <c r="B64" s="181">
        <f>'将来負担比率（分子）の構造'!I$43</f>
        <v>78386</v>
      </c>
      <c r="C64" s="181"/>
      <c r="D64" s="181"/>
      <c r="E64" s="181">
        <f>'将来負担比率（分子）の構造'!J$43</f>
        <v>77061</v>
      </c>
      <c r="F64" s="181"/>
      <c r="G64" s="181"/>
      <c r="H64" s="181">
        <f>'将来負担比率（分子）の構造'!K$43</f>
        <v>73298</v>
      </c>
      <c r="I64" s="181"/>
      <c r="J64" s="181"/>
      <c r="K64" s="181">
        <f>'将来負担比率（分子）の構造'!L$43</f>
        <v>70909</v>
      </c>
      <c r="L64" s="181"/>
      <c r="M64" s="181"/>
      <c r="N64" s="181">
        <f>'将来負担比率（分子）の構造'!M$43</f>
        <v>72308</v>
      </c>
      <c r="O64" s="181"/>
      <c r="P64" s="181"/>
    </row>
    <row r="65" spans="1:16" x14ac:dyDescent="0.15">
      <c r="A65" s="181" t="s">
        <v>32</v>
      </c>
      <c r="B65" s="181">
        <f>'将来負担比率（分子）の構造'!I$42</f>
        <v>2568</v>
      </c>
      <c r="C65" s="181"/>
      <c r="D65" s="181"/>
      <c r="E65" s="181">
        <f>'将来負担比率（分子）の構造'!J$42</f>
        <v>2206</v>
      </c>
      <c r="F65" s="181"/>
      <c r="G65" s="181"/>
      <c r="H65" s="181">
        <f>'将来負担比率（分子）の構造'!K$42</f>
        <v>1902</v>
      </c>
      <c r="I65" s="181"/>
      <c r="J65" s="181"/>
      <c r="K65" s="181">
        <f>'将来負担比率（分子）の構造'!L$42</f>
        <v>1707</v>
      </c>
      <c r="L65" s="181"/>
      <c r="M65" s="181"/>
      <c r="N65" s="181">
        <f>'将来負担比率（分子）の構造'!M$42</f>
        <v>1538</v>
      </c>
      <c r="O65" s="181"/>
      <c r="P65" s="181"/>
    </row>
    <row r="66" spans="1:16" x14ac:dyDescent="0.15">
      <c r="A66" s="181" t="s">
        <v>31</v>
      </c>
      <c r="B66" s="181">
        <f>'将来負担比率（分子）の構造'!I$41</f>
        <v>366706</v>
      </c>
      <c r="C66" s="181"/>
      <c r="D66" s="181"/>
      <c r="E66" s="181">
        <f>'将来負担比率（分子）の構造'!J$41</f>
        <v>398565</v>
      </c>
      <c r="F66" s="181"/>
      <c r="G66" s="181"/>
      <c r="H66" s="181">
        <f>'将来負担比率（分子）の構造'!K$41</f>
        <v>443111</v>
      </c>
      <c r="I66" s="181"/>
      <c r="J66" s="181"/>
      <c r="K66" s="181">
        <f>'将来負担比率（分子）の構造'!L$41</f>
        <v>454325</v>
      </c>
      <c r="L66" s="181"/>
      <c r="M66" s="181"/>
      <c r="N66" s="181">
        <f>'将来負担比率（分子）の構造'!M$41</f>
        <v>481313</v>
      </c>
      <c r="O66" s="181"/>
      <c r="P66" s="181"/>
    </row>
    <row r="67" spans="1:16" x14ac:dyDescent="0.15">
      <c r="A67" s="181" t="s">
        <v>75</v>
      </c>
      <c r="B67" s="181" t="e">
        <f>NA()</f>
        <v>#N/A</v>
      </c>
      <c r="C67" s="181">
        <f>IF(ISNUMBER('将来負担比率（分子）の構造'!I$53), IF('将来負担比率（分子）の構造'!I$53 &lt; 0, 0, '将来負担比率（分子）の構造'!I$53), NA())</f>
        <v>174718</v>
      </c>
      <c r="D67" s="181" t="e">
        <f>NA()</f>
        <v>#N/A</v>
      </c>
      <c r="E67" s="181" t="e">
        <f>NA()</f>
        <v>#N/A</v>
      </c>
      <c r="F67" s="181">
        <f>IF(ISNUMBER('将来負担比率（分子）の構造'!J$53), IF('将来負担比率（分子）の構造'!J$53 &lt; 0, 0, '将来負担比率（分子）の構造'!J$53), NA())</f>
        <v>174704</v>
      </c>
      <c r="G67" s="181" t="e">
        <f>NA()</f>
        <v>#N/A</v>
      </c>
      <c r="H67" s="181" t="e">
        <f>NA()</f>
        <v>#N/A</v>
      </c>
      <c r="I67" s="181">
        <f>IF(ISNUMBER('将来負担比率（分子）の構造'!K$53), IF('将来負担比率（分子）の構造'!K$53 &lt; 0, 0, '将来負担比率（分子）の構造'!K$53), NA())</f>
        <v>215831</v>
      </c>
      <c r="J67" s="181" t="e">
        <f>NA()</f>
        <v>#N/A</v>
      </c>
      <c r="K67" s="181" t="e">
        <f>NA()</f>
        <v>#N/A</v>
      </c>
      <c r="L67" s="181">
        <f>IF(ISNUMBER('将来負担比率（分子）の構造'!L$53), IF('将来負担比率（分子）の構造'!L$53 &lt; 0, 0, '将来負担比率（分子）の構造'!L$53), NA())</f>
        <v>199261</v>
      </c>
      <c r="M67" s="181" t="e">
        <f>NA()</f>
        <v>#N/A</v>
      </c>
      <c r="N67" s="181" t="e">
        <f>NA()</f>
        <v>#N/A</v>
      </c>
      <c r="O67" s="181">
        <f>IF(ISNUMBER('将来負担比率（分子）の構造'!M$53), IF('将来負担比率（分子）の構造'!M$53 &lt; 0, 0, '将来負担比率（分子）の構造'!M$53), NA())</f>
        <v>218620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4775</v>
      </c>
      <c r="C72" s="185">
        <f>基金残高に係る経年分析!G55</f>
        <v>4780</v>
      </c>
      <c r="D72" s="185">
        <f>基金残高に係る経年分析!H55</f>
        <v>4096</v>
      </c>
    </row>
    <row r="73" spans="1:16" x14ac:dyDescent="0.15">
      <c r="A73" s="184" t="s">
        <v>78</v>
      </c>
      <c r="B73" s="185">
        <f>基金残高に係る経年分析!F56</f>
        <v>5387</v>
      </c>
      <c r="C73" s="185">
        <f>基金残高に係る経年分析!G56</f>
        <v>5387</v>
      </c>
      <c r="D73" s="185">
        <f>基金残高に係る経年分析!H56</f>
        <v>6306</v>
      </c>
    </row>
    <row r="74" spans="1:16" x14ac:dyDescent="0.15">
      <c r="A74" s="184" t="s">
        <v>79</v>
      </c>
      <c r="B74" s="185">
        <f>基金残高に係る経年分析!F57</f>
        <v>8638</v>
      </c>
      <c r="C74" s="185">
        <f>基金残高に係る経年分析!G57</f>
        <v>12382</v>
      </c>
      <c r="D74" s="185">
        <f>基金残高に係る経年分析!H57</f>
        <v>12490</v>
      </c>
    </row>
  </sheetData>
  <sheetProtection algorithmName="SHA-512" hashValue="gqALxrAOqdFEjFTC+bghdaIzeGi1oIRNABCskPCnsRGIyZNCXlhuQjeD61f03xFSR59Qtz/RTl2KwJpL5cNSIQ==" saltValue="1kBJwfcoTwBg0wjMm/rBm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13"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211</v>
      </c>
      <c r="DI1" s="760"/>
      <c r="DJ1" s="760"/>
      <c r="DK1" s="760"/>
      <c r="DL1" s="760"/>
      <c r="DM1" s="760"/>
      <c r="DN1" s="761"/>
      <c r="DO1" s="226"/>
      <c r="DP1" s="759" t="s">
        <v>212</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214</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215</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216</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217</v>
      </c>
      <c r="S4" s="702"/>
      <c r="T4" s="702"/>
      <c r="U4" s="702"/>
      <c r="V4" s="702"/>
      <c r="W4" s="702"/>
      <c r="X4" s="702"/>
      <c r="Y4" s="703"/>
      <c r="Z4" s="701" t="s">
        <v>218</v>
      </c>
      <c r="AA4" s="702"/>
      <c r="AB4" s="702"/>
      <c r="AC4" s="703"/>
      <c r="AD4" s="701" t="s">
        <v>219</v>
      </c>
      <c r="AE4" s="702"/>
      <c r="AF4" s="702"/>
      <c r="AG4" s="702"/>
      <c r="AH4" s="702"/>
      <c r="AI4" s="702"/>
      <c r="AJ4" s="702"/>
      <c r="AK4" s="703"/>
      <c r="AL4" s="701" t="s">
        <v>218</v>
      </c>
      <c r="AM4" s="702"/>
      <c r="AN4" s="702"/>
      <c r="AO4" s="703"/>
      <c r="AP4" s="762" t="s">
        <v>220</v>
      </c>
      <c r="AQ4" s="762"/>
      <c r="AR4" s="762"/>
      <c r="AS4" s="762"/>
      <c r="AT4" s="762"/>
      <c r="AU4" s="762"/>
      <c r="AV4" s="762"/>
      <c r="AW4" s="762"/>
      <c r="AX4" s="762"/>
      <c r="AY4" s="762"/>
      <c r="AZ4" s="762"/>
      <c r="BA4" s="762"/>
      <c r="BB4" s="762"/>
      <c r="BC4" s="762"/>
      <c r="BD4" s="762"/>
      <c r="BE4" s="762"/>
      <c r="BF4" s="762"/>
      <c r="BG4" s="762" t="s">
        <v>221</v>
      </c>
      <c r="BH4" s="762"/>
      <c r="BI4" s="762"/>
      <c r="BJ4" s="762"/>
      <c r="BK4" s="762"/>
      <c r="BL4" s="762"/>
      <c r="BM4" s="762"/>
      <c r="BN4" s="762"/>
      <c r="BO4" s="762" t="s">
        <v>218</v>
      </c>
      <c r="BP4" s="762"/>
      <c r="BQ4" s="762"/>
      <c r="BR4" s="762"/>
      <c r="BS4" s="762" t="s">
        <v>222</v>
      </c>
      <c r="BT4" s="762"/>
      <c r="BU4" s="762"/>
      <c r="BV4" s="762"/>
      <c r="BW4" s="762"/>
      <c r="BX4" s="762"/>
      <c r="BY4" s="762"/>
      <c r="BZ4" s="762"/>
      <c r="CA4" s="762"/>
      <c r="CB4" s="762"/>
      <c r="CD4" s="744" t="s">
        <v>223</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224</v>
      </c>
      <c r="C5" s="707"/>
      <c r="D5" s="707"/>
      <c r="E5" s="707"/>
      <c r="F5" s="707"/>
      <c r="G5" s="707"/>
      <c r="H5" s="707"/>
      <c r="I5" s="707"/>
      <c r="J5" s="707"/>
      <c r="K5" s="707"/>
      <c r="L5" s="707"/>
      <c r="M5" s="707"/>
      <c r="N5" s="707"/>
      <c r="O5" s="707"/>
      <c r="P5" s="707"/>
      <c r="Q5" s="708"/>
      <c r="R5" s="695">
        <v>117804098</v>
      </c>
      <c r="S5" s="696"/>
      <c r="T5" s="696"/>
      <c r="U5" s="696"/>
      <c r="V5" s="696"/>
      <c r="W5" s="696"/>
      <c r="X5" s="696"/>
      <c r="Y5" s="739"/>
      <c r="Z5" s="757">
        <v>28.9</v>
      </c>
      <c r="AA5" s="757"/>
      <c r="AB5" s="757"/>
      <c r="AC5" s="757"/>
      <c r="AD5" s="758">
        <v>112441611</v>
      </c>
      <c r="AE5" s="758"/>
      <c r="AF5" s="758"/>
      <c r="AG5" s="758"/>
      <c r="AH5" s="758"/>
      <c r="AI5" s="758"/>
      <c r="AJ5" s="758"/>
      <c r="AK5" s="758"/>
      <c r="AL5" s="740">
        <v>63.1</v>
      </c>
      <c r="AM5" s="711"/>
      <c r="AN5" s="711"/>
      <c r="AO5" s="741"/>
      <c r="AP5" s="706" t="s">
        <v>225</v>
      </c>
      <c r="AQ5" s="707"/>
      <c r="AR5" s="707"/>
      <c r="AS5" s="707"/>
      <c r="AT5" s="707"/>
      <c r="AU5" s="707"/>
      <c r="AV5" s="707"/>
      <c r="AW5" s="707"/>
      <c r="AX5" s="707"/>
      <c r="AY5" s="707"/>
      <c r="AZ5" s="707"/>
      <c r="BA5" s="707"/>
      <c r="BB5" s="707"/>
      <c r="BC5" s="707"/>
      <c r="BD5" s="707"/>
      <c r="BE5" s="707"/>
      <c r="BF5" s="708"/>
      <c r="BG5" s="640">
        <v>110087745</v>
      </c>
      <c r="BH5" s="641"/>
      <c r="BI5" s="641"/>
      <c r="BJ5" s="641"/>
      <c r="BK5" s="641"/>
      <c r="BL5" s="641"/>
      <c r="BM5" s="641"/>
      <c r="BN5" s="642"/>
      <c r="BO5" s="677">
        <v>93.4</v>
      </c>
      <c r="BP5" s="677"/>
      <c r="BQ5" s="677"/>
      <c r="BR5" s="677"/>
      <c r="BS5" s="678">
        <v>1933287</v>
      </c>
      <c r="BT5" s="678"/>
      <c r="BU5" s="678"/>
      <c r="BV5" s="678"/>
      <c r="BW5" s="678"/>
      <c r="BX5" s="678"/>
      <c r="BY5" s="678"/>
      <c r="BZ5" s="678"/>
      <c r="CA5" s="678"/>
      <c r="CB5" s="737"/>
      <c r="CD5" s="744" t="s">
        <v>220</v>
      </c>
      <c r="CE5" s="745"/>
      <c r="CF5" s="745"/>
      <c r="CG5" s="745"/>
      <c r="CH5" s="745"/>
      <c r="CI5" s="745"/>
      <c r="CJ5" s="745"/>
      <c r="CK5" s="745"/>
      <c r="CL5" s="745"/>
      <c r="CM5" s="745"/>
      <c r="CN5" s="745"/>
      <c r="CO5" s="745"/>
      <c r="CP5" s="745"/>
      <c r="CQ5" s="746"/>
      <c r="CR5" s="744" t="s">
        <v>226</v>
      </c>
      <c r="CS5" s="745"/>
      <c r="CT5" s="745"/>
      <c r="CU5" s="745"/>
      <c r="CV5" s="745"/>
      <c r="CW5" s="745"/>
      <c r="CX5" s="745"/>
      <c r="CY5" s="746"/>
      <c r="CZ5" s="744" t="s">
        <v>218</v>
      </c>
      <c r="DA5" s="745"/>
      <c r="DB5" s="745"/>
      <c r="DC5" s="746"/>
      <c r="DD5" s="744" t="s">
        <v>227</v>
      </c>
      <c r="DE5" s="745"/>
      <c r="DF5" s="745"/>
      <c r="DG5" s="745"/>
      <c r="DH5" s="745"/>
      <c r="DI5" s="745"/>
      <c r="DJ5" s="745"/>
      <c r="DK5" s="745"/>
      <c r="DL5" s="745"/>
      <c r="DM5" s="745"/>
      <c r="DN5" s="745"/>
      <c r="DO5" s="745"/>
      <c r="DP5" s="746"/>
      <c r="DQ5" s="744" t="s">
        <v>228</v>
      </c>
      <c r="DR5" s="745"/>
      <c r="DS5" s="745"/>
      <c r="DT5" s="745"/>
      <c r="DU5" s="745"/>
      <c r="DV5" s="745"/>
      <c r="DW5" s="745"/>
      <c r="DX5" s="745"/>
      <c r="DY5" s="745"/>
      <c r="DZ5" s="745"/>
      <c r="EA5" s="745"/>
      <c r="EB5" s="745"/>
      <c r="EC5" s="746"/>
    </row>
    <row r="6" spans="2:143" ht="11.25" customHeight="1" x14ac:dyDescent="0.15">
      <c r="B6" s="637" t="s">
        <v>229</v>
      </c>
      <c r="C6" s="638"/>
      <c r="D6" s="638"/>
      <c r="E6" s="638"/>
      <c r="F6" s="638"/>
      <c r="G6" s="638"/>
      <c r="H6" s="638"/>
      <c r="I6" s="638"/>
      <c r="J6" s="638"/>
      <c r="K6" s="638"/>
      <c r="L6" s="638"/>
      <c r="M6" s="638"/>
      <c r="N6" s="638"/>
      <c r="O6" s="638"/>
      <c r="P6" s="638"/>
      <c r="Q6" s="639"/>
      <c r="R6" s="640">
        <v>2151555</v>
      </c>
      <c r="S6" s="641"/>
      <c r="T6" s="641"/>
      <c r="U6" s="641"/>
      <c r="V6" s="641"/>
      <c r="W6" s="641"/>
      <c r="X6" s="641"/>
      <c r="Y6" s="642"/>
      <c r="Z6" s="677">
        <v>0.5</v>
      </c>
      <c r="AA6" s="677"/>
      <c r="AB6" s="677"/>
      <c r="AC6" s="677"/>
      <c r="AD6" s="678">
        <v>2151555</v>
      </c>
      <c r="AE6" s="678"/>
      <c r="AF6" s="678"/>
      <c r="AG6" s="678"/>
      <c r="AH6" s="678"/>
      <c r="AI6" s="678"/>
      <c r="AJ6" s="678"/>
      <c r="AK6" s="678"/>
      <c r="AL6" s="643">
        <v>1.2</v>
      </c>
      <c r="AM6" s="644"/>
      <c r="AN6" s="644"/>
      <c r="AO6" s="679"/>
      <c r="AP6" s="637" t="s">
        <v>230</v>
      </c>
      <c r="AQ6" s="638"/>
      <c r="AR6" s="638"/>
      <c r="AS6" s="638"/>
      <c r="AT6" s="638"/>
      <c r="AU6" s="638"/>
      <c r="AV6" s="638"/>
      <c r="AW6" s="638"/>
      <c r="AX6" s="638"/>
      <c r="AY6" s="638"/>
      <c r="AZ6" s="638"/>
      <c r="BA6" s="638"/>
      <c r="BB6" s="638"/>
      <c r="BC6" s="638"/>
      <c r="BD6" s="638"/>
      <c r="BE6" s="638"/>
      <c r="BF6" s="639"/>
      <c r="BG6" s="640">
        <v>110087745</v>
      </c>
      <c r="BH6" s="641"/>
      <c r="BI6" s="641"/>
      <c r="BJ6" s="641"/>
      <c r="BK6" s="641"/>
      <c r="BL6" s="641"/>
      <c r="BM6" s="641"/>
      <c r="BN6" s="642"/>
      <c r="BO6" s="677">
        <v>93.4</v>
      </c>
      <c r="BP6" s="677"/>
      <c r="BQ6" s="677"/>
      <c r="BR6" s="677"/>
      <c r="BS6" s="678">
        <v>1933287</v>
      </c>
      <c r="BT6" s="678"/>
      <c r="BU6" s="678"/>
      <c r="BV6" s="678"/>
      <c r="BW6" s="678"/>
      <c r="BX6" s="678"/>
      <c r="BY6" s="678"/>
      <c r="BZ6" s="678"/>
      <c r="CA6" s="678"/>
      <c r="CB6" s="737"/>
      <c r="CD6" s="698" t="s">
        <v>231</v>
      </c>
      <c r="CE6" s="699"/>
      <c r="CF6" s="699"/>
      <c r="CG6" s="699"/>
      <c r="CH6" s="699"/>
      <c r="CI6" s="699"/>
      <c r="CJ6" s="699"/>
      <c r="CK6" s="699"/>
      <c r="CL6" s="699"/>
      <c r="CM6" s="699"/>
      <c r="CN6" s="699"/>
      <c r="CO6" s="699"/>
      <c r="CP6" s="699"/>
      <c r="CQ6" s="700"/>
      <c r="CR6" s="640">
        <v>1052802</v>
      </c>
      <c r="CS6" s="641"/>
      <c r="CT6" s="641"/>
      <c r="CU6" s="641"/>
      <c r="CV6" s="641"/>
      <c r="CW6" s="641"/>
      <c r="CX6" s="641"/>
      <c r="CY6" s="642"/>
      <c r="CZ6" s="740">
        <v>0.3</v>
      </c>
      <c r="DA6" s="711"/>
      <c r="DB6" s="711"/>
      <c r="DC6" s="743"/>
      <c r="DD6" s="646" t="s">
        <v>232</v>
      </c>
      <c r="DE6" s="641"/>
      <c r="DF6" s="641"/>
      <c r="DG6" s="641"/>
      <c r="DH6" s="641"/>
      <c r="DI6" s="641"/>
      <c r="DJ6" s="641"/>
      <c r="DK6" s="641"/>
      <c r="DL6" s="641"/>
      <c r="DM6" s="641"/>
      <c r="DN6" s="641"/>
      <c r="DO6" s="641"/>
      <c r="DP6" s="642"/>
      <c r="DQ6" s="646">
        <v>1052078</v>
      </c>
      <c r="DR6" s="641"/>
      <c r="DS6" s="641"/>
      <c r="DT6" s="641"/>
      <c r="DU6" s="641"/>
      <c r="DV6" s="641"/>
      <c r="DW6" s="641"/>
      <c r="DX6" s="641"/>
      <c r="DY6" s="641"/>
      <c r="DZ6" s="641"/>
      <c r="EA6" s="641"/>
      <c r="EB6" s="641"/>
      <c r="EC6" s="684"/>
    </row>
    <row r="7" spans="2:143" ht="11.25" customHeight="1" x14ac:dyDescent="0.15">
      <c r="B7" s="637" t="s">
        <v>233</v>
      </c>
      <c r="C7" s="638"/>
      <c r="D7" s="638"/>
      <c r="E7" s="638"/>
      <c r="F7" s="638"/>
      <c r="G7" s="638"/>
      <c r="H7" s="638"/>
      <c r="I7" s="638"/>
      <c r="J7" s="638"/>
      <c r="K7" s="638"/>
      <c r="L7" s="638"/>
      <c r="M7" s="638"/>
      <c r="N7" s="638"/>
      <c r="O7" s="638"/>
      <c r="P7" s="638"/>
      <c r="Q7" s="639"/>
      <c r="R7" s="640">
        <v>57817</v>
      </c>
      <c r="S7" s="641"/>
      <c r="T7" s="641"/>
      <c r="U7" s="641"/>
      <c r="V7" s="641"/>
      <c r="W7" s="641"/>
      <c r="X7" s="641"/>
      <c r="Y7" s="642"/>
      <c r="Z7" s="677">
        <v>0</v>
      </c>
      <c r="AA7" s="677"/>
      <c r="AB7" s="677"/>
      <c r="AC7" s="677"/>
      <c r="AD7" s="678">
        <v>57817</v>
      </c>
      <c r="AE7" s="678"/>
      <c r="AF7" s="678"/>
      <c r="AG7" s="678"/>
      <c r="AH7" s="678"/>
      <c r="AI7" s="678"/>
      <c r="AJ7" s="678"/>
      <c r="AK7" s="678"/>
      <c r="AL7" s="643">
        <v>0</v>
      </c>
      <c r="AM7" s="644"/>
      <c r="AN7" s="644"/>
      <c r="AO7" s="679"/>
      <c r="AP7" s="637" t="s">
        <v>234</v>
      </c>
      <c r="AQ7" s="638"/>
      <c r="AR7" s="638"/>
      <c r="AS7" s="638"/>
      <c r="AT7" s="638"/>
      <c r="AU7" s="638"/>
      <c r="AV7" s="638"/>
      <c r="AW7" s="638"/>
      <c r="AX7" s="638"/>
      <c r="AY7" s="638"/>
      <c r="AZ7" s="638"/>
      <c r="BA7" s="638"/>
      <c r="BB7" s="638"/>
      <c r="BC7" s="638"/>
      <c r="BD7" s="638"/>
      <c r="BE7" s="638"/>
      <c r="BF7" s="639"/>
      <c r="BG7" s="640">
        <v>61717491</v>
      </c>
      <c r="BH7" s="641"/>
      <c r="BI7" s="641"/>
      <c r="BJ7" s="641"/>
      <c r="BK7" s="641"/>
      <c r="BL7" s="641"/>
      <c r="BM7" s="641"/>
      <c r="BN7" s="642"/>
      <c r="BO7" s="677">
        <v>52.4</v>
      </c>
      <c r="BP7" s="677"/>
      <c r="BQ7" s="677"/>
      <c r="BR7" s="677"/>
      <c r="BS7" s="678">
        <v>1933287</v>
      </c>
      <c r="BT7" s="678"/>
      <c r="BU7" s="678"/>
      <c r="BV7" s="678"/>
      <c r="BW7" s="678"/>
      <c r="BX7" s="678"/>
      <c r="BY7" s="678"/>
      <c r="BZ7" s="678"/>
      <c r="CA7" s="678"/>
      <c r="CB7" s="737"/>
      <c r="CD7" s="673" t="s">
        <v>235</v>
      </c>
      <c r="CE7" s="674"/>
      <c r="CF7" s="674"/>
      <c r="CG7" s="674"/>
      <c r="CH7" s="674"/>
      <c r="CI7" s="674"/>
      <c r="CJ7" s="674"/>
      <c r="CK7" s="674"/>
      <c r="CL7" s="674"/>
      <c r="CM7" s="674"/>
      <c r="CN7" s="674"/>
      <c r="CO7" s="674"/>
      <c r="CP7" s="674"/>
      <c r="CQ7" s="675"/>
      <c r="CR7" s="640">
        <v>32534898</v>
      </c>
      <c r="CS7" s="641"/>
      <c r="CT7" s="641"/>
      <c r="CU7" s="641"/>
      <c r="CV7" s="641"/>
      <c r="CW7" s="641"/>
      <c r="CX7" s="641"/>
      <c r="CY7" s="642"/>
      <c r="CZ7" s="677">
        <v>8.1999999999999993</v>
      </c>
      <c r="DA7" s="677"/>
      <c r="DB7" s="677"/>
      <c r="DC7" s="677"/>
      <c r="DD7" s="646">
        <v>1428104</v>
      </c>
      <c r="DE7" s="641"/>
      <c r="DF7" s="641"/>
      <c r="DG7" s="641"/>
      <c r="DH7" s="641"/>
      <c r="DI7" s="641"/>
      <c r="DJ7" s="641"/>
      <c r="DK7" s="641"/>
      <c r="DL7" s="641"/>
      <c r="DM7" s="641"/>
      <c r="DN7" s="641"/>
      <c r="DO7" s="641"/>
      <c r="DP7" s="642"/>
      <c r="DQ7" s="646">
        <v>26646007</v>
      </c>
      <c r="DR7" s="641"/>
      <c r="DS7" s="641"/>
      <c r="DT7" s="641"/>
      <c r="DU7" s="641"/>
      <c r="DV7" s="641"/>
      <c r="DW7" s="641"/>
      <c r="DX7" s="641"/>
      <c r="DY7" s="641"/>
      <c r="DZ7" s="641"/>
      <c r="EA7" s="641"/>
      <c r="EB7" s="641"/>
      <c r="EC7" s="684"/>
    </row>
    <row r="8" spans="2:143" ht="11.25" customHeight="1" x14ac:dyDescent="0.15">
      <c r="B8" s="637" t="s">
        <v>236</v>
      </c>
      <c r="C8" s="638"/>
      <c r="D8" s="638"/>
      <c r="E8" s="638"/>
      <c r="F8" s="638"/>
      <c r="G8" s="638"/>
      <c r="H8" s="638"/>
      <c r="I8" s="638"/>
      <c r="J8" s="638"/>
      <c r="K8" s="638"/>
      <c r="L8" s="638"/>
      <c r="M8" s="638"/>
      <c r="N8" s="638"/>
      <c r="O8" s="638"/>
      <c r="P8" s="638"/>
      <c r="Q8" s="639"/>
      <c r="R8" s="640">
        <v>240833</v>
      </c>
      <c r="S8" s="641"/>
      <c r="T8" s="641"/>
      <c r="U8" s="641"/>
      <c r="V8" s="641"/>
      <c r="W8" s="641"/>
      <c r="X8" s="641"/>
      <c r="Y8" s="642"/>
      <c r="Z8" s="677">
        <v>0.1</v>
      </c>
      <c r="AA8" s="677"/>
      <c r="AB8" s="677"/>
      <c r="AC8" s="677"/>
      <c r="AD8" s="678">
        <v>240833</v>
      </c>
      <c r="AE8" s="678"/>
      <c r="AF8" s="678"/>
      <c r="AG8" s="678"/>
      <c r="AH8" s="678"/>
      <c r="AI8" s="678"/>
      <c r="AJ8" s="678"/>
      <c r="AK8" s="678"/>
      <c r="AL8" s="643">
        <v>0.1</v>
      </c>
      <c r="AM8" s="644"/>
      <c r="AN8" s="644"/>
      <c r="AO8" s="679"/>
      <c r="AP8" s="637" t="s">
        <v>237</v>
      </c>
      <c r="AQ8" s="638"/>
      <c r="AR8" s="638"/>
      <c r="AS8" s="638"/>
      <c r="AT8" s="638"/>
      <c r="AU8" s="638"/>
      <c r="AV8" s="638"/>
      <c r="AW8" s="638"/>
      <c r="AX8" s="638"/>
      <c r="AY8" s="638"/>
      <c r="AZ8" s="638"/>
      <c r="BA8" s="638"/>
      <c r="BB8" s="638"/>
      <c r="BC8" s="638"/>
      <c r="BD8" s="638"/>
      <c r="BE8" s="638"/>
      <c r="BF8" s="639"/>
      <c r="BG8" s="640">
        <v>1232937</v>
      </c>
      <c r="BH8" s="641"/>
      <c r="BI8" s="641"/>
      <c r="BJ8" s="641"/>
      <c r="BK8" s="641"/>
      <c r="BL8" s="641"/>
      <c r="BM8" s="641"/>
      <c r="BN8" s="642"/>
      <c r="BO8" s="677">
        <v>1</v>
      </c>
      <c r="BP8" s="677"/>
      <c r="BQ8" s="677"/>
      <c r="BR8" s="677"/>
      <c r="BS8" s="646" t="s">
        <v>232</v>
      </c>
      <c r="BT8" s="641"/>
      <c r="BU8" s="641"/>
      <c r="BV8" s="641"/>
      <c r="BW8" s="641"/>
      <c r="BX8" s="641"/>
      <c r="BY8" s="641"/>
      <c r="BZ8" s="641"/>
      <c r="CA8" s="641"/>
      <c r="CB8" s="684"/>
      <c r="CD8" s="673" t="s">
        <v>238</v>
      </c>
      <c r="CE8" s="674"/>
      <c r="CF8" s="674"/>
      <c r="CG8" s="674"/>
      <c r="CH8" s="674"/>
      <c r="CI8" s="674"/>
      <c r="CJ8" s="674"/>
      <c r="CK8" s="674"/>
      <c r="CL8" s="674"/>
      <c r="CM8" s="674"/>
      <c r="CN8" s="674"/>
      <c r="CO8" s="674"/>
      <c r="CP8" s="674"/>
      <c r="CQ8" s="675"/>
      <c r="CR8" s="640">
        <v>138142442</v>
      </c>
      <c r="CS8" s="641"/>
      <c r="CT8" s="641"/>
      <c r="CU8" s="641"/>
      <c r="CV8" s="641"/>
      <c r="CW8" s="641"/>
      <c r="CX8" s="641"/>
      <c r="CY8" s="642"/>
      <c r="CZ8" s="677">
        <v>34.700000000000003</v>
      </c>
      <c r="DA8" s="677"/>
      <c r="DB8" s="677"/>
      <c r="DC8" s="677"/>
      <c r="DD8" s="646">
        <v>961126</v>
      </c>
      <c r="DE8" s="641"/>
      <c r="DF8" s="641"/>
      <c r="DG8" s="641"/>
      <c r="DH8" s="641"/>
      <c r="DI8" s="641"/>
      <c r="DJ8" s="641"/>
      <c r="DK8" s="641"/>
      <c r="DL8" s="641"/>
      <c r="DM8" s="641"/>
      <c r="DN8" s="641"/>
      <c r="DO8" s="641"/>
      <c r="DP8" s="642"/>
      <c r="DQ8" s="646">
        <v>62702808</v>
      </c>
      <c r="DR8" s="641"/>
      <c r="DS8" s="641"/>
      <c r="DT8" s="641"/>
      <c r="DU8" s="641"/>
      <c r="DV8" s="641"/>
      <c r="DW8" s="641"/>
      <c r="DX8" s="641"/>
      <c r="DY8" s="641"/>
      <c r="DZ8" s="641"/>
      <c r="EA8" s="641"/>
      <c r="EB8" s="641"/>
      <c r="EC8" s="684"/>
    </row>
    <row r="9" spans="2:143" ht="11.25" customHeight="1" x14ac:dyDescent="0.15">
      <c r="B9" s="637" t="s">
        <v>239</v>
      </c>
      <c r="C9" s="638"/>
      <c r="D9" s="638"/>
      <c r="E9" s="638"/>
      <c r="F9" s="638"/>
      <c r="G9" s="638"/>
      <c r="H9" s="638"/>
      <c r="I9" s="638"/>
      <c r="J9" s="638"/>
      <c r="K9" s="638"/>
      <c r="L9" s="638"/>
      <c r="M9" s="638"/>
      <c r="N9" s="638"/>
      <c r="O9" s="638"/>
      <c r="P9" s="638"/>
      <c r="Q9" s="639"/>
      <c r="R9" s="640">
        <v>162628</v>
      </c>
      <c r="S9" s="641"/>
      <c r="T9" s="641"/>
      <c r="U9" s="641"/>
      <c r="V9" s="641"/>
      <c r="W9" s="641"/>
      <c r="X9" s="641"/>
      <c r="Y9" s="642"/>
      <c r="Z9" s="677">
        <v>0</v>
      </c>
      <c r="AA9" s="677"/>
      <c r="AB9" s="677"/>
      <c r="AC9" s="677"/>
      <c r="AD9" s="678">
        <v>162628</v>
      </c>
      <c r="AE9" s="678"/>
      <c r="AF9" s="678"/>
      <c r="AG9" s="678"/>
      <c r="AH9" s="678"/>
      <c r="AI9" s="678"/>
      <c r="AJ9" s="678"/>
      <c r="AK9" s="678"/>
      <c r="AL9" s="643">
        <v>0.1</v>
      </c>
      <c r="AM9" s="644"/>
      <c r="AN9" s="644"/>
      <c r="AO9" s="679"/>
      <c r="AP9" s="637" t="s">
        <v>240</v>
      </c>
      <c r="AQ9" s="638"/>
      <c r="AR9" s="638"/>
      <c r="AS9" s="638"/>
      <c r="AT9" s="638"/>
      <c r="AU9" s="638"/>
      <c r="AV9" s="638"/>
      <c r="AW9" s="638"/>
      <c r="AX9" s="638"/>
      <c r="AY9" s="638"/>
      <c r="AZ9" s="638"/>
      <c r="BA9" s="638"/>
      <c r="BB9" s="638"/>
      <c r="BC9" s="638"/>
      <c r="BD9" s="638"/>
      <c r="BE9" s="638"/>
      <c r="BF9" s="639"/>
      <c r="BG9" s="640">
        <v>50257493</v>
      </c>
      <c r="BH9" s="641"/>
      <c r="BI9" s="641"/>
      <c r="BJ9" s="641"/>
      <c r="BK9" s="641"/>
      <c r="BL9" s="641"/>
      <c r="BM9" s="641"/>
      <c r="BN9" s="642"/>
      <c r="BO9" s="677">
        <v>42.7</v>
      </c>
      <c r="BP9" s="677"/>
      <c r="BQ9" s="677"/>
      <c r="BR9" s="677"/>
      <c r="BS9" s="646" t="s">
        <v>232</v>
      </c>
      <c r="BT9" s="641"/>
      <c r="BU9" s="641"/>
      <c r="BV9" s="641"/>
      <c r="BW9" s="641"/>
      <c r="BX9" s="641"/>
      <c r="BY9" s="641"/>
      <c r="BZ9" s="641"/>
      <c r="CA9" s="641"/>
      <c r="CB9" s="684"/>
      <c r="CD9" s="673" t="s">
        <v>241</v>
      </c>
      <c r="CE9" s="674"/>
      <c r="CF9" s="674"/>
      <c r="CG9" s="674"/>
      <c r="CH9" s="674"/>
      <c r="CI9" s="674"/>
      <c r="CJ9" s="674"/>
      <c r="CK9" s="674"/>
      <c r="CL9" s="674"/>
      <c r="CM9" s="674"/>
      <c r="CN9" s="674"/>
      <c r="CO9" s="674"/>
      <c r="CP9" s="674"/>
      <c r="CQ9" s="675"/>
      <c r="CR9" s="640">
        <v>18299132</v>
      </c>
      <c r="CS9" s="641"/>
      <c r="CT9" s="641"/>
      <c r="CU9" s="641"/>
      <c r="CV9" s="641"/>
      <c r="CW9" s="641"/>
      <c r="CX9" s="641"/>
      <c r="CY9" s="642"/>
      <c r="CZ9" s="677">
        <v>4.5999999999999996</v>
      </c>
      <c r="DA9" s="677"/>
      <c r="DB9" s="677"/>
      <c r="DC9" s="677"/>
      <c r="DD9" s="646">
        <v>830983</v>
      </c>
      <c r="DE9" s="641"/>
      <c r="DF9" s="641"/>
      <c r="DG9" s="641"/>
      <c r="DH9" s="641"/>
      <c r="DI9" s="641"/>
      <c r="DJ9" s="641"/>
      <c r="DK9" s="641"/>
      <c r="DL9" s="641"/>
      <c r="DM9" s="641"/>
      <c r="DN9" s="641"/>
      <c r="DO9" s="641"/>
      <c r="DP9" s="642"/>
      <c r="DQ9" s="646">
        <v>12877896</v>
      </c>
      <c r="DR9" s="641"/>
      <c r="DS9" s="641"/>
      <c r="DT9" s="641"/>
      <c r="DU9" s="641"/>
      <c r="DV9" s="641"/>
      <c r="DW9" s="641"/>
      <c r="DX9" s="641"/>
      <c r="DY9" s="641"/>
      <c r="DZ9" s="641"/>
      <c r="EA9" s="641"/>
      <c r="EB9" s="641"/>
      <c r="EC9" s="684"/>
    </row>
    <row r="10" spans="2:143" ht="11.25" customHeight="1" x14ac:dyDescent="0.15">
      <c r="B10" s="637" t="s">
        <v>242</v>
      </c>
      <c r="C10" s="638"/>
      <c r="D10" s="638"/>
      <c r="E10" s="638"/>
      <c r="F10" s="638"/>
      <c r="G10" s="638"/>
      <c r="H10" s="638"/>
      <c r="I10" s="638"/>
      <c r="J10" s="638"/>
      <c r="K10" s="638"/>
      <c r="L10" s="638"/>
      <c r="M10" s="638"/>
      <c r="N10" s="638"/>
      <c r="O10" s="638"/>
      <c r="P10" s="638"/>
      <c r="Q10" s="639"/>
      <c r="R10" s="640">
        <v>129717</v>
      </c>
      <c r="S10" s="641"/>
      <c r="T10" s="641"/>
      <c r="U10" s="641"/>
      <c r="V10" s="641"/>
      <c r="W10" s="641"/>
      <c r="X10" s="641"/>
      <c r="Y10" s="642"/>
      <c r="Z10" s="677">
        <v>0</v>
      </c>
      <c r="AA10" s="677"/>
      <c r="AB10" s="677"/>
      <c r="AC10" s="677"/>
      <c r="AD10" s="678">
        <v>129717</v>
      </c>
      <c r="AE10" s="678"/>
      <c r="AF10" s="678"/>
      <c r="AG10" s="678"/>
      <c r="AH10" s="678"/>
      <c r="AI10" s="678"/>
      <c r="AJ10" s="678"/>
      <c r="AK10" s="678"/>
      <c r="AL10" s="643">
        <v>0.1</v>
      </c>
      <c r="AM10" s="644"/>
      <c r="AN10" s="644"/>
      <c r="AO10" s="679"/>
      <c r="AP10" s="637" t="s">
        <v>243</v>
      </c>
      <c r="AQ10" s="638"/>
      <c r="AR10" s="638"/>
      <c r="AS10" s="638"/>
      <c r="AT10" s="638"/>
      <c r="AU10" s="638"/>
      <c r="AV10" s="638"/>
      <c r="AW10" s="638"/>
      <c r="AX10" s="638"/>
      <c r="AY10" s="638"/>
      <c r="AZ10" s="638"/>
      <c r="BA10" s="638"/>
      <c r="BB10" s="638"/>
      <c r="BC10" s="638"/>
      <c r="BD10" s="638"/>
      <c r="BE10" s="638"/>
      <c r="BF10" s="639"/>
      <c r="BG10" s="640">
        <v>2887297</v>
      </c>
      <c r="BH10" s="641"/>
      <c r="BI10" s="641"/>
      <c r="BJ10" s="641"/>
      <c r="BK10" s="641"/>
      <c r="BL10" s="641"/>
      <c r="BM10" s="641"/>
      <c r="BN10" s="642"/>
      <c r="BO10" s="677">
        <v>2.5</v>
      </c>
      <c r="BP10" s="677"/>
      <c r="BQ10" s="677"/>
      <c r="BR10" s="677"/>
      <c r="BS10" s="646">
        <v>480284</v>
      </c>
      <c r="BT10" s="641"/>
      <c r="BU10" s="641"/>
      <c r="BV10" s="641"/>
      <c r="BW10" s="641"/>
      <c r="BX10" s="641"/>
      <c r="BY10" s="641"/>
      <c r="BZ10" s="641"/>
      <c r="CA10" s="641"/>
      <c r="CB10" s="684"/>
      <c r="CD10" s="673" t="s">
        <v>244</v>
      </c>
      <c r="CE10" s="674"/>
      <c r="CF10" s="674"/>
      <c r="CG10" s="674"/>
      <c r="CH10" s="674"/>
      <c r="CI10" s="674"/>
      <c r="CJ10" s="674"/>
      <c r="CK10" s="674"/>
      <c r="CL10" s="674"/>
      <c r="CM10" s="674"/>
      <c r="CN10" s="674"/>
      <c r="CO10" s="674"/>
      <c r="CP10" s="674"/>
      <c r="CQ10" s="675"/>
      <c r="CR10" s="640">
        <v>268710</v>
      </c>
      <c r="CS10" s="641"/>
      <c r="CT10" s="641"/>
      <c r="CU10" s="641"/>
      <c r="CV10" s="641"/>
      <c r="CW10" s="641"/>
      <c r="CX10" s="641"/>
      <c r="CY10" s="642"/>
      <c r="CZ10" s="677">
        <v>0.1</v>
      </c>
      <c r="DA10" s="677"/>
      <c r="DB10" s="677"/>
      <c r="DC10" s="677"/>
      <c r="DD10" s="646">
        <v>40332</v>
      </c>
      <c r="DE10" s="641"/>
      <c r="DF10" s="641"/>
      <c r="DG10" s="641"/>
      <c r="DH10" s="641"/>
      <c r="DI10" s="641"/>
      <c r="DJ10" s="641"/>
      <c r="DK10" s="641"/>
      <c r="DL10" s="641"/>
      <c r="DM10" s="641"/>
      <c r="DN10" s="641"/>
      <c r="DO10" s="641"/>
      <c r="DP10" s="642"/>
      <c r="DQ10" s="646">
        <v>213235</v>
      </c>
      <c r="DR10" s="641"/>
      <c r="DS10" s="641"/>
      <c r="DT10" s="641"/>
      <c r="DU10" s="641"/>
      <c r="DV10" s="641"/>
      <c r="DW10" s="641"/>
      <c r="DX10" s="641"/>
      <c r="DY10" s="641"/>
      <c r="DZ10" s="641"/>
      <c r="EA10" s="641"/>
      <c r="EB10" s="641"/>
      <c r="EC10" s="684"/>
    </row>
    <row r="11" spans="2:143" ht="11.25" customHeight="1" x14ac:dyDescent="0.15">
      <c r="B11" s="637" t="s">
        <v>245</v>
      </c>
      <c r="C11" s="638"/>
      <c r="D11" s="638"/>
      <c r="E11" s="638"/>
      <c r="F11" s="638"/>
      <c r="G11" s="638"/>
      <c r="H11" s="638"/>
      <c r="I11" s="638"/>
      <c r="J11" s="638"/>
      <c r="K11" s="638"/>
      <c r="L11" s="638"/>
      <c r="M11" s="638"/>
      <c r="N11" s="638"/>
      <c r="O11" s="638"/>
      <c r="P11" s="638"/>
      <c r="Q11" s="639"/>
      <c r="R11" s="640">
        <v>13399728</v>
      </c>
      <c r="S11" s="641"/>
      <c r="T11" s="641"/>
      <c r="U11" s="641"/>
      <c r="V11" s="641"/>
      <c r="W11" s="641"/>
      <c r="X11" s="641"/>
      <c r="Y11" s="642"/>
      <c r="Z11" s="643">
        <v>3.3</v>
      </c>
      <c r="AA11" s="644"/>
      <c r="AB11" s="644"/>
      <c r="AC11" s="645"/>
      <c r="AD11" s="646">
        <v>13399728</v>
      </c>
      <c r="AE11" s="641"/>
      <c r="AF11" s="641"/>
      <c r="AG11" s="641"/>
      <c r="AH11" s="641"/>
      <c r="AI11" s="641"/>
      <c r="AJ11" s="641"/>
      <c r="AK11" s="642"/>
      <c r="AL11" s="643">
        <v>7.5</v>
      </c>
      <c r="AM11" s="644"/>
      <c r="AN11" s="644"/>
      <c r="AO11" s="679"/>
      <c r="AP11" s="637" t="s">
        <v>246</v>
      </c>
      <c r="AQ11" s="638"/>
      <c r="AR11" s="638"/>
      <c r="AS11" s="638"/>
      <c r="AT11" s="638"/>
      <c r="AU11" s="638"/>
      <c r="AV11" s="638"/>
      <c r="AW11" s="638"/>
      <c r="AX11" s="638"/>
      <c r="AY11" s="638"/>
      <c r="AZ11" s="638"/>
      <c r="BA11" s="638"/>
      <c r="BB11" s="638"/>
      <c r="BC11" s="638"/>
      <c r="BD11" s="638"/>
      <c r="BE11" s="638"/>
      <c r="BF11" s="639"/>
      <c r="BG11" s="640">
        <v>7339764</v>
      </c>
      <c r="BH11" s="641"/>
      <c r="BI11" s="641"/>
      <c r="BJ11" s="641"/>
      <c r="BK11" s="641"/>
      <c r="BL11" s="641"/>
      <c r="BM11" s="641"/>
      <c r="BN11" s="642"/>
      <c r="BO11" s="677">
        <v>6.2</v>
      </c>
      <c r="BP11" s="677"/>
      <c r="BQ11" s="677"/>
      <c r="BR11" s="677"/>
      <c r="BS11" s="646">
        <v>1453003</v>
      </c>
      <c r="BT11" s="641"/>
      <c r="BU11" s="641"/>
      <c r="BV11" s="641"/>
      <c r="BW11" s="641"/>
      <c r="BX11" s="641"/>
      <c r="BY11" s="641"/>
      <c r="BZ11" s="641"/>
      <c r="CA11" s="641"/>
      <c r="CB11" s="684"/>
      <c r="CD11" s="673" t="s">
        <v>247</v>
      </c>
      <c r="CE11" s="674"/>
      <c r="CF11" s="674"/>
      <c r="CG11" s="674"/>
      <c r="CH11" s="674"/>
      <c r="CI11" s="674"/>
      <c r="CJ11" s="674"/>
      <c r="CK11" s="674"/>
      <c r="CL11" s="674"/>
      <c r="CM11" s="674"/>
      <c r="CN11" s="674"/>
      <c r="CO11" s="674"/>
      <c r="CP11" s="674"/>
      <c r="CQ11" s="675"/>
      <c r="CR11" s="640">
        <v>5749679</v>
      </c>
      <c r="CS11" s="641"/>
      <c r="CT11" s="641"/>
      <c r="CU11" s="641"/>
      <c r="CV11" s="641"/>
      <c r="CW11" s="641"/>
      <c r="CX11" s="641"/>
      <c r="CY11" s="642"/>
      <c r="CZ11" s="677">
        <v>1.4</v>
      </c>
      <c r="DA11" s="677"/>
      <c r="DB11" s="677"/>
      <c r="DC11" s="677"/>
      <c r="DD11" s="646">
        <v>2793753</v>
      </c>
      <c r="DE11" s="641"/>
      <c r="DF11" s="641"/>
      <c r="DG11" s="641"/>
      <c r="DH11" s="641"/>
      <c r="DI11" s="641"/>
      <c r="DJ11" s="641"/>
      <c r="DK11" s="641"/>
      <c r="DL11" s="641"/>
      <c r="DM11" s="641"/>
      <c r="DN11" s="641"/>
      <c r="DO11" s="641"/>
      <c r="DP11" s="642"/>
      <c r="DQ11" s="646">
        <v>2814807</v>
      </c>
      <c r="DR11" s="641"/>
      <c r="DS11" s="641"/>
      <c r="DT11" s="641"/>
      <c r="DU11" s="641"/>
      <c r="DV11" s="641"/>
      <c r="DW11" s="641"/>
      <c r="DX11" s="641"/>
      <c r="DY11" s="641"/>
      <c r="DZ11" s="641"/>
      <c r="EA11" s="641"/>
      <c r="EB11" s="641"/>
      <c r="EC11" s="684"/>
    </row>
    <row r="12" spans="2:143" ht="11.25" customHeight="1" x14ac:dyDescent="0.15">
      <c r="B12" s="637" t="s">
        <v>248</v>
      </c>
      <c r="C12" s="638"/>
      <c r="D12" s="638"/>
      <c r="E12" s="638"/>
      <c r="F12" s="638"/>
      <c r="G12" s="638"/>
      <c r="H12" s="638"/>
      <c r="I12" s="638"/>
      <c r="J12" s="638"/>
      <c r="K12" s="638"/>
      <c r="L12" s="638"/>
      <c r="M12" s="638"/>
      <c r="N12" s="638"/>
      <c r="O12" s="638"/>
      <c r="P12" s="638"/>
      <c r="Q12" s="639"/>
      <c r="R12" s="640">
        <v>9920</v>
      </c>
      <c r="S12" s="641"/>
      <c r="T12" s="641"/>
      <c r="U12" s="641"/>
      <c r="V12" s="641"/>
      <c r="W12" s="641"/>
      <c r="X12" s="641"/>
      <c r="Y12" s="642"/>
      <c r="Z12" s="677">
        <v>0</v>
      </c>
      <c r="AA12" s="677"/>
      <c r="AB12" s="677"/>
      <c r="AC12" s="677"/>
      <c r="AD12" s="678">
        <v>9920</v>
      </c>
      <c r="AE12" s="678"/>
      <c r="AF12" s="678"/>
      <c r="AG12" s="678"/>
      <c r="AH12" s="678"/>
      <c r="AI12" s="678"/>
      <c r="AJ12" s="678"/>
      <c r="AK12" s="678"/>
      <c r="AL12" s="643">
        <v>0</v>
      </c>
      <c r="AM12" s="644"/>
      <c r="AN12" s="644"/>
      <c r="AO12" s="679"/>
      <c r="AP12" s="637" t="s">
        <v>249</v>
      </c>
      <c r="AQ12" s="638"/>
      <c r="AR12" s="638"/>
      <c r="AS12" s="638"/>
      <c r="AT12" s="638"/>
      <c r="AU12" s="638"/>
      <c r="AV12" s="638"/>
      <c r="AW12" s="638"/>
      <c r="AX12" s="638"/>
      <c r="AY12" s="638"/>
      <c r="AZ12" s="638"/>
      <c r="BA12" s="638"/>
      <c r="BB12" s="638"/>
      <c r="BC12" s="638"/>
      <c r="BD12" s="638"/>
      <c r="BE12" s="638"/>
      <c r="BF12" s="639"/>
      <c r="BG12" s="640">
        <v>41470100</v>
      </c>
      <c r="BH12" s="641"/>
      <c r="BI12" s="641"/>
      <c r="BJ12" s="641"/>
      <c r="BK12" s="641"/>
      <c r="BL12" s="641"/>
      <c r="BM12" s="641"/>
      <c r="BN12" s="642"/>
      <c r="BO12" s="677">
        <v>35.200000000000003</v>
      </c>
      <c r="BP12" s="677"/>
      <c r="BQ12" s="677"/>
      <c r="BR12" s="677"/>
      <c r="BS12" s="646" t="s">
        <v>179</v>
      </c>
      <c r="BT12" s="641"/>
      <c r="BU12" s="641"/>
      <c r="BV12" s="641"/>
      <c r="BW12" s="641"/>
      <c r="BX12" s="641"/>
      <c r="BY12" s="641"/>
      <c r="BZ12" s="641"/>
      <c r="CA12" s="641"/>
      <c r="CB12" s="684"/>
      <c r="CD12" s="673" t="s">
        <v>250</v>
      </c>
      <c r="CE12" s="674"/>
      <c r="CF12" s="674"/>
      <c r="CG12" s="674"/>
      <c r="CH12" s="674"/>
      <c r="CI12" s="674"/>
      <c r="CJ12" s="674"/>
      <c r="CK12" s="674"/>
      <c r="CL12" s="674"/>
      <c r="CM12" s="674"/>
      <c r="CN12" s="674"/>
      <c r="CO12" s="674"/>
      <c r="CP12" s="674"/>
      <c r="CQ12" s="675"/>
      <c r="CR12" s="640">
        <v>22515575</v>
      </c>
      <c r="CS12" s="641"/>
      <c r="CT12" s="641"/>
      <c r="CU12" s="641"/>
      <c r="CV12" s="641"/>
      <c r="CW12" s="641"/>
      <c r="CX12" s="641"/>
      <c r="CY12" s="642"/>
      <c r="CZ12" s="677">
        <v>5.7</v>
      </c>
      <c r="DA12" s="677"/>
      <c r="DB12" s="677"/>
      <c r="DC12" s="677"/>
      <c r="DD12" s="646">
        <v>15355491</v>
      </c>
      <c r="DE12" s="641"/>
      <c r="DF12" s="641"/>
      <c r="DG12" s="641"/>
      <c r="DH12" s="641"/>
      <c r="DI12" s="641"/>
      <c r="DJ12" s="641"/>
      <c r="DK12" s="641"/>
      <c r="DL12" s="641"/>
      <c r="DM12" s="641"/>
      <c r="DN12" s="641"/>
      <c r="DO12" s="641"/>
      <c r="DP12" s="642"/>
      <c r="DQ12" s="646">
        <v>3910143</v>
      </c>
      <c r="DR12" s="641"/>
      <c r="DS12" s="641"/>
      <c r="DT12" s="641"/>
      <c r="DU12" s="641"/>
      <c r="DV12" s="641"/>
      <c r="DW12" s="641"/>
      <c r="DX12" s="641"/>
      <c r="DY12" s="641"/>
      <c r="DZ12" s="641"/>
      <c r="EA12" s="641"/>
      <c r="EB12" s="641"/>
      <c r="EC12" s="684"/>
    </row>
    <row r="13" spans="2:143" ht="11.25" customHeight="1" x14ac:dyDescent="0.15">
      <c r="B13" s="637" t="s">
        <v>251</v>
      </c>
      <c r="C13" s="638"/>
      <c r="D13" s="638"/>
      <c r="E13" s="638"/>
      <c r="F13" s="638"/>
      <c r="G13" s="638"/>
      <c r="H13" s="638"/>
      <c r="I13" s="638"/>
      <c r="J13" s="638"/>
      <c r="K13" s="638"/>
      <c r="L13" s="638"/>
      <c r="M13" s="638"/>
      <c r="N13" s="638"/>
      <c r="O13" s="638"/>
      <c r="P13" s="638"/>
      <c r="Q13" s="639"/>
      <c r="R13" s="640" t="s">
        <v>232</v>
      </c>
      <c r="S13" s="641"/>
      <c r="T13" s="641"/>
      <c r="U13" s="641"/>
      <c r="V13" s="641"/>
      <c r="W13" s="641"/>
      <c r="X13" s="641"/>
      <c r="Y13" s="642"/>
      <c r="Z13" s="677" t="s">
        <v>232</v>
      </c>
      <c r="AA13" s="677"/>
      <c r="AB13" s="677"/>
      <c r="AC13" s="677"/>
      <c r="AD13" s="678" t="s">
        <v>232</v>
      </c>
      <c r="AE13" s="678"/>
      <c r="AF13" s="678"/>
      <c r="AG13" s="678"/>
      <c r="AH13" s="678"/>
      <c r="AI13" s="678"/>
      <c r="AJ13" s="678"/>
      <c r="AK13" s="678"/>
      <c r="AL13" s="643" t="s">
        <v>126</v>
      </c>
      <c r="AM13" s="644"/>
      <c r="AN13" s="644"/>
      <c r="AO13" s="679"/>
      <c r="AP13" s="637" t="s">
        <v>252</v>
      </c>
      <c r="AQ13" s="638"/>
      <c r="AR13" s="638"/>
      <c r="AS13" s="638"/>
      <c r="AT13" s="638"/>
      <c r="AU13" s="638"/>
      <c r="AV13" s="638"/>
      <c r="AW13" s="638"/>
      <c r="AX13" s="638"/>
      <c r="AY13" s="638"/>
      <c r="AZ13" s="638"/>
      <c r="BA13" s="638"/>
      <c r="BB13" s="638"/>
      <c r="BC13" s="638"/>
      <c r="BD13" s="638"/>
      <c r="BE13" s="638"/>
      <c r="BF13" s="639"/>
      <c r="BG13" s="640">
        <v>41168316</v>
      </c>
      <c r="BH13" s="641"/>
      <c r="BI13" s="641"/>
      <c r="BJ13" s="641"/>
      <c r="BK13" s="641"/>
      <c r="BL13" s="641"/>
      <c r="BM13" s="641"/>
      <c r="BN13" s="642"/>
      <c r="BO13" s="677">
        <v>34.9</v>
      </c>
      <c r="BP13" s="677"/>
      <c r="BQ13" s="677"/>
      <c r="BR13" s="677"/>
      <c r="BS13" s="646" t="s">
        <v>232</v>
      </c>
      <c r="BT13" s="641"/>
      <c r="BU13" s="641"/>
      <c r="BV13" s="641"/>
      <c r="BW13" s="641"/>
      <c r="BX13" s="641"/>
      <c r="BY13" s="641"/>
      <c r="BZ13" s="641"/>
      <c r="CA13" s="641"/>
      <c r="CB13" s="684"/>
      <c r="CD13" s="673" t="s">
        <v>253</v>
      </c>
      <c r="CE13" s="674"/>
      <c r="CF13" s="674"/>
      <c r="CG13" s="674"/>
      <c r="CH13" s="674"/>
      <c r="CI13" s="674"/>
      <c r="CJ13" s="674"/>
      <c r="CK13" s="674"/>
      <c r="CL13" s="674"/>
      <c r="CM13" s="674"/>
      <c r="CN13" s="674"/>
      <c r="CO13" s="674"/>
      <c r="CP13" s="674"/>
      <c r="CQ13" s="675"/>
      <c r="CR13" s="640">
        <v>54648855</v>
      </c>
      <c r="CS13" s="641"/>
      <c r="CT13" s="641"/>
      <c r="CU13" s="641"/>
      <c r="CV13" s="641"/>
      <c r="CW13" s="641"/>
      <c r="CX13" s="641"/>
      <c r="CY13" s="642"/>
      <c r="CZ13" s="677">
        <v>13.7</v>
      </c>
      <c r="DA13" s="677"/>
      <c r="DB13" s="677"/>
      <c r="DC13" s="677"/>
      <c r="DD13" s="646">
        <v>36133105</v>
      </c>
      <c r="DE13" s="641"/>
      <c r="DF13" s="641"/>
      <c r="DG13" s="641"/>
      <c r="DH13" s="641"/>
      <c r="DI13" s="641"/>
      <c r="DJ13" s="641"/>
      <c r="DK13" s="641"/>
      <c r="DL13" s="641"/>
      <c r="DM13" s="641"/>
      <c r="DN13" s="641"/>
      <c r="DO13" s="641"/>
      <c r="DP13" s="642"/>
      <c r="DQ13" s="646">
        <v>18487896</v>
      </c>
      <c r="DR13" s="641"/>
      <c r="DS13" s="641"/>
      <c r="DT13" s="641"/>
      <c r="DU13" s="641"/>
      <c r="DV13" s="641"/>
      <c r="DW13" s="641"/>
      <c r="DX13" s="641"/>
      <c r="DY13" s="641"/>
      <c r="DZ13" s="641"/>
      <c r="EA13" s="641"/>
      <c r="EB13" s="641"/>
      <c r="EC13" s="684"/>
    </row>
    <row r="14" spans="2:143" ht="11.25" customHeight="1" x14ac:dyDescent="0.15">
      <c r="B14" s="637" t="s">
        <v>254</v>
      </c>
      <c r="C14" s="638"/>
      <c r="D14" s="638"/>
      <c r="E14" s="638"/>
      <c r="F14" s="638"/>
      <c r="G14" s="638"/>
      <c r="H14" s="638"/>
      <c r="I14" s="638"/>
      <c r="J14" s="638"/>
      <c r="K14" s="638"/>
      <c r="L14" s="638"/>
      <c r="M14" s="638"/>
      <c r="N14" s="638"/>
      <c r="O14" s="638"/>
      <c r="P14" s="638"/>
      <c r="Q14" s="639"/>
      <c r="R14" s="640">
        <v>272570</v>
      </c>
      <c r="S14" s="641"/>
      <c r="T14" s="641"/>
      <c r="U14" s="641"/>
      <c r="V14" s="641"/>
      <c r="W14" s="641"/>
      <c r="X14" s="641"/>
      <c r="Y14" s="642"/>
      <c r="Z14" s="677">
        <v>0.1</v>
      </c>
      <c r="AA14" s="677"/>
      <c r="AB14" s="677"/>
      <c r="AC14" s="677"/>
      <c r="AD14" s="678">
        <v>272570</v>
      </c>
      <c r="AE14" s="678"/>
      <c r="AF14" s="678"/>
      <c r="AG14" s="678"/>
      <c r="AH14" s="678"/>
      <c r="AI14" s="678"/>
      <c r="AJ14" s="678"/>
      <c r="AK14" s="678"/>
      <c r="AL14" s="643">
        <v>0.2</v>
      </c>
      <c r="AM14" s="644"/>
      <c r="AN14" s="644"/>
      <c r="AO14" s="679"/>
      <c r="AP14" s="637" t="s">
        <v>255</v>
      </c>
      <c r="AQ14" s="638"/>
      <c r="AR14" s="638"/>
      <c r="AS14" s="638"/>
      <c r="AT14" s="638"/>
      <c r="AU14" s="638"/>
      <c r="AV14" s="638"/>
      <c r="AW14" s="638"/>
      <c r="AX14" s="638"/>
      <c r="AY14" s="638"/>
      <c r="AZ14" s="638"/>
      <c r="BA14" s="638"/>
      <c r="BB14" s="638"/>
      <c r="BC14" s="638"/>
      <c r="BD14" s="638"/>
      <c r="BE14" s="638"/>
      <c r="BF14" s="639"/>
      <c r="BG14" s="640">
        <v>1839386</v>
      </c>
      <c r="BH14" s="641"/>
      <c r="BI14" s="641"/>
      <c r="BJ14" s="641"/>
      <c r="BK14" s="641"/>
      <c r="BL14" s="641"/>
      <c r="BM14" s="641"/>
      <c r="BN14" s="642"/>
      <c r="BO14" s="677">
        <v>1.6</v>
      </c>
      <c r="BP14" s="677"/>
      <c r="BQ14" s="677"/>
      <c r="BR14" s="677"/>
      <c r="BS14" s="646" t="s">
        <v>232</v>
      </c>
      <c r="BT14" s="641"/>
      <c r="BU14" s="641"/>
      <c r="BV14" s="641"/>
      <c r="BW14" s="641"/>
      <c r="BX14" s="641"/>
      <c r="BY14" s="641"/>
      <c r="BZ14" s="641"/>
      <c r="CA14" s="641"/>
      <c r="CB14" s="684"/>
      <c r="CD14" s="673" t="s">
        <v>256</v>
      </c>
      <c r="CE14" s="674"/>
      <c r="CF14" s="674"/>
      <c r="CG14" s="674"/>
      <c r="CH14" s="674"/>
      <c r="CI14" s="674"/>
      <c r="CJ14" s="674"/>
      <c r="CK14" s="674"/>
      <c r="CL14" s="674"/>
      <c r="CM14" s="674"/>
      <c r="CN14" s="674"/>
      <c r="CO14" s="674"/>
      <c r="CP14" s="674"/>
      <c r="CQ14" s="675"/>
      <c r="CR14" s="640">
        <v>10098927</v>
      </c>
      <c r="CS14" s="641"/>
      <c r="CT14" s="641"/>
      <c r="CU14" s="641"/>
      <c r="CV14" s="641"/>
      <c r="CW14" s="641"/>
      <c r="CX14" s="641"/>
      <c r="CY14" s="642"/>
      <c r="CZ14" s="677">
        <v>2.5</v>
      </c>
      <c r="DA14" s="677"/>
      <c r="DB14" s="677"/>
      <c r="DC14" s="677"/>
      <c r="DD14" s="646">
        <v>2479014</v>
      </c>
      <c r="DE14" s="641"/>
      <c r="DF14" s="641"/>
      <c r="DG14" s="641"/>
      <c r="DH14" s="641"/>
      <c r="DI14" s="641"/>
      <c r="DJ14" s="641"/>
      <c r="DK14" s="641"/>
      <c r="DL14" s="641"/>
      <c r="DM14" s="641"/>
      <c r="DN14" s="641"/>
      <c r="DO14" s="641"/>
      <c r="DP14" s="642"/>
      <c r="DQ14" s="646">
        <v>7002356</v>
      </c>
      <c r="DR14" s="641"/>
      <c r="DS14" s="641"/>
      <c r="DT14" s="641"/>
      <c r="DU14" s="641"/>
      <c r="DV14" s="641"/>
      <c r="DW14" s="641"/>
      <c r="DX14" s="641"/>
      <c r="DY14" s="641"/>
      <c r="DZ14" s="641"/>
      <c r="EA14" s="641"/>
      <c r="EB14" s="641"/>
      <c r="EC14" s="684"/>
    </row>
    <row r="15" spans="2:143" ht="11.25" customHeight="1" x14ac:dyDescent="0.15">
      <c r="B15" s="637" t="s">
        <v>257</v>
      </c>
      <c r="C15" s="638"/>
      <c r="D15" s="638"/>
      <c r="E15" s="638"/>
      <c r="F15" s="638"/>
      <c r="G15" s="638"/>
      <c r="H15" s="638"/>
      <c r="I15" s="638"/>
      <c r="J15" s="638"/>
      <c r="K15" s="638"/>
      <c r="L15" s="638"/>
      <c r="M15" s="638"/>
      <c r="N15" s="638"/>
      <c r="O15" s="638"/>
      <c r="P15" s="638"/>
      <c r="Q15" s="639"/>
      <c r="R15" s="640">
        <v>2919277</v>
      </c>
      <c r="S15" s="641"/>
      <c r="T15" s="641"/>
      <c r="U15" s="641"/>
      <c r="V15" s="641"/>
      <c r="W15" s="641"/>
      <c r="X15" s="641"/>
      <c r="Y15" s="642"/>
      <c r="Z15" s="677">
        <v>0.7</v>
      </c>
      <c r="AA15" s="677"/>
      <c r="AB15" s="677"/>
      <c r="AC15" s="677"/>
      <c r="AD15" s="678">
        <v>2919277</v>
      </c>
      <c r="AE15" s="678"/>
      <c r="AF15" s="678"/>
      <c r="AG15" s="678"/>
      <c r="AH15" s="678"/>
      <c r="AI15" s="678"/>
      <c r="AJ15" s="678"/>
      <c r="AK15" s="678"/>
      <c r="AL15" s="643">
        <v>1.6</v>
      </c>
      <c r="AM15" s="644"/>
      <c r="AN15" s="644"/>
      <c r="AO15" s="679"/>
      <c r="AP15" s="637" t="s">
        <v>258</v>
      </c>
      <c r="AQ15" s="638"/>
      <c r="AR15" s="638"/>
      <c r="AS15" s="638"/>
      <c r="AT15" s="638"/>
      <c r="AU15" s="638"/>
      <c r="AV15" s="638"/>
      <c r="AW15" s="638"/>
      <c r="AX15" s="638"/>
      <c r="AY15" s="638"/>
      <c r="AZ15" s="638"/>
      <c r="BA15" s="638"/>
      <c r="BB15" s="638"/>
      <c r="BC15" s="638"/>
      <c r="BD15" s="638"/>
      <c r="BE15" s="638"/>
      <c r="BF15" s="639"/>
      <c r="BG15" s="640">
        <v>5060768</v>
      </c>
      <c r="BH15" s="641"/>
      <c r="BI15" s="641"/>
      <c r="BJ15" s="641"/>
      <c r="BK15" s="641"/>
      <c r="BL15" s="641"/>
      <c r="BM15" s="641"/>
      <c r="BN15" s="642"/>
      <c r="BO15" s="677">
        <v>4.3</v>
      </c>
      <c r="BP15" s="677"/>
      <c r="BQ15" s="677"/>
      <c r="BR15" s="677"/>
      <c r="BS15" s="646" t="s">
        <v>232</v>
      </c>
      <c r="BT15" s="641"/>
      <c r="BU15" s="641"/>
      <c r="BV15" s="641"/>
      <c r="BW15" s="641"/>
      <c r="BX15" s="641"/>
      <c r="BY15" s="641"/>
      <c r="BZ15" s="641"/>
      <c r="CA15" s="641"/>
      <c r="CB15" s="684"/>
      <c r="CD15" s="673" t="s">
        <v>259</v>
      </c>
      <c r="CE15" s="674"/>
      <c r="CF15" s="674"/>
      <c r="CG15" s="674"/>
      <c r="CH15" s="674"/>
      <c r="CI15" s="674"/>
      <c r="CJ15" s="674"/>
      <c r="CK15" s="674"/>
      <c r="CL15" s="674"/>
      <c r="CM15" s="674"/>
      <c r="CN15" s="674"/>
      <c r="CO15" s="674"/>
      <c r="CP15" s="674"/>
      <c r="CQ15" s="675"/>
      <c r="CR15" s="640">
        <v>69337474</v>
      </c>
      <c r="CS15" s="641"/>
      <c r="CT15" s="641"/>
      <c r="CU15" s="641"/>
      <c r="CV15" s="641"/>
      <c r="CW15" s="641"/>
      <c r="CX15" s="641"/>
      <c r="CY15" s="642"/>
      <c r="CZ15" s="677">
        <v>17.399999999999999</v>
      </c>
      <c r="DA15" s="677"/>
      <c r="DB15" s="677"/>
      <c r="DC15" s="677"/>
      <c r="DD15" s="646">
        <v>7278317</v>
      </c>
      <c r="DE15" s="641"/>
      <c r="DF15" s="641"/>
      <c r="DG15" s="641"/>
      <c r="DH15" s="641"/>
      <c r="DI15" s="641"/>
      <c r="DJ15" s="641"/>
      <c r="DK15" s="641"/>
      <c r="DL15" s="641"/>
      <c r="DM15" s="641"/>
      <c r="DN15" s="641"/>
      <c r="DO15" s="641"/>
      <c r="DP15" s="642"/>
      <c r="DQ15" s="646">
        <v>49029575</v>
      </c>
      <c r="DR15" s="641"/>
      <c r="DS15" s="641"/>
      <c r="DT15" s="641"/>
      <c r="DU15" s="641"/>
      <c r="DV15" s="641"/>
      <c r="DW15" s="641"/>
      <c r="DX15" s="641"/>
      <c r="DY15" s="641"/>
      <c r="DZ15" s="641"/>
      <c r="EA15" s="641"/>
      <c r="EB15" s="641"/>
      <c r="EC15" s="684"/>
    </row>
    <row r="16" spans="2:143" ht="11.25" customHeight="1" x14ac:dyDescent="0.15">
      <c r="B16" s="637" t="s">
        <v>260</v>
      </c>
      <c r="C16" s="638"/>
      <c r="D16" s="638"/>
      <c r="E16" s="638"/>
      <c r="F16" s="638"/>
      <c r="G16" s="638"/>
      <c r="H16" s="638"/>
      <c r="I16" s="638"/>
      <c r="J16" s="638"/>
      <c r="K16" s="638"/>
      <c r="L16" s="638"/>
      <c r="M16" s="638"/>
      <c r="N16" s="638"/>
      <c r="O16" s="638"/>
      <c r="P16" s="638"/>
      <c r="Q16" s="639"/>
      <c r="R16" s="640">
        <v>79951</v>
      </c>
      <c r="S16" s="641"/>
      <c r="T16" s="641"/>
      <c r="U16" s="641"/>
      <c r="V16" s="641"/>
      <c r="W16" s="641"/>
      <c r="X16" s="641"/>
      <c r="Y16" s="642"/>
      <c r="Z16" s="677">
        <v>0</v>
      </c>
      <c r="AA16" s="677"/>
      <c r="AB16" s="677"/>
      <c r="AC16" s="677"/>
      <c r="AD16" s="678">
        <v>79951</v>
      </c>
      <c r="AE16" s="678"/>
      <c r="AF16" s="678"/>
      <c r="AG16" s="678"/>
      <c r="AH16" s="678"/>
      <c r="AI16" s="678"/>
      <c r="AJ16" s="678"/>
      <c r="AK16" s="678"/>
      <c r="AL16" s="643">
        <v>0</v>
      </c>
      <c r="AM16" s="644"/>
      <c r="AN16" s="644"/>
      <c r="AO16" s="679"/>
      <c r="AP16" s="637" t="s">
        <v>261</v>
      </c>
      <c r="AQ16" s="638"/>
      <c r="AR16" s="638"/>
      <c r="AS16" s="638"/>
      <c r="AT16" s="638"/>
      <c r="AU16" s="638"/>
      <c r="AV16" s="638"/>
      <c r="AW16" s="638"/>
      <c r="AX16" s="638"/>
      <c r="AY16" s="638"/>
      <c r="AZ16" s="638"/>
      <c r="BA16" s="638"/>
      <c r="BB16" s="638"/>
      <c r="BC16" s="638"/>
      <c r="BD16" s="638"/>
      <c r="BE16" s="638"/>
      <c r="BF16" s="639"/>
      <c r="BG16" s="640" t="s">
        <v>126</v>
      </c>
      <c r="BH16" s="641"/>
      <c r="BI16" s="641"/>
      <c r="BJ16" s="641"/>
      <c r="BK16" s="641"/>
      <c r="BL16" s="641"/>
      <c r="BM16" s="641"/>
      <c r="BN16" s="642"/>
      <c r="BO16" s="677" t="s">
        <v>232</v>
      </c>
      <c r="BP16" s="677"/>
      <c r="BQ16" s="677"/>
      <c r="BR16" s="677"/>
      <c r="BS16" s="646" t="s">
        <v>179</v>
      </c>
      <c r="BT16" s="641"/>
      <c r="BU16" s="641"/>
      <c r="BV16" s="641"/>
      <c r="BW16" s="641"/>
      <c r="BX16" s="641"/>
      <c r="BY16" s="641"/>
      <c r="BZ16" s="641"/>
      <c r="CA16" s="641"/>
      <c r="CB16" s="684"/>
      <c r="CD16" s="673" t="s">
        <v>262</v>
      </c>
      <c r="CE16" s="674"/>
      <c r="CF16" s="674"/>
      <c r="CG16" s="674"/>
      <c r="CH16" s="674"/>
      <c r="CI16" s="674"/>
      <c r="CJ16" s="674"/>
      <c r="CK16" s="674"/>
      <c r="CL16" s="674"/>
      <c r="CM16" s="674"/>
      <c r="CN16" s="674"/>
      <c r="CO16" s="674"/>
      <c r="CP16" s="674"/>
      <c r="CQ16" s="675"/>
      <c r="CR16" s="640">
        <v>8746456</v>
      </c>
      <c r="CS16" s="641"/>
      <c r="CT16" s="641"/>
      <c r="CU16" s="641"/>
      <c r="CV16" s="641"/>
      <c r="CW16" s="641"/>
      <c r="CX16" s="641"/>
      <c r="CY16" s="642"/>
      <c r="CZ16" s="677">
        <v>2.2000000000000002</v>
      </c>
      <c r="DA16" s="677"/>
      <c r="DB16" s="677"/>
      <c r="DC16" s="677"/>
      <c r="DD16" s="646" t="s">
        <v>126</v>
      </c>
      <c r="DE16" s="641"/>
      <c r="DF16" s="641"/>
      <c r="DG16" s="641"/>
      <c r="DH16" s="641"/>
      <c r="DI16" s="641"/>
      <c r="DJ16" s="641"/>
      <c r="DK16" s="641"/>
      <c r="DL16" s="641"/>
      <c r="DM16" s="641"/>
      <c r="DN16" s="641"/>
      <c r="DO16" s="641"/>
      <c r="DP16" s="642"/>
      <c r="DQ16" s="646">
        <v>35841</v>
      </c>
      <c r="DR16" s="641"/>
      <c r="DS16" s="641"/>
      <c r="DT16" s="641"/>
      <c r="DU16" s="641"/>
      <c r="DV16" s="641"/>
      <c r="DW16" s="641"/>
      <c r="DX16" s="641"/>
      <c r="DY16" s="641"/>
      <c r="DZ16" s="641"/>
      <c r="EA16" s="641"/>
      <c r="EB16" s="641"/>
      <c r="EC16" s="684"/>
    </row>
    <row r="17" spans="2:133" ht="11.25" customHeight="1" x14ac:dyDescent="0.15">
      <c r="B17" s="637" t="s">
        <v>263</v>
      </c>
      <c r="C17" s="638"/>
      <c r="D17" s="638"/>
      <c r="E17" s="638"/>
      <c r="F17" s="638"/>
      <c r="G17" s="638"/>
      <c r="H17" s="638"/>
      <c r="I17" s="638"/>
      <c r="J17" s="638"/>
      <c r="K17" s="638"/>
      <c r="L17" s="638"/>
      <c r="M17" s="638"/>
      <c r="N17" s="638"/>
      <c r="O17" s="638"/>
      <c r="P17" s="638"/>
      <c r="Q17" s="639"/>
      <c r="R17" s="640">
        <v>1747850</v>
      </c>
      <c r="S17" s="641"/>
      <c r="T17" s="641"/>
      <c r="U17" s="641"/>
      <c r="V17" s="641"/>
      <c r="W17" s="641"/>
      <c r="X17" s="641"/>
      <c r="Y17" s="642"/>
      <c r="Z17" s="677">
        <v>0.4</v>
      </c>
      <c r="AA17" s="677"/>
      <c r="AB17" s="677"/>
      <c r="AC17" s="677"/>
      <c r="AD17" s="678">
        <v>1747850</v>
      </c>
      <c r="AE17" s="678"/>
      <c r="AF17" s="678"/>
      <c r="AG17" s="678"/>
      <c r="AH17" s="678"/>
      <c r="AI17" s="678"/>
      <c r="AJ17" s="678"/>
      <c r="AK17" s="678"/>
      <c r="AL17" s="643">
        <v>1</v>
      </c>
      <c r="AM17" s="644"/>
      <c r="AN17" s="644"/>
      <c r="AO17" s="679"/>
      <c r="AP17" s="637" t="s">
        <v>264</v>
      </c>
      <c r="AQ17" s="638"/>
      <c r="AR17" s="638"/>
      <c r="AS17" s="638"/>
      <c r="AT17" s="638"/>
      <c r="AU17" s="638"/>
      <c r="AV17" s="638"/>
      <c r="AW17" s="638"/>
      <c r="AX17" s="638"/>
      <c r="AY17" s="638"/>
      <c r="AZ17" s="638"/>
      <c r="BA17" s="638"/>
      <c r="BB17" s="638"/>
      <c r="BC17" s="638"/>
      <c r="BD17" s="638"/>
      <c r="BE17" s="638"/>
      <c r="BF17" s="639"/>
      <c r="BG17" s="640" t="s">
        <v>126</v>
      </c>
      <c r="BH17" s="641"/>
      <c r="BI17" s="641"/>
      <c r="BJ17" s="641"/>
      <c r="BK17" s="641"/>
      <c r="BL17" s="641"/>
      <c r="BM17" s="641"/>
      <c r="BN17" s="642"/>
      <c r="BO17" s="677" t="s">
        <v>232</v>
      </c>
      <c r="BP17" s="677"/>
      <c r="BQ17" s="677"/>
      <c r="BR17" s="677"/>
      <c r="BS17" s="646" t="s">
        <v>232</v>
      </c>
      <c r="BT17" s="641"/>
      <c r="BU17" s="641"/>
      <c r="BV17" s="641"/>
      <c r="BW17" s="641"/>
      <c r="BX17" s="641"/>
      <c r="BY17" s="641"/>
      <c r="BZ17" s="641"/>
      <c r="CA17" s="641"/>
      <c r="CB17" s="684"/>
      <c r="CD17" s="673" t="s">
        <v>265</v>
      </c>
      <c r="CE17" s="674"/>
      <c r="CF17" s="674"/>
      <c r="CG17" s="674"/>
      <c r="CH17" s="674"/>
      <c r="CI17" s="674"/>
      <c r="CJ17" s="674"/>
      <c r="CK17" s="674"/>
      <c r="CL17" s="674"/>
      <c r="CM17" s="674"/>
      <c r="CN17" s="674"/>
      <c r="CO17" s="674"/>
      <c r="CP17" s="674"/>
      <c r="CQ17" s="675"/>
      <c r="CR17" s="640">
        <v>36654781</v>
      </c>
      <c r="CS17" s="641"/>
      <c r="CT17" s="641"/>
      <c r="CU17" s="641"/>
      <c r="CV17" s="641"/>
      <c r="CW17" s="641"/>
      <c r="CX17" s="641"/>
      <c r="CY17" s="642"/>
      <c r="CZ17" s="677">
        <v>9.1999999999999993</v>
      </c>
      <c r="DA17" s="677"/>
      <c r="DB17" s="677"/>
      <c r="DC17" s="677"/>
      <c r="DD17" s="646" t="s">
        <v>232</v>
      </c>
      <c r="DE17" s="641"/>
      <c r="DF17" s="641"/>
      <c r="DG17" s="641"/>
      <c r="DH17" s="641"/>
      <c r="DI17" s="641"/>
      <c r="DJ17" s="641"/>
      <c r="DK17" s="641"/>
      <c r="DL17" s="641"/>
      <c r="DM17" s="641"/>
      <c r="DN17" s="641"/>
      <c r="DO17" s="641"/>
      <c r="DP17" s="642"/>
      <c r="DQ17" s="646">
        <v>28648968</v>
      </c>
      <c r="DR17" s="641"/>
      <c r="DS17" s="641"/>
      <c r="DT17" s="641"/>
      <c r="DU17" s="641"/>
      <c r="DV17" s="641"/>
      <c r="DW17" s="641"/>
      <c r="DX17" s="641"/>
      <c r="DY17" s="641"/>
      <c r="DZ17" s="641"/>
      <c r="EA17" s="641"/>
      <c r="EB17" s="641"/>
      <c r="EC17" s="684"/>
    </row>
    <row r="18" spans="2:133" ht="11.25" customHeight="1" x14ac:dyDescent="0.15">
      <c r="B18" s="637" t="s">
        <v>266</v>
      </c>
      <c r="C18" s="638"/>
      <c r="D18" s="638"/>
      <c r="E18" s="638"/>
      <c r="F18" s="638"/>
      <c r="G18" s="638"/>
      <c r="H18" s="638"/>
      <c r="I18" s="638"/>
      <c r="J18" s="638"/>
      <c r="K18" s="638"/>
      <c r="L18" s="638"/>
      <c r="M18" s="638"/>
      <c r="N18" s="638"/>
      <c r="O18" s="638"/>
      <c r="P18" s="638"/>
      <c r="Q18" s="639"/>
      <c r="R18" s="640">
        <v>836709</v>
      </c>
      <c r="S18" s="641"/>
      <c r="T18" s="641"/>
      <c r="U18" s="641"/>
      <c r="V18" s="641"/>
      <c r="W18" s="641"/>
      <c r="X18" s="641"/>
      <c r="Y18" s="642"/>
      <c r="Z18" s="677">
        <v>0.2</v>
      </c>
      <c r="AA18" s="677"/>
      <c r="AB18" s="677"/>
      <c r="AC18" s="677"/>
      <c r="AD18" s="678">
        <v>836709</v>
      </c>
      <c r="AE18" s="678"/>
      <c r="AF18" s="678"/>
      <c r="AG18" s="678"/>
      <c r="AH18" s="678"/>
      <c r="AI18" s="678"/>
      <c r="AJ18" s="678"/>
      <c r="AK18" s="678"/>
      <c r="AL18" s="643">
        <v>0.5</v>
      </c>
      <c r="AM18" s="644"/>
      <c r="AN18" s="644"/>
      <c r="AO18" s="679"/>
      <c r="AP18" s="637" t="s">
        <v>267</v>
      </c>
      <c r="AQ18" s="638"/>
      <c r="AR18" s="638"/>
      <c r="AS18" s="638"/>
      <c r="AT18" s="638"/>
      <c r="AU18" s="638"/>
      <c r="AV18" s="638"/>
      <c r="AW18" s="638"/>
      <c r="AX18" s="638"/>
      <c r="AY18" s="638"/>
      <c r="AZ18" s="638"/>
      <c r="BA18" s="638"/>
      <c r="BB18" s="638"/>
      <c r="BC18" s="638"/>
      <c r="BD18" s="638"/>
      <c r="BE18" s="638"/>
      <c r="BF18" s="639"/>
      <c r="BG18" s="640" t="s">
        <v>232</v>
      </c>
      <c r="BH18" s="641"/>
      <c r="BI18" s="641"/>
      <c r="BJ18" s="641"/>
      <c r="BK18" s="641"/>
      <c r="BL18" s="641"/>
      <c r="BM18" s="641"/>
      <c r="BN18" s="642"/>
      <c r="BO18" s="677" t="s">
        <v>126</v>
      </c>
      <c r="BP18" s="677"/>
      <c r="BQ18" s="677"/>
      <c r="BR18" s="677"/>
      <c r="BS18" s="646" t="s">
        <v>126</v>
      </c>
      <c r="BT18" s="641"/>
      <c r="BU18" s="641"/>
      <c r="BV18" s="641"/>
      <c r="BW18" s="641"/>
      <c r="BX18" s="641"/>
      <c r="BY18" s="641"/>
      <c r="BZ18" s="641"/>
      <c r="CA18" s="641"/>
      <c r="CB18" s="684"/>
      <c r="CD18" s="673" t="s">
        <v>268</v>
      </c>
      <c r="CE18" s="674"/>
      <c r="CF18" s="674"/>
      <c r="CG18" s="674"/>
      <c r="CH18" s="674"/>
      <c r="CI18" s="674"/>
      <c r="CJ18" s="674"/>
      <c r="CK18" s="674"/>
      <c r="CL18" s="674"/>
      <c r="CM18" s="674"/>
      <c r="CN18" s="674"/>
      <c r="CO18" s="674"/>
      <c r="CP18" s="674"/>
      <c r="CQ18" s="675"/>
      <c r="CR18" s="640">
        <v>451600</v>
      </c>
      <c r="CS18" s="641"/>
      <c r="CT18" s="641"/>
      <c r="CU18" s="641"/>
      <c r="CV18" s="641"/>
      <c r="CW18" s="641"/>
      <c r="CX18" s="641"/>
      <c r="CY18" s="642"/>
      <c r="CZ18" s="677">
        <v>0.1</v>
      </c>
      <c r="DA18" s="677"/>
      <c r="DB18" s="677"/>
      <c r="DC18" s="677"/>
      <c r="DD18" s="646" t="s">
        <v>232</v>
      </c>
      <c r="DE18" s="641"/>
      <c r="DF18" s="641"/>
      <c r="DG18" s="641"/>
      <c r="DH18" s="641"/>
      <c r="DI18" s="641"/>
      <c r="DJ18" s="641"/>
      <c r="DK18" s="641"/>
      <c r="DL18" s="641"/>
      <c r="DM18" s="641"/>
      <c r="DN18" s="641"/>
      <c r="DO18" s="641"/>
      <c r="DP18" s="642"/>
      <c r="DQ18" s="646">
        <v>451600</v>
      </c>
      <c r="DR18" s="641"/>
      <c r="DS18" s="641"/>
      <c r="DT18" s="641"/>
      <c r="DU18" s="641"/>
      <c r="DV18" s="641"/>
      <c r="DW18" s="641"/>
      <c r="DX18" s="641"/>
      <c r="DY18" s="641"/>
      <c r="DZ18" s="641"/>
      <c r="EA18" s="641"/>
      <c r="EB18" s="641"/>
      <c r="EC18" s="684"/>
    </row>
    <row r="19" spans="2:133" ht="11.25" customHeight="1" x14ac:dyDescent="0.15">
      <c r="B19" s="637" t="s">
        <v>269</v>
      </c>
      <c r="C19" s="638"/>
      <c r="D19" s="638"/>
      <c r="E19" s="638"/>
      <c r="F19" s="638"/>
      <c r="G19" s="638"/>
      <c r="H19" s="638"/>
      <c r="I19" s="638"/>
      <c r="J19" s="638"/>
      <c r="K19" s="638"/>
      <c r="L19" s="638"/>
      <c r="M19" s="638"/>
      <c r="N19" s="638"/>
      <c r="O19" s="638"/>
      <c r="P19" s="638"/>
      <c r="Q19" s="639"/>
      <c r="R19" s="640">
        <v>42079</v>
      </c>
      <c r="S19" s="641"/>
      <c r="T19" s="641"/>
      <c r="U19" s="641"/>
      <c r="V19" s="641"/>
      <c r="W19" s="641"/>
      <c r="X19" s="641"/>
      <c r="Y19" s="642"/>
      <c r="Z19" s="677">
        <v>0</v>
      </c>
      <c r="AA19" s="677"/>
      <c r="AB19" s="677"/>
      <c r="AC19" s="677"/>
      <c r="AD19" s="678">
        <v>42079</v>
      </c>
      <c r="AE19" s="678"/>
      <c r="AF19" s="678"/>
      <c r="AG19" s="678"/>
      <c r="AH19" s="678"/>
      <c r="AI19" s="678"/>
      <c r="AJ19" s="678"/>
      <c r="AK19" s="678"/>
      <c r="AL19" s="643">
        <v>0</v>
      </c>
      <c r="AM19" s="644"/>
      <c r="AN19" s="644"/>
      <c r="AO19" s="679"/>
      <c r="AP19" s="637" t="s">
        <v>270</v>
      </c>
      <c r="AQ19" s="638"/>
      <c r="AR19" s="638"/>
      <c r="AS19" s="638"/>
      <c r="AT19" s="638"/>
      <c r="AU19" s="638"/>
      <c r="AV19" s="638"/>
      <c r="AW19" s="638"/>
      <c r="AX19" s="638"/>
      <c r="AY19" s="638"/>
      <c r="AZ19" s="638"/>
      <c r="BA19" s="638"/>
      <c r="BB19" s="638"/>
      <c r="BC19" s="638"/>
      <c r="BD19" s="638"/>
      <c r="BE19" s="638"/>
      <c r="BF19" s="639"/>
      <c r="BG19" s="640">
        <v>7716353</v>
      </c>
      <c r="BH19" s="641"/>
      <c r="BI19" s="641"/>
      <c r="BJ19" s="641"/>
      <c r="BK19" s="641"/>
      <c r="BL19" s="641"/>
      <c r="BM19" s="641"/>
      <c r="BN19" s="642"/>
      <c r="BO19" s="677">
        <v>6.6</v>
      </c>
      <c r="BP19" s="677"/>
      <c r="BQ19" s="677"/>
      <c r="BR19" s="677"/>
      <c r="BS19" s="646" t="s">
        <v>126</v>
      </c>
      <c r="BT19" s="641"/>
      <c r="BU19" s="641"/>
      <c r="BV19" s="641"/>
      <c r="BW19" s="641"/>
      <c r="BX19" s="641"/>
      <c r="BY19" s="641"/>
      <c r="BZ19" s="641"/>
      <c r="CA19" s="641"/>
      <c r="CB19" s="684"/>
      <c r="CD19" s="673" t="s">
        <v>271</v>
      </c>
      <c r="CE19" s="674"/>
      <c r="CF19" s="674"/>
      <c r="CG19" s="674"/>
      <c r="CH19" s="674"/>
      <c r="CI19" s="674"/>
      <c r="CJ19" s="674"/>
      <c r="CK19" s="674"/>
      <c r="CL19" s="674"/>
      <c r="CM19" s="674"/>
      <c r="CN19" s="674"/>
      <c r="CO19" s="674"/>
      <c r="CP19" s="674"/>
      <c r="CQ19" s="675"/>
      <c r="CR19" s="640" t="s">
        <v>126</v>
      </c>
      <c r="CS19" s="641"/>
      <c r="CT19" s="641"/>
      <c r="CU19" s="641"/>
      <c r="CV19" s="641"/>
      <c r="CW19" s="641"/>
      <c r="CX19" s="641"/>
      <c r="CY19" s="642"/>
      <c r="CZ19" s="677" t="s">
        <v>232</v>
      </c>
      <c r="DA19" s="677"/>
      <c r="DB19" s="677"/>
      <c r="DC19" s="677"/>
      <c r="DD19" s="646" t="s">
        <v>232</v>
      </c>
      <c r="DE19" s="641"/>
      <c r="DF19" s="641"/>
      <c r="DG19" s="641"/>
      <c r="DH19" s="641"/>
      <c r="DI19" s="641"/>
      <c r="DJ19" s="641"/>
      <c r="DK19" s="641"/>
      <c r="DL19" s="641"/>
      <c r="DM19" s="641"/>
      <c r="DN19" s="641"/>
      <c r="DO19" s="641"/>
      <c r="DP19" s="642"/>
      <c r="DQ19" s="646" t="s">
        <v>232</v>
      </c>
      <c r="DR19" s="641"/>
      <c r="DS19" s="641"/>
      <c r="DT19" s="641"/>
      <c r="DU19" s="641"/>
      <c r="DV19" s="641"/>
      <c r="DW19" s="641"/>
      <c r="DX19" s="641"/>
      <c r="DY19" s="641"/>
      <c r="DZ19" s="641"/>
      <c r="EA19" s="641"/>
      <c r="EB19" s="641"/>
      <c r="EC19" s="684"/>
    </row>
    <row r="20" spans="2:133" ht="11.25" customHeight="1" x14ac:dyDescent="0.15">
      <c r="B20" s="637" t="s">
        <v>272</v>
      </c>
      <c r="C20" s="638"/>
      <c r="D20" s="638"/>
      <c r="E20" s="638"/>
      <c r="F20" s="638"/>
      <c r="G20" s="638"/>
      <c r="H20" s="638"/>
      <c r="I20" s="638"/>
      <c r="J20" s="638"/>
      <c r="K20" s="638"/>
      <c r="L20" s="638"/>
      <c r="M20" s="638"/>
      <c r="N20" s="638"/>
      <c r="O20" s="638"/>
      <c r="P20" s="638"/>
      <c r="Q20" s="639"/>
      <c r="R20" s="640">
        <v>11566</v>
      </c>
      <c r="S20" s="641"/>
      <c r="T20" s="641"/>
      <c r="U20" s="641"/>
      <c r="V20" s="641"/>
      <c r="W20" s="641"/>
      <c r="X20" s="641"/>
      <c r="Y20" s="642"/>
      <c r="Z20" s="677">
        <v>0</v>
      </c>
      <c r="AA20" s="677"/>
      <c r="AB20" s="677"/>
      <c r="AC20" s="677"/>
      <c r="AD20" s="678">
        <v>11566</v>
      </c>
      <c r="AE20" s="678"/>
      <c r="AF20" s="678"/>
      <c r="AG20" s="678"/>
      <c r="AH20" s="678"/>
      <c r="AI20" s="678"/>
      <c r="AJ20" s="678"/>
      <c r="AK20" s="678"/>
      <c r="AL20" s="643">
        <v>0</v>
      </c>
      <c r="AM20" s="644"/>
      <c r="AN20" s="644"/>
      <c r="AO20" s="679"/>
      <c r="AP20" s="637" t="s">
        <v>273</v>
      </c>
      <c r="AQ20" s="638"/>
      <c r="AR20" s="638"/>
      <c r="AS20" s="638"/>
      <c r="AT20" s="638"/>
      <c r="AU20" s="638"/>
      <c r="AV20" s="638"/>
      <c r="AW20" s="638"/>
      <c r="AX20" s="638"/>
      <c r="AY20" s="638"/>
      <c r="AZ20" s="638"/>
      <c r="BA20" s="638"/>
      <c r="BB20" s="638"/>
      <c r="BC20" s="638"/>
      <c r="BD20" s="638"/>
      <c r="BE20" s="638"/>
      <c r="BF20" s="639"/>
      <c r="BG20" s="640">
        <v>7716353</v>
      </c>
      <c r="BH20" s="641"/>
      <c r="BI20" s="641"/>
      <c r="BJ20" s="641"/>
      <c r="BK20" s="641"/>
      <c r="BL20" s="641"/>
      <c r="BM20" s="641"/>
      <c r="BN20" s="642"/>
      <c r="BO20" s="677">
        <v>6.6</v>
      </c>
      <c r="BP20" s="677"/>
      <c r="BQ20" s="677"/>
      <c r="BR20" s="677"/>
      <c r="BS20" s="646" t="s">
        <v>232</v>
      </c>
      <c r="BT20" s="641"/>
      <c r="BU20" s="641"/>
      <c r="BV20" s="641"/>
      <c r="BW20" s="641"/>
      <c r="BX20" s="641"/>
      <c r="BY20" s="641"/>
      <c r="BZ20" s="641"/>
      <c r="CA20" s="641"/>
      <c r="CB20" s="684"/>
      <c r="CD20" s="673" t="s">
        <v>274</v>
      </c>
      <c r="CE20" s="674"/>
      <c r="CF20" s="674"/>
      <c r="CG20" s="674"/>
      <c r="CH20" s="674"/>
      <c r="CI20" s="674"/>
      <c r="CJ20" s="674"/>
      <c r="CK20" s="674"/>
      <c r="CL20" s="674"/>
      <c r="CM20" s="674"/>
      <c r="CN20" s="674"/>
      <c r="CO20" s="674"/>
      <c r="CP20" s="674"/>
      <c r="CQ20" s="675"/>
      <c r="CR20" s="640">
        <v>398501331</v>
      </c>
      <c r="CS20" s="641"/>
      <c r="CT20" s="641"/>
      <c r="CU20" s="641"/>
      <c r="CV20" s="641"/>
      <c r="CW20" s="641"/>
      <c r="CX20" s="641"/>
      <c r="CY20" s="642"/>
      <c r="CZ20" s="677">
        <v>100</v>
      </c>
      <c r="DA20" s="677"/>
      <c r="DB20" s="677"/>
      <c r="DC20" s="677"/>
      <c r="DD20" s="646">
        <v>67300225</v>
      </c>
      <c r="DE20" s="641"/>
      <c r="DF20" s="641"/>
      <c r="DG20" s="641"/>
      <c r="DH20" s="641"/>
      <c r="DI20" s="641"/>
      <c r="DJ20" s="641"/>
      <c r="DK20" s="641"/>
      <c r="DL20" s="641"/>
      <c r="DM20" s="641"/>
      <c r="DN20" s="641"/>
      <c r="DO20" s="641"/>
      <c r="DP20" s="642"/>
      <c r="DQ20" s="646">
        <v>213873210</v>
      </c>
      <c r="DR20" s="641"/>
      <c r="DS20" s="641"/>
      <c r="DT20" s="641"/>
      <c r="DU20" s="641"/>
      <c r="DV20" s="641"/>
      <c r="DW20" s="641"/>
      <c r="DX20" s="641"/>
      <c r="DY20" s="641"/>
      <c r="DZ20" s="641"/>
      <c r="EA20" s="641"/>
      <c r="EB20" s="641"/>
      <c r="EC20" s="684"/>
    </row>
    <row r="21" spans="2:133" ht="11.25" customHeight="1" x14ac:dyDescent="0.15">
      <c r="B21" s="637" t="s">
        <v>275</v>
      </c>
      <c r="C21" s="638"/>
      <c r="D21" s="638"/>
      <c r="E21" s="638"/>
      <c r="F21" s="638"/>
      <c r="G21" s="638"/>
      <c r="H21" s="638"/>
      <c r="I21" s="638"/>
      <c r="J21" s="638"/>
      <c r="K21" s="638"/>
      <c r="L21" s="638"/>
      <c r="M21" s="638"/>
      <c r="N21" s="638"/>
      <c r="O21" s="638"/>
      <c r="P21" s="638"/>
      <c r="Q21" s="639"/>
      <c r="R21" s="640">
        <v>857496</v>
      </c>
      <c r="S21" s="641"/>
      <c r="T21" s="641"/>
      <c r="U21" s="641"/>
      <c r="V21" s="641"/>
      <c r="W21" s="641"/>
      <c r="X21" s="641"/>
      <c r="Y21" s="642"/>
      <c r="Z21" s="677">
        <v>0.2</v>
      </c>
      <c r="AA21" s="677"/>
      <c r="AB21" s="677"/>
      <c r="AC21" s="677"/>
      <c r="AD21" s="678">
        <v>857496</v>
      </c>
      <c r="AE21" s="678"/>
      <c r="AF21" s="678"/>
      <c r="AG21" s="678"/>
      <c r="AH21" s="678"/>
      <c r="AI21" s="678"/>
      <c r="AJ21" s="678"/>
      <c r="AK21" s="678"/>
      <c r="AL21" s="643">
        <v>0.5</v>
      </c>
      <c r="AM21" s="644"/>
      <c r="AN21" s="644"/>
      <c r="AO21" s="679"/>
      <c r="AP21" s="734" t="s">
        <v>276</v>
      </c>
      <c r="AQ21" s="742"/>
      <c r="AR21" s="742"/>
      <c r="AS21" s="742"/>
      <c r="AT21" s="742"/>
      <c r="AU21" s="742"/>
      <c r="AV21" s="742"/>
      <c r="AW21" s="742"/>
      <c r="AX21" s="742"/>
      <c r="AY21" s="742"/>
      <c r="AZ21" s="742"/>
      <c r="BA21" s="742"/>
      <c r="BB21" s="742"/>
      <c r="BC21" s="742"/>
      <c r="BD21" s="742"/>
      <c r="BE21" s="742"/>
      <c r="BF21" s="736"/>
      <c r="BG21" s="640">
        <v>20431</v>
      </c>
      <c r="BH21" s="641"/>
      <c r="BI21" s="641"/>
      <c r="BJ21" s="641"/>
      <c r="BK21" s="641"/>
      <c r="BL21" s="641"/>
      <c r="BM21" s="641"/>
      <c r="BN21" s="642"/>
      <c r="BO21" s="677">
        <v>0</v>
      </c>
      <c r="BP21" s="677"/>
      <c r="BQ21" s="677"/>
      <c r="BR21" s="677"/>
      <c r="BS21" s="646" t="s">
        <v>126</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277</v>
      </c>
      <c r="C22" s="638"/>
      <c r="D22" s="638"/>
      <c r="E22" s="638"/>
      <c r="F22" s="638"/>
      <c r="G22" s="638"/>
      <c r="H22" s="638"/>
      <c r="I22" s="638"/>
      <c r="J22" s="638"/>
      <c r="K22" s="638"/>
      <c r="L22" s="638"/>
      <c r="M22" s="638"/>
      <c r="N22" s="638"/>
      <c r="O22" s="638"/>
      <c r="P22" s="638"/>
      <c r="Q22" s="639"/>
      <c r="R22" s="640">
        <v>46940648</v>
      </c>
      <c r="S22" s="641"/>
      <c r="T22" s="641"/>
      <c r="U22" s="641"/>
      <c r="V22" s="641"/>
      <c r="W22" s="641"/>
      <c r="X22" s="641"/>
      <c r="Y22" s="642"/>
      <c r="Z22" s="677">
        <v>11.5</v>
      </c>
      <c r="AA22" s="677"/>
      <c r="AB22" s="677"/>
      <c r="AC22" s="677"/>
      <c r="AD22" s="678">
        <v>43873664</v>
      </c>
      <c r="AE22" s="678"/>
      <c r="AF22" s="678"/>
      <c r="AG22" s="678"/>
      <c r="AH22" s="678"/>
      <c r="AI22" s="678"/>
      <c r="AJ22" s="678"/>
      <c r="AK22" s="678"/>
      <c r="AL22" s="643">
        <v>24.6</v>
      </c>
      <c r="AM22" s="644"/>
      <c r="AN22" s="644"/>
      <c r="AO22" s="679"/>
      <c r="AP22" s="734" t="s">
        <v>278</v>
      </c>
      <c r="AQ22" s="742"/>
      <c r="AR22" s="742"/>
      <c r="AS22" s="742"/>
      <c r="AT22" s="742"/>
      <c r="AU22" s="742"/>
      <c r="AV22" s="742"/>
      <c r="AW22" s="742"/>
      <c r="AX22" s="742"/>
      <c r="AY22" s="742"/>
      <c r="AZ22" s="742"/>
      <c r="BA22" s="742"/>
      <c r="BB22" s="742"/>
      <c r="BC22" s="742"/>
      <c r="BD22" s="742"/>
      <c r="BE22" s="742"/>
      <c r="BF22" s="736"/>
      <c r="BG22" s="640">
        <v>2333435</v>
      </c>
      <c r="BH22" s="641"/>
      <c r="BI22" s="641"/>
      <c r="BJ22" s="641"/>
      <c r="BK22" s="641"/>
      <c r="BL22" s="641"/>
      <c r="BM22" s="641"/>
      <c r="BN22" s="642"/>
      <c r="BO22" s="677">
        <v>2</v>
      </c>
      <c r="BP22" s="677"/>
      <c r="BQ22" s="677"/>
      <c r="BR22" s="677"/>
      <c r="BS22" s="646" t="s">
        <v>126</v>
      </c>
      <c r="BT22" s="641"/>
      <c r="BU22" s="641"/>
      <c r="BV22" s="641"/>
      <c r="BW22" s="641"/>
      <c r="BX22" s="641"/>
      <c r="BY22" s="641"/>
      <c r="BZ22" s="641"/>
      <c r="CA22" s="641"/>
      <c r="CB22" s="684"/>
      <c r="CD22" s="744" t="s">
        <v>279</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280</v>
      </c>
      <c r="C23" s="638"/>
      <c r="D23" s="638"/>
      <c r="E23" s="638"/>
      <c r="F23" s="638"/>
      <c r="G23" s="638"/>
      <c r="H23" s="638"/>
      <c r="I23" s="638"/>
      <c r="J23" s="638"/>
      <c r="K23" s="638"/>
      <c r="L23" s="638"/>
      <c r="M23" s="638"/>
      <c r="N23" s="638"/>
      <c r="O23" s="638"/>
      <c r="P23" s="638"/>
      <c r="Q23" s="639"/>
      <c r="R23" s="640">
        <v>43873664</v>
      </c>
      <c r="S23" s="641"/>
      <c r="T23" s="641"/>
      <c r="U23" s="641"/>
      <c r="V23" s="641"/>
      <c r="W23" s="641"/>
      <c r="X23" s="641"/>
      <c r="Y23" s="642"/>
      <c r="Z23" s="677">
        <v>10.8</v>
      </c>
      <c r="AA23" s="677"/>
      <c r="AB23" s="677"/>
      <c r="AC23" s="677"/>
      <c r="AD23" s="678">
        <v>43873664</v>
      </c>
      <c r="AE23" s="678"/>
      <c r="AF23" s="678"/>
      <c r="AG23" s="678"/>
      <c r="AH23" s="678"/>
      <c r="AI23" s="678"/>
      <c r="AJ23" s="678"/>
      <c r="AK23" s="678"/>
      <c r="AL23" s="643">
        <v>24.6</v>
      </c>
      <c r="AM23" s="644"/>
      <c r="AN23" s="644"/>
      <c r="AO23" s="679"/>
      <c r="AP23" s="734" t="s">
        <v>281</v>
      </c>
      <c r="AQ23" s="742"/>
      <c r="AR23" s="742"/>
      <c r="AS23" s="742"/>
      <c r="AT23" s="742"/>
      <c r="AU23" s="742"/>
      <c r="AV23" s="742"/>
      <c r="AW23" s="742"/>
      <c r="AX23" s="742"/>
      <c r="AY23" s="742"/>
      <c r="AZ23" s="742"/>
      <c r="BA23" s="742"/>
      <c r="BB23" s="742"/>
      <c r="BC23" s="742"/>
      <c r="BD23" s="742"/>
      <c r="BE23" s="742"/>
      <c r="BF23" s="736"/>
      <c r="BG23" s="640">
        <v>5362487</v>
      </c>
      <c r="BH23" s="641"/>
      <c r="BI23" s="641"/>
      <c r="BJ23" s="641"/>
      <c r="BK23" s="641"/>
      <c r="BL23" s="641"/>
      <c r="BM23" s="641"/>
      <c r="BN23" s="642"/>
      <c r="BO23" s="677">
        <v>4.5999999999999996</v>
      </c>
      <c r="BP23" s="677"/>
      <c r="BQ23" s="677"/>
      <c r="BR23" s="677"/>
      <c r="BS23" s="646" t="s">
        <v>126</v>
      </c>
      <c r="BT23" s="641"/>
      <c r="BU23" s="641"/>
      <c r="BV23" s="641"/>
      <c r="BW23" s="641"/>
      <c r="BX23" s="641"/>
      <c r="BY23" s="641"/>
      <c r="BZ23" s="641"/>
      <c r="CA23" s="641"/>
      <c r="CB23" s="684"/>
      <c r="CD23" s="744" t="s">
        <v>220</v>
      </c>
      <c r="CE23" s="745"/>
      <c r="CF23" s="745"/>
      <c r="CG23" s="745"/>
      <c r="CH23" s="745"/>
      <c r="CI23" s="745"/>
      <c r="CJ23" s="745"/>
      <c r="CK23" s="745"/>
      <c r="CL23" s="745"/>
      <c r="CM23" s="745"/>
      <c r="CN23" s="745"/>
      <c r="CO23" s="745"/>
      <c r="CP23" s="745"/>
      <c r="CQ23" s="746"/>
      <c r="CR23" s="744" t="s">
        <v>282</v>
      </c>
      <c r="CS23" s="745"/>
      <c r="CT23" s="745"/>
      <c r="CU23" s="745"/>
      <c r="CV23" s="745"/>
      <c r="CW23" s="745"/>
      <c r="CX23" s="745"/>
      <c r="CY23" s="746"/>
      <c r="CZ23" s="744" t="s">
        <v>283</v>
      </c>
      <c r="DA23" s="745"/>
      <c r="DB23" s="745"/>
      <c r="DC23" s="746"/>
      <c r="DD23" s="744" t="s">
        <v>284</v>
      </c>
      <c r="DE23" s="745"/>
      <c r="DF23" s="745"/>
      <c r="DG23" s="745"/>
      <c r="DH23" s="745"/>
      <c r="DI23" s="745"/>
      <c r="DJ23" s="745"/>
      <c r="DK23" s="746"/>
      <c r="DL23" s="753" t="s">
        <v>285</v>
      </c>
      <c r="DM23" s="754"/>
      <c r="DN23" s="754"/>
      <c r="DO23" s="754"/>
      <c r="DP23" s="754"/>
      <c r="DQ23" s="754"/>
      <c r="DR23" s="754"/>
      <c r="DS23" s="754"/>
      <c r="DT23" s="754"/>
      <c r="DU23" s="754"/>
      <c r="DV23" s="755"/>
      <c r="DW23" s="744" t="s">
        <v>286</v>
      </c>
      <c r="DX23" s="745"/>
      <c r="DY23" s="745"/>
      <c r="DZ23" s="745"/>
      <c r="EA23" s="745"/>
      <c r="EB23" s="745"/>
      <c r="EC23" s="746"/>
    </row>
    <row r="24" spans="2:133" ht="11.25" customHeight="1" x14ac:dyDescent="0.15">
      <c r="B24" s="637" t="s">
        <v>287</v>
      </c>
      <c r="C24" s="638"/>
      <c r="D24" s="638"/>
      <c r="E24" s="638"/>
      <c r="F24" s="638"/>
      <c r="G24" s="638"/>
      <c r="H24" s="638"/>
      <c r="I24" s="638"/>
      <c r="J24" s="638"/>
      <c r="K24" s="638"/>
      <c r="L24" s="638"/>
      <c r="M24" s="638"/>
      <c r="N24" s="638"/>
      <c r="O24" s="638"/>
      <c r="P24" s="638"/>
      <c r="Q24" s="639"/>
      <c r="R24" s="640">
        <v>3066984</v>
      </c>
      <c r="S24" s="641"/>
      <c r="T24" s="641"/>
      <c r="U24" s="641"/>
      <c r="V24" s="641"/>
      <c r="W24" s="641"/>
      <c r="X24" s="641"/>
      <c r="Y24" s="642"/>
      <c r="Z24" s="677">
        <v>0.8</v>
      </c>
      <c r="AA24" s="677"/>
      <c r="AB24" s="677"/>
      <c r="AC24" s="677"/>
      <c r="AD24" s="678" t="s">
        <v>126</v>
      </c>
      <c r="AE24" s="678"/>
      <c r="AF24" s="678"/>
      <c r="AG24" s="678"/>
      <c r="AH24" s="678"/>
      <c r="AI24" s="678"/>
      <c r="AJ24" s="678"/>
      <c r="AK24" s="678"/>
      <c r="AL24" s="643" t="s">
        <v>126</v>
      </c>
      <c r="AM24" s="644"/>
      <c r="AN24" s="644"/>
      <c r="AO24" s="679"/>
      <c r="AP24" s="734" t="s">
        <v>288</v>
      </c>
      <c r="AQ24" s="742"/>
      <c r="AR24" s="742"/>
      <c r="AS24" s="742"/>
      <c r="AT24" s="742"/>
      <c r="AU24" s="742"/>
      <c r="AV24" s="742"/>
      <c r="AW24" s="742"/>
      <c r="AX24" s="742"/>
      <c r="AY24" s="742"/>
      <c r="AZ24" s="742"/>
      <c r="BA24" s="742"/>
      <c r="BB24" s="742"/>
      <c r="BC24" s="742"/>
      <c r="BD24" s="742"/>
      <c r="BE24" s="742"/>
      <c r="BF24" s="736"/>
      <c r="BG24" s="640" t="s">
        <v>126</v>
      </c>
      <c r="BH24" s="641"/>
      <c r="BI24" s="641"/>
      <c r="BJ24" s="641"/>
      <c r="BK24" s="641"/>
      <c r="BL24" s="641"/>
      <c r="BM24" s="641"/>
      <c r="BN24" s="642"/>
      <c r="BO24" s="677" t="s">
        <v>179</v>
      </c>
      <c r="BP24" s="677"/>
      <c r="BQ24" s="677"/>
      <c r="BR24" s="677"/>
      <c r="BS24" s="646" t="s">
        <v>126</v>
      </c>
      <c r="BT24" s="641"/>
      <c r="BU24" s="641"/>
      <c r="BV24" s="641"/>
      <c r="BW24" s="641"/>
      <c r="BX24" s="641"/>
      <c r="BY24" s="641"/>
      <c r="BZ24" s="641"/>
      <c r="CA24" s="641"/>
      <c r="CB24" s="684"/>
      <c r="CD24" s="698" t="s">
        <v>289</v>
      </c>
      <c r="CE24" s="699"/>
      <c r="CF24" s="699"/>
      <c r="CG24" s="699"/>
      <c r="CH24" s="699"/>
      <c r="CI24" s="699"/>
      <c r="CJ24" s="699"/>
      <c r="CK24" s="699"/>
      <c r="CL24" s="699"/>
      <c r="CM24" s="699"/>
      <c r="CN24" s="699"/>
      <c r="CO24" s="699"/>
      <c r="CP24" s="699"/>
      <c r="CQ24" s="700"/>
      <c r="CR24" s="695">
        <v>219301935</v>
      </c>
      <c r="CS24" s="696"/>
      <c r="CT24" s="696"/>
      <c r="CU24" s="696"/>
      <c r="CV24" s="696"/>
      <c r="CW24" s="696"/>
      <c r="CX24" s="696"/>
      <c r="CY24" s="739"/>
      <c r="CZ24" s="740">
        <v>55</v>
      </c>
      <c r="DA24" s="711"/>
      <c r="DB24" s="711"/>
      <c r="DC24" s="743"/>
      <c r="DD24" s="738">
        <v>131613174</v>
      </c>
      <c r="DE24" s="696"/>
      <c r="DF24" s="696"/>
      <c r="DG24" s="696"/>
      <c r="DH24" s="696"/>
      <c r="DI24" s="696"/>
      <c r="DJ24" s="696"/>
      <c r="DK24" s="739"/>
      <c r="DL24" s="738">
        <v>128697996</v>
      </c>
      <c r="DM24" s="696"/>
      <c r="DN24" s="696"/>
      <c r="DO24" s="696"/>
      <c r="DP24" s="696"/>
      <c r="DQ24" s="696"/>
      <c r="DR24" s="696"/>
      <c r="DS24" s="696"/>
      <c r="DT24" s="696"/>
      <c r="DU24" s="696"/>
      <c r="DV24" s="739"/>
      <c r="DW24" s="740">
        <v>65.5</v>
      </c>
      <c r="DX24" s="711"/>
      <c r="DY24" s="711"/>
      <c r="DZ24" s="711"/>
      <c r="EA24" s="711"/>
      <c r="EB24" s="711"/>
      <c r="EC24" s="741"/>
    </row>
    <row r="25" spans="2:133" ht="11.25" customHeight="1" x14ac:dyDescent="0.15">
      <c r="B25" s="637" t="s">
        <v>290</v>
      </c>
      <c r="C25" s="638"/>
      <c r="D25" s="638"/>
      <c r="E25" s="638"/>
      <c r="F25" s="638"/>
      <c r="G25" s="638"/>
      <c r="H25" s="638"/>
      <c r="I25" s="638"/>
      <c r="J25" s="638"/>
      <c r="K25" s="638"/>
      <c r="L25" s="638"/>
      <c r="M25" s="638"/>
      <c r="N25" s="638"/>
      <c r="O25" s="638"/>
      <c r="P25" s="638"/>
      <c r="Q25" s="639"/>
      <c r="R25" s="640" t="s">
        <v>126</v>
      </c>
      <c r="S25" s="641"/>
      <c r="T25" s="641"/>
      <c r="U25" s="641"/>
      <c r="V25" s="641"/>
      <c r="W25" s="641"/>
      <c r="X25" s="641"/>
      <c r="Y25" s="642"/>
      <c r="Z25" s="677" t="s">
        <v>126</v>
      </c>
      <c r="AA25" s="677"/>
      <c r="AB25" s="677"/>
      <c r="AC25" s="677"/>
      <c r="AD25" s="678" t="s">
        <v>232</v>
      </c>
      <c r="AE25" s="678"/>
      <c r="AF25" s="678"/>
      <c r="AG25" s="678"/>
      <c r="AH25" s="678"/>
      <c r="AI25" s="678"/>
      <c r="AJ25" s="678"/>
      <c r="AK25" s="678"/>
      <c r="AL25" s="643" t="s">
        <v>126</v>
      </c>
      <c r="AM25" s="644"/>
      <c r="AN25" s="644"/>
      <c r="AO25" s="679"/>
      <c r="AP25" s="734" t="s">
        <v>291</v>
      </c>
      <c r="AQ25" s="742"/>
      <c r="AR25" s="742"/>
      <c r="AS25" s="742"/>
      <c r="AT25" s="742"/>
      <c r="AU25" s="742"/>
      <c r="AV25" s="742"/>
      <c r="AW25" s="742"/>
      <c r="AX25" s="742"/>
      <c r="AY25" s="742"/>
      <c r="AZ25" s="742"/>
      <c r="BA25" s="742"/>
      <c r="BB25" s="742"/>
      <c r="BC25" s="742"/>
      <c r="BD25" s="742"/>
      <c r="BE25" s="742"/>
      <c r="BF25" s="736"/>
      <c r="BG25" s="640" t="s">
        <v>126</v>
      </c>
      <c r="BH25" s="641"/>
      <c r="BI25" s="641"/>
      <c r="BJ25" s="641"/>
      <c r="BK25" s="641"/>
      <c r="BL25" s="641"/>
      <c r="BM25" s="641"/>
      <c r="BN25" s="642"/>
      <c r="BO25" s="677" t="s">
        <v>179</v>
      </c>
      <c r="BP25" s="677"/>
      <c r="BQ25" s="677"/>
      <c r="BR25" s="677"/>
      <c r="BS25" s="646" t="s">
        <v>126</v>
      </c>
      <c r="BT25" s="641"/>
      <c r="BU25" s="641"/>
      <c r="BV25" s="641"/>
      <c r="BW25" s="641"/>
      <c r="BX25" s="641"/>
      <c r="BY25" s="641"/>
      <c r="BZ25" s="641"/>
      <c r="CA25" s="641"/>
      <c r="CB25" s="684"/>
      <c r="CD25" s="673" t="s">
        <v>292</v>
      </c>
      <c r="CE25" s="674"/>
      <c r="CF25" s="674"/>
      <c r="CG25" s="674"/>
      <c r="CH25" s="674"/>
      <c r="CI25" s="674"/>
      <c r="CJ25" s="674"/>
      <c r="CK25" s="674"/>
      <c r="CL25" s="674"/>
      <c r="CM25" s="674"/>
      <c r="CN25" s="674"/>
      <c r="CO25" s="674"/>
      <c r="CP25" s="674"/>
      <c r="CQ25" s="675"/>
      <c r="CR25" s="640">
        <v>81408293</v>
      </c>
      <c r="CS25" s="659"/>
      <c r="CT25" s="659"/>
      <c r="CU25" s="659"/>
      <c r="CV25" s="659"/>
      <c r="CW25" s="659"/>
      <c r="CX25" s="659"/>
      <c r="CY25" s="660"/>
      <c r="CZ25" s="643">
        <v>20.399999999999999</v>
      </c>
      <c r="DA25" s="661"/>
      <c r="DB25" s="661"/>
      <c r="DC25" s="662"/>
      <c r="DD25" s="646">
        <v>70147593</v>
      </c>
      <c r="DE25" s="659"/>
      <c r="DF25" s="659"/>
      <c r="DG25" s="659"/>
      <c r="DH25" s="659"/>
      <c r="DI25" s="659"/>
      <c r="DJ25" s="659"/>
      <c r="DK25" s="660"/>
      <c r="DL25" s="646">
        <v>67237008</v>
      </c>
      <c r="DM25" s="659"/>
      <c r="DN25" s="659"/>
      <c r="DO25" s="659"/>
      <c r="DP25" s="659"/>
      <c r="DQ25" s="659"/>
      <c r="DR25" s="659"/>
      <c r="DS25" s="659"/>
      <c r="DT25" s="659"/>
      <c r="DU25" s="659"/>
      <c r="DV25" s="660"/>
      <c r="DW25" s="643">
        <v>34.200000000000003</v>
      </c>
      <c r="DX25" s="661"/>
      <c r="DY25" s="661"/>
      <c r="DZ25" s="661"/>
      <c r="EA25" s="661"/>
      <c r="EB25" s="661"/>
      <c r="EC25" s="676"/>
    </row>
    <row r="26" spans="2:133" ht="11.25" customHeight="1" x14ac:dyDescent="0.15">
      <c r="B26" s="637" t="s">
        <v>293</v>
      </c>
      <c r="C26" s="638"/>
      <c r="D26" s="638"/>
      <c r="E26" s="638"/>
      <c r="F26" s="638"/>
      <c r="G26" s="638"/>
      <c r="H26" s="638"/>
      <c r="I26" s="638"/>
      <c r="J26" s="638"/>
      <c r="K26" s="638"/>
      <c r="L26" s="638"/>
      <c r="M26" s="638"/>
      <c r="N26" s="638"/>
      <c r="O26" s="638"/>
      <c r="P26" s="638"/>
      <c r="Q26" s="639"/>
      <c r="R26" s="640">
        <v>185916592</v>
      </c>
      <c r="S26" s="641"/>
      <c r="T26" s="641"/>
      <c r="U26" s="641"/>
      <c r="V26" s="641"/>
      <c r="W26" s="641"/>
      <c r="X26" s="641"/>
      <c r="Y26" s="642"/>
      <c r="Z26" s="677">
        <v>45.7</v>
      </c>
      <c r="AA26" s="677"/>
      <c r="AB26" s="677"/>
      <c r="AC26" s="677"/>
      <c r="AD26" s="678">
        <v>177487121</v>
      </c>
      <c r="AE26" s="678"/>
      <c r="AF26" s="678"/>
      <c r="AG26" s="678"/>
      <c r="AH26" s="678"/>
      <c r="AI26" s="678"/>
      <c r="AJ26" s="678"/>
      <c r="AK26" s="678"/>
      <c r="AL26" s="643">
        <v>99.5</v>
      </c>
      <c r="AM26" s="644"/>
      <c r="AN26" s="644"/>
      <c r="AO26" s="679"/>
      <c r="AP26" s="734" t="s">
        <v>294</v>
      </c>
      <c r="AQ26" s="735"/>
      <c r="AR26" s="735"/>
      <c r="AS26" s="735"/>
      <c r="AT26" s="735"/>
      <c r="AU26" s="735"/>
      <c r="AV26" s="735"/>
      <c r="AW26" s="735"/>
      <c r="AX26" s="735"/>
      <c r="AY26" s="735"/>
      <c r="AZ26" s="735"/>
      <c r="BA26" s="735"/>
      <c r="BB26" s="735"/>
      <c r="BC26" s="735"/>
      <c r="BD26" s="735"/>
      <c r="BE26" s="735"/>
      <c r="BF26" s="736"/>
      <c r="BG26" s="640" t="s">
        <v>126</v>
      </c>
      <c r="BH26" s="641"/>
      <c r="BI26" s="641"/>
      <c r="BJ26" s="641"/>
      <c r="BK26" s="641"/>
      <c r="BL26" s="641"/>
      <c r="BM26" s="641"/>
      <c r="BN26" s="642"/>
      <c r="BO26" s="677" t="s">
        <v>232</v>
      </c>
      <c r="BP26" s="677"/>
      <c r="BQ26" s="677"/>
      <c r="BR26" s="677"/>
      <c r="BS26" s="646" t="s">
        <v>126</v>
      </c>
      <c r="BT26" s="641"/>
      <c r="BU26" s="641"/>
      <c r="BV26" s="641"/>
      <c r="BW26" s="641"/>
      <c r="BX26" s="641"/>
      <c r="BY26" s="641"/>
      <c r="BZ26" s="641"/>
      <c r="CA26" s="641"/>
      <c r="CB26" s="684"/>
      <c r="CD26" s="673" t="s">
        <v>295</v>
      </c>
      <c r="CE26" s="674"/>
      <c r="CF26" s="674"/>
      <c r="CG26" s="674"/>
      <c r="CH26" s="674"/>
      <c r="CI26" s="674"/>
      <c r="CJ26" s="674"/>
      <c r="CK26" s="674"/>
      <c r="CL26" s="674"/>
      <c r="CM26" s="674"/>
      <c r="CN26" s="674"/>
      <c r="CO26" s="674"/>
      <c r="CP26" s="674"/>
      <c r="CQ26" s="675"/>
      <c r="CR26" s="640">
        <v>56584298</v>
      </c>
      <c r="CS26" s="641"/>
      <c r="CT26" s="641"/>
      <c r="CU26" s="641"/>
      <c r="CV26" s="641"/>
      <c r="CW26" s="641"/>
      <c r="CX26" s="641"/>
      <c r="CY26" s="642"/>
      <c r="CZ26" s="643">
        <v>14.2</v>
      </c>
      <c r="DA26" s="661"/>
      <c r="DB26" s="661"/>
      <c r="DC26" s="662"/>
      <c r="DD26" s="646">
        <v>47376037</v>
      </c>
      <c r="DE26" s="641"/>
      <c r="DF26" s="641"/>
      <c r="DG26" s="641"/>
      <c r="DH26" s="641"/>
      <c r="DI26" s="641"/>
      <c r="DJ26" s="641"/>
      <c r="DK26" s="642"/>
      <c r="DL26" s="646" t="s">
        <v>232</v>
      </c>
      <c r="DM26" s="641"/>
      <c r="DN26" s="641"/>
      <c r="DO26" s="641"/>
      <c r="DP26" s="641"/>
      <c r="DQ26" s="641"/>
      <c r="DR26" s="641"/>
      <c r="DS26" s="641"/>
      <c r="DT26" s="641"/>
      <c r="DU26" s="641"/>
      <c r="DV26" s="642"/>
      <c r="DW26" s="643" t="s">
        <v>232</v>
      </c>
      <c r="DX26" s="661"/>
      <c r="DY26" s="661"/>
      <c r="DZ26" s="661"/>
      <c r="EA26" s="661"/>
      <c r="EB26" s="661"/>
      <c r="EC26" s="676"/>
    </row>
    <row r="27" spans="2:133" ht="11.25" customHeight="1" x14ac:dyDescent="0.15">
      <c r="B27" s="637" t="s">
        <v>296</v>
      </c>
      <c r="C27" s="638"/>
      <c r="D27" s="638"/>
      <c r="E27" s="638"/>
      <c r="F27" s="638"/>
      <c r="G27" s="638"/>
      <c r="H27" s="638"/>
      <c r="I27" s="638"/>
      <c r="J27" s="638"/>
      <c r="K27" s="638"/>
      <c r="L27" s="638"/>
      <c r="M27" s="638"/>
      <c r="N27" s="638"/>
      <c r="O27" s="638"/>
      <c r="P27" s="638"/>
      <c r="Q27" s="639"/>
      <c r="R27" s="640">
        <v>228152</v>
      </c>
      <c r="S27" s="641"/>
      <c r="T27" s="641"/>
      <c r="U27" s="641"/>
      <c r="V27" s="641"/>
      <c r="W27" s="641"/>
      <c r="X27" s="641"/>
      <c r="Y27" s="642"/>
      <c r="Z27" s="677">
        <v>0.1</v>
      </c>
      <c r="AA27" s="677"/>
      <c r="AB27" s="677"/>
      <c r="AC27" s="677"/>
      <c r="AD27" s="678">
        <v>228152</v>
      </c>
      <c r="AE27" s="678"/>
      <c r="AF27" s="678"/>
      <c r="AG27" s="678"/>
      <c r="AH27" s="678"/>
      <c r="AI27" s="678"/>
      <c r="AJ27" s="678"/>
      <c r="AK27" s="678"/>
      <c r="AL27" s="643">
        <v>0.1</v>
      </c>
      <c r="AM27" s="644"/>
      <c r="AN27" s="644"/>
      <c r="AO27" s="679"/>
      <c r="AP27" s="637" t="s">
        <v>297</v>
      </c>
      <c r="AQ27" s="638"/>
      <c r="AR27" s="638"/>
      <c r="AS27" s="638"/>
      <c r="AT27" s="638"/>
      <c r="AU27" s="638"/>
      <c r="AV27" s="638"/>
      <c r="AW27" s="638"/>
      <c r="AX27" s="638"/>
      <c r="AY27" s="638"/>
      <c r="AZ27" s="638"/>
      <c r="BA27" s="638"/>
      <c r="BB27" s="638"/>
      <c r="BC27" s="638"/>
      <c r="BD27" s="638"/>
      <c r="BE27" s="638"/>
      <c r="BF27" s="639"/>
      <c r="BG27" s="640">
        <v>117804098</v>
      </c>
      <c r="BH27" s="641"/>
      <c r="BI27" s="641"/>
      <c r="BJ27" s="641"/>
      <c r="BK27" s="641"/>
      <c r="BL27" s="641"/>
      <c r="BM27" s="641"/>
      <c r="BN27" s="642"/>
      <c r="BO27" s="677">
        <v>100</v>
      </c>
      <c r="BP27" s="677"/>
      <c r="BQ27" s="677"/>
      <c r="BR27" s="677"/>
      <c r="BS27" s="646">
        <v>1933287</v>
      </c>
      <c r="BT27" s="641"/>
      <c r="BU27" s="641"/>
      <c r="BV27" s="641"/>
      <c r="BW27" s="641"/>
      <c r="BX27" s="641"/>
      <c r="BY27" s="641"/>
      <c r="BZ27" s="641"/>
      <c r="CA27" s="641"/>
      <c r="CB27" s="684"/>
      <c r="CD27" s="673" t="s">
        <v>298</v>
      </c>
      <c r="CE27" s="674"/>
      <c r="CF27" s="674"/>
      <c r="CG27" s="674"/>
      <c r="CH27" s="674"/>
      <c r="CI27" s="674"/>
      <c r="CJ27" s="674"/>
      <c r="CK27" s="674"/>
      <c r="CL27" s="674"/>
      <c r="CM27" s="674"/>
      <c r="CN27" s="674"/>
      <c r="CO27" s="674"/>
      <c r="CP27" s="674"/>
      <c r="CQ27" s="675"/>
      <c r="CR27" s="640">
        <v>101297082</v>
      </c>
      <c r="CS27" s="659"/>
      <c r="CT27" s="659"/>
      <c r="CU27" s="659"/>
      <c r="CV27" s="659"/>
      <c r="CW27" s="659"/>
      <c r="CX27" s="659"/>
      <c r="CY27" s="660"/>
      <c r="CZ27" s="643">
        <v>25.4</v>
      </c>
      <c r="DA27" s="661"/>
      <c r="DB27" s="661"/>
      <c r="DC27" s="662"/>
      <c r="DD27" s="646">
        <v>32874834</v>
      </c>
      <c r="DE27" s="659"/>
      <c r="DF27" s="659"/>
      <c r="DG27" s="659"/>
      <c r="DH27" s="659"/>
      <c r="DI27" s="659"/>
      <c r="DJ27" s="659"/>
      <c r="DK27" s="660"/>
      <c r="DL27" s="646">
        <v>32872957</v>
      </c>
      <c r="DM27" s="659"/>
      <c r="DN27" s="659"/>
      <c r="DO27" s="659"/>
      <c r="DP27" s="659"/>
      <c r="DQ27" s="659"/>
      <c r="DR27" s="659"/>
      <c r="DS27" s="659"/>
      <c r="DT27" s="659"/>
      <c r="DU27" s="659"/>
      <c r="DV27" s="660"/>
      <c r="DW27" s="643">
        <v>16.7</v>
      </c>
      <c r="DX27" s="661"/>
      <c r="DY27" s="661"/>
      <c r="DZ27" s="661"/>
      <c r="EA27" s="661"/>
      <c r="EB27" s="661"/>
      <c r="EC27" s="676"/>
    </row>
    <row r="28" spans="2:133" ht="11.25" customHeight="1" x14ac:dyDescent="0.15">
      <c r="B28" s="637" t="s">
        <v>299</v>
      </c>
      <c r="C28" s="638"/>
      <c r="D28" s="638"/>
      <c r="E28" s="638"/>
      <c r="F28" s="638"/>
      <c r="G28" s="638"/>
      <c r="H28" s="638"/>
      <c r="I28" s="638"/>
      <c r="J28" s="638"/>
      <c r="K28" s="638"/>
      <c r="L28" s="638"/>
      <c r="M28" s="638"/>
      <c r="N28" s="638"/>
      <c r="O28" s="638"/>
      <c r="P28" s="638"/>
      <c r="Q28" s="639"/>
      <c r="R28" s="640">
        <v>2607505</v>
      </c>
      <c r="S28" s="641"/>
      <c r="T28" s="641"/>
      <c r="U28" s="641"/>
      <c r="V28" s="641"/>
      <c r="W28" s="641"/>
      <c r="X28" s="641"/>
      <c r="Y28" s="642"/>
      <c r="Z28" s="677">
        <v>0.6</v>
      </c>
      <c r="AA28" s="677"/>
      <c r="AB28" s="677"/>
      <c r="AC28" s="677"/>
      <c r="AD28" s="678" t="s">
        <v>126</v>
      </c>
      <c r="AE28" s="678"/>
      <c r="AF28" s="678"/>
      <c r="AG28" s="678"/>
      <c r="AH28" s="678"/>
      <c r="AI28" s="678"/>
      <c r="AJ28" s="678"/>
      <c r="AK28" s="678"/>
      <c r="AL28" s="643" t="s">
        <v>232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300</v>
      </c>
      <c r="CE28" s="674"/>
      <c r="CF28" s="674"/>
      <c r="CG28" s="674"/>
      <c r="CH28" s="674"/>
      <c r="CI28" s="674"/>
      <c r="CJ28" s="674"/>
      <c r="CK28" s="674"/>
      <c r="CL28" s="674"/>
      <c r="CM28" s="674"/>
      <c r="CN28" s="674"/>
      <c r="CO28" s="674"/>
      <c r="CP28" s="674"/>
      <c r="CQ28" s="675"/>
      <c r="CR28" s="640">
        <v>36596560</v>
      </c>
      <c r="CS28" s="641"/>
      <c r="CT28" s="641"/>
      <c r="CU28" s="641"/>
      <c r="CV28" s="641"/>
      <c r="CW28" s="641"/>
      <c r="CX28" s="641"/>
      <c r="CY28" s="642"/>
      <c r="CZ28" s="643">
        <v>9.1999999999999993</v>
      </c>
      <c r="DA28" s="661"/>
      <c r="DB28" s="661"/>
      <c r="DC28" s="662"/>
      <c r="DD28" s="646">
        <v>28590747</v>
      </c>
      <c r="DE28" s="641"/>
      <c r="DF28" s="641"/>
      <c r="DG28" s="641"/>
      <c r="DH28" s="641"/>
      <c r="DI28" s="641"/>
      <c r="DJ28" s="641"/>
      <c r="DK28" s="642"/>
      <c r="DL28" s="646">
        <v>28588031</v>
      </c>
      <c r="DM28" s="641"/>
      <c r="DN28" s="641"/>
      <c r="DO28" s="641"/>
      <c r="DP28" s="641"/>
      <c r="DQ28" s="641"/>
      <c r="DR28" s="641"/>
      <c r="DS28" s="641"/>
      <c r="DT28" s="641"/>
      <c r="DU28" s="641"/>
      <c r="DV28" s="642"/>
      <c r="DW28" s="643">
        <v>14.5</v>
      </c>
      <c r="DX28" s="661"/>
      <c r="DY28" s="661"/>
      <c r="DZ28" s="661"/>
      <c r="EA28" s="661"/>
      <c r="EB28" s="661"/>
      <c r="EC28" s="676"/>
    </row>
    <row r="29" spans="2:133" ht="11.25" customHeight="1" x14ac:dyDescent="0.15">
      <c r="B29" s="637" t="s">
        <v>301</v>
      </c>
      <c r="C29" s="638"/>
      <c r="D29" s="638"/>
      <c r="E29" s="638"/>
      <c r="F29" s="638"/>
      <c r="G29" s="638"/>
      <c r="H29" s="638"/>
      <c r="I29" s="638"/>
      <c r="J29" s="638"/>
      <c r="K29" s="638"/>
      <c r="L29" s="638"/>
      <c r="M29" s="638"/>
      <c r="N29" s="638"/>
      <c r="O29" s="638"/>
      <c r="P29" s="638"/>
      <c r="Q29" s="639"/>
      <c r="R29" s="640">
        <v>5591351</v>
      </c>
      <c r="S29" s="641"/>
      <c r="T29" s="641"/>
      <c r="U29" s="641"/>
      <c r="V29" s="641"/>
      <c r="W29" s="641"/>
      <c r="X29" s="641"/>
      <c r="Y29" s="642"/>
      <c r="Z29" s="677">
        <v>1.4</v>
      </c>
      <c r="AA29" s="677"/>
      <c r="AB29" s="677"/>
      <c r="AC29" s="677"/>
      <c r="AD29" s="678">
        <v>401082</v>
      </c>
      <c r="AE29" s="678"/>
      <c r="AF29" s="678"/>
      <c r="AG29" s="678"/>
      <c r="AH29" s="678"/>
      <c r="AI29" s="678"/>
      <c r="AJ29" s="678"/>
      <c r="AK29" s="678"/>
      <c r="AL29" s="643">
        <v>0.2</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302</v>
      </c>
      <c r="CE29" s="726"/>
      <c r="CF29" s="673" t="s">
        <v>303</v>
      </c>
      <c r="CG29" s="674"/>
      <c r="CH29" s="674"/>
      <c r="CI29" s="674"/>
      <c r="CJ29" s="674"/>
      <c r="CK29" s="674"/>
      <c r="CL29" s="674"/>
      <c r="CM29" s="674"/>
      <c r="CN29" s="674"/>
      <c r="CO29" s="674"/>
      <c r="CP29" s="674"/>
      <c r="CQ29" s="675"/>
      <c r="CR29" s="640">
        <v>36594988</v>
      </c>
      <c r="CS29" s="659"/>
      <c r="CT29" s="659"/>
      <c r="CU29" s="659"/>
      <c r="CV29" s="659"/>
      <c r="CW29" s="659"/>
      <c r="CX29" s="659"/>
      <c r="CY29" s="660"/>
      <c r="CZ29" s="643">
        <v>9.1999999999999993</v>
      </c>
      <c r="DA29" s="661"/>
      <c r="DB29" s="661"/>
      <c r="DC29" s="662"/>
      <c r="DD29" s="646">
        <v>28589175</v>
      </c>
      <c r="DE29" s="659"/>
      <c r="DF29" s="659"/>
      <c r="DG29" s="659"/>
      <c r="DH29" s="659"/>
      <c r="DI29" s="659"/>
      <c r="DJ29" s="659"/>
      <c r="DK29" s="660"/>
      <c r="DL29" s="646">
        <v>28586459</v>
      </c>
      <c r="DM29" s="659"/>
      <c r="DN29" s="659"/>
      <c r="DO29" s="659"/>
      <c r="DP29" s="659"/>
      <c r="DQ29" s="659"/>
      <c r="DR29" s="659"/>
      <c r="DS29" s="659"/>
      <c r="DT29" s="659"/>
      <c r="DU29" s="659"/>
      <c r="DV29" s="660"/>
      <c r="DW29" s="643">
        <v>14.5</v>
      </c>
      <c r="DX29" s="661"/>
      <c r="DY29" s="661"/>
      <c r="DZ29" s="661"/>
      <c r="EA29" s="661"/>
      <c r="EB29" s="661"/>
      <c r="EC29" s="676"/>
    </row>
    <row r="30" spans="2:133" ht="11.25" customHeight="1" x14ac:dyDescent="0.15">
      <c r="B30" s="637" t="s">
        <v>304</v>
      </c>
      <c r="C30" s="638"/>
      <c r="D30" s="638"/>
      <c r="E30" s="638"/>
      <c r="F30" s="638"/>
      <c r="G30" s="638"/>
      <c r="H30" s="638"/>
      <c r="I30" s="638"/>
      <c r="J30" s="638"/>
      <c r="K30" s="638"/>
      <c r="L30" s="638"/>
      <c r="M30" s="638"/>
      <c r="N30" s="638"/>
      <c r="O30" s="638"/>
      <c r="P30" s="638"/>
      <c r="Q30" s="639"/>
      <c r="R30" s="640">
        <v>3043692</v>
      </c>
      <c r="S30" s="641"/>
      <c r="T30" s="641"/>
      <c r="U30" s="641"/>
      <c r="V30" s="641"/>
      <c r="W30" s="641"/>
      <c r="X30" s="641"/>
      <c r="Y30" s="642"/>
      <c r="Z30" s="677">
        <v>0.7</v>
      </c>
      <c r="AA30" s="677"/>
      <c r="AB30" s="677"/>
      <c r="AC30" s="677"/>
      <c r="AD30" s="678">
        <v>192530</v>
      </c>
      <c r="AE30" s="678"/>
      <c r="AF30" s="678"/>
      <c r="AG30" s="678"/>
      <c r="AH30" s="678"/>
      <c r="AI30" s="678"/>
      <c r="AJ30" s="678"/>
      <c r="AK30" s="678"/>
      <c r="AL30" s="643">
        <v>0.1</v>
      </c>
      <c r="AM30" s="644"/>
      <c r="AN30" s="644"/>
      <c r="AO30" s="679"/>
      <c r="AP30" s="701" t="s">
        <v>220</v>
      </c>
      <c r="AQ30" s="702"/>
      <c r="AR30" s="702"/>
      <c r="AS30" s="702"/>
      <c r="AT30" s="702"/>
      <c r="AU30" s="702"/>
      <c r="AV30" s="702"/>
      <c r="AW30" s="702"/>
      <c r="AX30" s="702"/>
      <c r="AY30" s="702"/>
      <c r="AZ30" s="702"/>
      <c r="BA30" s="702"/>
      <c r="BB30" s="702"/>
      <c r="BC30" s="702"/>
      <c r="BD30" s="702"/>
      <c r="BE30" s="702"/>
      <c r="BF30" s="703"/>
      <c r="BG30" s="701" t="s">
        <v>305</v>
      </c>
      <c r="BH30" s="714"/>
      <c r="BI30" s="714"/>
      <c r="BJ30" s="714"/>
      <c r="BK30" s="714"/>
      <c r="BL30" s="714"/>
      <c r="BM30" s="714"/>
      <c r="BN30" s="714"/>
      <c r="BO30" s="714"/>
      <c r="BP30" s="714"/>
      <c r="BQ30" s="715"/>
      <c r="BR30" s="701" t="s">
        <v>306</v>
      </c>
      <c r="BS30" s="714"/>
      <c r="BT30" s="714"/>
      <c r="BU30" s="714"/>
      <c r="BV30" s="714"/>
      <c r="BW30" s="714"/>
      <c r="BX30" s="714"/>
      <c r="BY30" s="714"/>
      <c r="BZ30" s="714"/>
      <c r="CA30" s="714"/>
      <c r="CB30" s="715"/>
      <c r="CD30" s="727"/>
      <c r="CE30" s="728"/>
      <c r="CF30" s="673" t="s">
        <v>307</v>
      </c>
      <c r="CG30" s="674"/>
      <c r="CH30" s="674"/>
      <c r="CI30" s="674"/>
      <c r="CJ30" s="674"/>
      <c r="CK30" s="674"/>
      <c r="CL30" s="674"/>
      <c r="CM30" s="674"/>
      <c r="CN30" s="674"/>
      <c r="CO30" s="674"/>
      <c r="CP30" s="674"/>
      <c r="CQ30" s="675"/>
      <c r="CR30" s="640">
        <v>34075332</v>
      </c>
      <c r="CS30" s="641"/>
      <c r="CT30" s="641"/>
      <c r="CU30" s="641"/>
      <c r="CV30" s="641"/>
      <c r="CW30" s="641"/>
      <c r="CX30" s="641"/>
      <c r="CY30" s="642"/>
      <c r="CZ30" s="643">
        <v>8.6</v>
      </c>
      <c r="DA30" s="661"/>
      <c r="DB30" s="661"/>
      <c r="DC30" s="662"/>
      <c r="DD30" s="646">
        <v>26069519</v>
      </c>
      <c r="DE30" s="641"/>
      <c r="DF30" s="641"/>
      <c r="DG30" s="641"/>
      <c r="DH30" s="641"/>
      <c r="DI30" s="641"/>
      <c r="DJ30" s="641"/>
      <c r="DK30" s="642"/>
      <c r="DL30" s="646">
        <v>26069519</v>
      </c>
      <c r="DM30" s="641"/>
      <c r="DN30" s="641"/>
      <c r="DO30" s="641"/>
      <c r="DP30" s="641"/>
      <c r="DQ30" s="641"/>
      <c r="DR30" s="641"/>
      <c r="DS30" s="641"/>
      <c r="DT30" s="641"/>
      <c r="DU30" s="641"/>
      <c r="DV30" s="642"/>
      <c r="DW30" s="643">
        <v>13.3</v>
      </c>
      <c r="DX30" s="661"/>
      <c r="DY30" s="661"/>
      <c r="DZ30" s="661"/>
      <c r="EA30" s="661"/>
      <c r="EB30" s="661"/>
      <c r="EC30" s="676"/>
    </row>
    <row r="31" spans="2:133" ht="11.25" customHeight="1" x14ac:dyDescent="0.15">
      <c r="B31" s="637" t="s">
        <v>308</v>
      </c>
      <c r="C31" s="638"/>
      <c r="D31" s="638"/>
      <c r="E31" s="638"/>
      <c r="F31" s="638"/>
      <c r="G31" s="638"/>
      <c r="H31" s="638"/>
      <c r="I31" s="638"/>
      <c r="J31" s="638"/>
      <c r="K31" s="638"/>
      <c r="L31" s="638"/>
      <c r="M31" s="638"/>
      <c r="N31" s="638"/>
      <c r="O31" s="638"/>
      <c r="P31" s="638"/>
      <c r="Q31" s="639"/>
      <c r="R31" s="640">
        <v>86294928</v>
      </c>
      <c r="S31" s="641"/>
      <c r="T31" s="641"/>
      <c r="U31" s="641"/>
      <c r="V31" s="641"/>
      <c r="W31" s="641"/>
      <c r="X31" s="641"/>
      <c r="Y31" s="642"/>
      <c r="Z31" s="677">
        <v>21.2</v>
      </c>
      <c r="AA31" s="677"/>
      <c r="AB31" s="677"/>
      <c r="AC31" s="677"/>
      <c r="AD31" s="678" t="s">
        <v>232</v>
      </c>
      <c r="AE31" s="678"/>
      <c r="AF31" s="678"/>
      <c r="AG31" s="678"/>
      <c r="AH31" s="678"/>
      <c r="AI31" s="678"/>
      <c r="AJ31" s="678"/>
      <c r="AK31" s="678"/>
      <c r="AL31" s="643" t="s">
        <v>232</v>
      </c>
      <c r="AM31" s="644"/>
      <c r="AN31" s="644"/>
      <c r="AO31" s="679"/>
      <c r="AP31" s="716" t="s">
        <v>309</v>
      </c>
      <c r="AQ31" s="717"/>
      <c r="AR31" s="717"/>
      <c r="AS31" s="717"/>
      <c r="AT31" s="722" t="s">
        <v>310</v>
      </c>
      <c r="AU31" s="231"/>
      <c r="AV31" s="231"/>
      <c r="AW31" s="231"/>
      <c r="AX31" s="706" t="s">
        <v>184</v>
      </c>
      <c r="AY31" s="707"/>
      <c r="AZ31" s="707"/>
      <c r="BA31" s="707"/>
      <c r="BB31" s="707"/>
      <c r="BC31" s="707"/>
      <c r="BD31" s="707"/>
      <c r="BE31" s="707"/>
      <c r="BF31" s="708"/>
      <c r="BG31" s="709">
        <v>99.1</v>
      </c>
      <c r="BH31" s="710"/>
      <c r="BI31" s="710"/>
      <c r="BJ31" s="710"/>
      <c r="BK31" s="710"/>
      <c r="BL31" s="710"/>
      <c r="BM31" s="711">
        <v>97.7</v>
      </c>
      <c r="BN31" s="710"/>
      <c r="BO31" s="710"/>
      <c r="BP31" s="710"/>
      <c r="BQ31" s="712"/>
      <c r="BR31" s="709">
        <v>99.1</v>
      </c>
      <c r="BS31" s="710"/>
      <c r="BT31" s="710"/>
      <c r="BU31" s="710"/>
      <c r="BV31" s="710"/>
      <c r="BW31" s="710"/>
      <c r="BX31" s="711">
        <v>97.4</v>
      </c>
      <c r="BY31" s="710"/>
      <c r="BZ31" s="710"/>
      <c r="CA31" s="710"/>
      <c r="CB31" s="712"/>
      <c r="CD31" s="727"/>
      <c r="CE31" s="728"/>
      <c r="CF31" s="673" t="s">
        <v>311</v>
      </c>
      <c r="CG31" s="674"/>
      <c r="CH31" s="674"/>
      <c r="CI31" s="674"/>
      <c r="CJ31" s="674"/>
      <c r="CK31" s="674"/>
      <c r="CL31" s="674"/>
      <c r="CM31" s="674"/>
      <c r="CN31" s="674"/>
      <c r="CO31" s="674"/>
      <c r="CP31" s="674"/>
      <c r="CQ31" s="675"/>
      <c r="CR31" s="640">
        <v>2519656</v>
      </c>
      <c r="CS31" s="659"/>
      <c r="CT31" s="659"/>
      <c r="CU31" s="659"/>
      <c r="CV31" s="659"/>
      <c r="CW31" s="659"/>
      <c r="CX31" s="659"/>
      <c r="CY31" s="660"/>
      <c r="CZ31" s="643">
        <v>0.6</v>
      </c>
      <c r="DA31" s="661"/>
      <c r="DB31" s="661"/>
      <c r="DC31" s="662"/>
      <c r="DD31" s="646">
        <v>2519656</v>
      </c>
      <c r="DE31" s="659"/>
      <c r="DF31" s="659"/>
      <c r="DG31" s="659"/>
      <c r="DH31" s="659"/>
      <c r="DI31" s="659"/>
      <c r="DJ31" s="659"/>
      <c r="DK31" s="660"/>
      <c r="DL31" s="646">
        <v>2516940</v>
      </c>
      <c r="DM31" s="659"/>
      <c r="DN31" s="659"/>
      <c r="DO31" s="659"/>
      <c r="DP31" s="659"/>
      <c r="DQ31" s="659"/>
      <c r="DR31" s="659"/>
      <c r="DS31" s="659"/>
      <c r="DT31" s="659"/>
      <c r="DU31" s="659"/>
      <c r="DV31" s="660"/>
      <c r="DW31" s="643">
        <v>1.3</v>
      </c>
      <c r="DX31" s="661"/>
      <c r="DY31" s="661"/>
      <c r="DZ31" s="661"/>
      <c r="EA31" s="661"/>
      <c r="EB31" s="661"/>
      <c r="EC31" s="676"/>
    </row>
    <row r="32" spans="2:133" ht="11.25" customHeight="1" x14ac:dyDescent="0.15">
      <c r="B32" s="731" t="s">
        <v>312</v>
      </c>
      <c r="C32" s="732"/>
      <c r="D32" s="732"/>
      <c r="E32" s="732"/>
      <c r="F32" s="732"/>
      <c r="G32" s="732"/>
      <c r="H32" s="732"/>
      <c r="I32" s="732"/>
      <c r="J32" s="732"/>
      <c r="K32" s="732"/>
      <c r="L32" s="732"/>
      <c r="M32" s="732"/>
      <c r="N32" s="732"/>
      <c r="O32" s="732"/>
      <c r="P32" s="732"/>
      <c r="Q32" s="733"/>
      <c r="R32" s="640">
        <v>4948</v>
      </c>
      <c r="S32" s="641"/>
      <c r="T32" s="641"/>
      <c r="U32" s="641"/>
      <c r="V32" s="641"/>
      <c r="W32" s="641"/>
      <c r="X32" s="641"/>
      <c r="Y32" s="642"/>
      <c r="Z32" s="677">
        <v>0</v>
      </c>
      <c r="AA32" s="677"/>
      <c r="AB32" s="677"/>
      <c r="AC32" s="677"/>
      <c r="AD32" s="678">
        <v>4948</v>
      </c>
      <c r="AE32" s="678"/>
      <c r="AF32" s="678"/>
      <c r="AG32" s="678"/>
      <c r="AH32" s="678"/>
      <c r="AI32" s="678"/>
      <c r="AJ32" s="678"/>
      <c r="AK32" s="678"/>
      <c r="AL32" s="643">
        <v>0</v>
      </c>
      <c r="AM32" s="644"/>
      <c r="AN32" s="644"/>
      <c r="AO32" s="679"/>
      <c r="AP32" s="718"/>
      <c r="AQ32" s="719"/>
      <c r="AR32" s="719"/>
      <c r="AS32" s="719"/>
      <c r="AT32" s="723"/>
      <c r="AU32" s="230" t="s">
        <v>313</v>
      </c>
      <c r="AV32" s="230"/>
      <c r="AW32" s="230"/>
      <c r="AX32" s="637" t="s">
        <v>314</v>
      </c>
      <c r="AY32" s="638"/>
      <c r="AZ32" s="638"/>
      <c r="BA32" s="638"/>
      <c r="BB32" s="638"/>
      <c r="BC32" s="638"/>
      <c r="BD32" s="638"/>
      <c r="BE32" s="638"/>
      <c r="BF32" s="639"/>
      <c r="BG32" s="713">
        <v>98.9</v>
      </c>
      <c r="BH32" s="659"/>
      <c r="BI32" s="659"/>
      <c r="BJ32" s="659"/>
      <c r="BK32" s="659"/>
      <c r="BL32" s="659"/>
      <c r="BM32" s="644">
        <v>97.5</v>
      </c>
      <c r="BN32" s="705"/>
      <c r="BO32" s="705"/>
      <c r="BP32" s="705"/>
      <c r="BQ32" s="683"/>
      <c r="BR32" s="713">
        <v>99</v>
      </c>
      <c r="BS32" s="659"/>
      <c r="BT32" s="659"/>
      <c r="BU32" s="659"/>
      <c r="BV32" s="659"/>
      <c r="BW32" s="659"/>
      <c r="BX32" s="644">
        <v>97.4</v>
      </c>
      <c r="BY32" s="705"/>
      <c r="BZ32" s="705"/>
      <c r="CA32" s="705"/>
      <c r="CB32" s="683"/>
      <c r="CD32" s="729"/>
      <c r="CE32" s="730"/>
      <c r="CF32" s="673" t="s">
        <v>315</v>
      </c>
      <c r="CG32" s="674"/>
      <c r="CH32" s="674"/>
      <c r="CI32" s="674"/>
      <c r="CJ32" s="674"/>
      <c r="CK32" s="674"/>
      <c r="CL32" s="674"/>
      <c r="CM32" s="674"/>
      <c r="CN32" s="674"/>
      <c r="CO32" s="674"/>
      <c r="CP32" s="674"/>
      <c r="CQ32" s="675"/>
      <c r="CR32" s="640">
        <v>1572</v>
      </c>
      <c r="CS32" s="641"/>
      <c r="CT32" s="641"/>
      <c r="CU32" s="641"/>
      <c r="CV32" s="641"/>
      <c r="CW32" s="641"/>
      <c r="CX32" s="641"/>
      <c r="CY32" s="642"/>
      <c r="CZ32" s="643">
        <v>0</v>
      </c>
      <c r="DA32" s="661"/>
      <c r="DB32" s="661"/>
      <c r="DC32" s="662"/>
      <c r="DD32" s="646">
        <v>1572</v>
      </c>
      <c r="DE32" s="641"/>
      <c r="DF32" s="641"/>
      <c r="DG32" s="641"/>
      <c r="DH32" s="641"/>
      <c r="DI32" s="641"/>
      <c r="DJ32" s="641"/>
      <c r="DK32" s="642"/>
      <c r="DL32" s="646">
        <v>1572</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316</v>
      </c>
      <c r="C33" s="638"/>
      <c r="D33" s="638"/>
      <c r="E33" s="638"/>
      <c r="F33" s="638"/>
      <c r="G33" s="638"/>
      <c r="H33" s="638"/>
      <c r="I33" s="638"/>
      <c r="J33" s="638"/>
      <c r="K33" s="638"/>
      <c r="L33" s="638"/>
      <c r="M33" s="638"/>
      <c r="N33" s="638"/>
      <c r="O33" s="638"/>
      <c r="P33" s="638"/>
      <c r="Q33" s="639"/>
      <c r="R33" s="640">
        <v>27758496</v>
      </c>
      <c r="S33" s="641"/>
      <c r="T33" s="641"/>
      <c r="U33" s="641"/>
      <c r="V33" s="641"/>
      <c r="W33" s="641"/>
      <c r="X33" s="641"/>
      <c r="Y33" s="642"/>
      <c r="Z33" s="677">
        <v>6.8</v>
      </c>
      <c r="AA33" s="677"/>
      <c r="AB33" s="677"/>
      <c r="AC33" s="677"/>
      <c r="AD33" s="678" t="s">
        <v>179</v>
      </c>
      <c r="AE33" s="678"/>
      <c r="AF33" s="678"/>
      <c r="AG33" s="678"/>
      <c r="AH33" s="678"/>
      <c r="AI33" s="678"/>
      <c r="AJ33" s="678"/>
      <c r="AK33" s="678"/>
      <c r="AL33" s="643" t="s">
        <v>232</v>
      </c>
      <c r="AM33" s="644"/>
      <c r="AN33" s="644"/>
      <c r="AO33" s="679"/>
      <c r="AP33" s="720"/>
      <c r="AQ33" s="721"/>
      <c r="AR33" s="721"/>
      <c r="AS33" s="721"/>
      <c r="AT33" s="724"/>
      <c r="AU33" s="232"/>
      <c r="AV33" s="232"/>
      <c r="AW33" s="232"/>
      <c r="AX33" s="621" t="s">
        <v>317</v>
      </c>
      <c r="AY33" s="622"/>
      <c r="AZ33" s="622"/>
      <c r="BA33" s="622"/>
      <c r="BB33" s="622"/>
      <c r="BC33" s="622"/>
      <c r="BD33" s="622"/>
      <c r="BE33" s="622"/>
      <c r="BF33" s="623"/>
      <c r="BG33" s="704">
        <v>99.2</v>
      </c>
      <c r="BH33" s="625"/>
      <c r="BI33" s="625"/>
      <c r="BJ33" s="625"/>
      <c r="BK33" s="625"/>
      <c r="BL33" s="625"/>
      <c r="BM33" s="668">
        <v>97.7</v>
      </c>
      <c r="BN33" s="625"/>
      <c r="BO33" s="625"/>
      <c r="BP33" s="625"/>
      <c r="BQ33" s="689"/>
      <c r="BR33" s="704">
        <v>99.1</v>
      </c>
      <c r="BS33" s="625"/>
      <c r="BT33" s="625"/>
      <c r="BU33" s="625"/>
      <c r="BV33" s="625"/>
      <c r="BW33" s="625"/>
      <c r="BX33" s="668">
        <v>97.1</v>
      </c>
      <c r="BY33" s="625"/>
      <c r="BZ33" s="625"/>
      <c r="CA33" s="625"/>
      <c r="CB33" s="689"/>
      <c r="CD33" s="673" t="s">
        <v>318</v>
      </c>
      <c r="CE33" s="674"/>
      <c r="CF33" s="674"/>
      <c r="CG33" s="674"/>
      <c r="CH33" s="674"/>
      <c r="CI33" s="674"/>
      <c r="CJ33" s="674"/>
      <c r="CK33" s="674"/>
      <c r="CL33" s="674"/>
      <c r="CM33" s="674"/>
      <c r="CN33" s="674"/>
      <c r="CO33" s="674"/>
      <c r="CP33" s="674"/>
      <c r="CQ33" s="675"/>
      <c r="CR33" s="640">
        <v>103152715</v>
      </c>
      <c r="CS33" s="659"/>
      <c r="CT33" s="659"/>
      <c r="CU33" s="659"/>
      <c r="CV33" s="659"/>
      <c r="CW33" s="659"/>
      <c r="CX33" s="659"/>
      <c r="CY33" s="660"/>
      <c r="CZ33" s="643">
        <v>25.9</v>
      </c>
      <c r="DA33" s="661"/>
      <c r="DB33" s="661"/>
      <c r="DC33" s="662"/>
      <c r="DD33" s="646">
        <v>77104313</v>
      </c>
      <c r="DE33" s="659"/>
      <c r="DF33" s="659"/>
      <c r="DG33" s="659"/>
      <c r="DH33" s="659"/>
      <c r="DI33" s="659"/>
      <c r="DJ33" s="659"/>
      <c r="DK33" s="660"/>
      <c r="DL33" s="646">
        <v>51463929</v>
      </c>
      <c r="DM33" s="659"/>
      <c r="DN33" s="659"/>
      <c r="DO33" s="659"/>
      <c r="DP33" s="659"/>
      <c r="DQ33" s="659"/>
      <c r="DR33" s="659"/>
      <c r="DS33" s="659"/>
      <c r="DT33" s="659"/>
      <c r="DU33" s="659"/>
      <c r="DV33" s="660"/>
      <c r="DW33" s="643">
        <v>26.2</v>
      </c>
      <c r="DX33" s="661"/>
      <c r="DY33" s="661"/>
      <c r="DZ33" s="661"/>
      <c r="EA33" s="661"/>
      <c r="EB33" s="661"/>
      <c r="EC33" s="676"/>
    </row>
    <row r="34" spans="2:133" ht="11.25" customHeight="1" x14ac:dyDescent="0.15">
      <c r="B34" s="637" t="s">
        <v>319</v>
      </c>
      <c r="C34" s="638"/>
      <c r="D34" s="638"/>
      <c r="E34" s="638"/>
      <c r="F34" s="638"/>
      <c r="G34" s="638"/>
      <c r="H34" s="638"/>
      <c r="I34" s="638"/>
      <c r="J34" s="638"/>
      <c r="K34" s="638"/>
      <c r="L34" s="638"/>
      <c r="M34" s="638"/>
      <c r="N34" s="638"/>
      <c r="O34" s="638"/>
      <c r="P34" s="638"/>
      <c r="Q34" s="639"/>
      <c r="R34" s="640">
        <v>1165135</v>
      </c>
      <c r="S34" s="641"/>
      <c r="T34" s="641"/>
      <c r="U34" s="641"/>
      <c r="V34" s="641"/>
      <c r="W34" s="641"/>
      <c r="X34" s="641"/>
      <c r="Y34" s="642"/>
      <c r="Z34" s="677">
        <v>0.3</v>
      </c>
      <c r="AA34" s="677"/>
      <c r="AB34" s="677"/>
      <c r="AC34" s="677"/>
      <c r="AD34" s="678">
        <v>1200</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320</v>
      </c>
      <c r="CE34" s="674"/>
      <c r="CF34" s="674"/>
      <c r="CG34" s="674"/>
      <c r="CH34" s="674"/>
      <c r="CI34" s="674"/>
      <c r="CJ34" s="674"/>
      <c r="CK34" s="674"/>
      <c r="CL34" s="674"/>
      <c r="CM34" s="674"/>
      <c r="CN34" s="674"/>
      <c r="CO34" s="674"/>
      <c r="CP34" s="674"/>
      <c r="CQ34" s="675"/>
      <c r="CR34" s="640">
        <v>37883316</v>
      </c>
      <c r="CS34" s="641"/>
      <c r="CT34" s="641"/>
      <c r="CU34" s="641"/>
      <c r="CV34" s="641"/>
      <c r="CW34" s="641"/>
      <c r="CX34" s="641"/>
      <c r="CY34" s="642"/>
      <c r="CZ34" s="643">
        <v>9.5</v>
      </c>
      <c r="DA34" s="661"/>
      <c r="DB34" s="661"/>
      <c r="DC34" s="662"/>
      <c r="DD34" s="646">
        <v>27909676</v>
      </c>
      <c r="DE34" s="641"/>
      <c r="DF34" s="641"/>
      <c r="DG34" s="641"/>
      <c r="DH34" s="641"/>
      <c r="DI34" s="641"/>
      <c r="DJ34" s="641"/>
      <c r="DK34" s="642"/>
      <c r="DL34" s="646">
        <v>19942545</v>
      </c>
      <c r="DM34" s="641"/>
      <c r="DN34" s="641"/>
      <c r="DO34" s="641"/>
      <c r="DP34" s="641"/>
      <c r="DQ34" s="641"/>
      <c r="DR34" s="641"/>
      <c r="DS34" s="641"/>
      <c r="DT34" s="641"/>
      <c r="DU34" s="641"/>
      <c r="DV34" s="642"/>
      <c r="DW34" s="643">
        <v>10.1</v>
      </c>
      <c r="DX34" s="661"/>
      <c r="DY34" s="661"/>
      <c r="DZ34" s="661"/>
      <c r="EA34" s="661"/>
      <c r="EB34" s="661"/>
      <c r="EC34" s="676"/>
    </row>
    <row r="35" spans="2:133" ht="11.25" customHeight="1" x14ac:dyDescent="0.15">
      <c r="B35" s="637" t="s">
        <v>321</v>
      </c>
      <c r="C35" s="638"/>
      <c r="D35" s="638"/>
      <c r="E35" s="638"/>
      <c r="F35" s="638"/>
      <c r="G35" s="638"/>
      <c r="H35" s="638"/>
      <c r="I35" s="638"/>
      <c r="J35" s="638"/>
      <c r="K35" s="638"/>
      <c r="L35" s="638"/>
      <c r="M35" s="638"/>
      <c r="N35" s="638"/>
      <c r="O35" s="638"/>
      <c r="P35" s="638"/>
      <c r="Q35" s="639"/>
      <c r="R35" s="640">
        <v>393084</v>
      </c>
      <c r="S35" s="641"/>
      <c r="T35" s="641"/>
      <c r="U35" s="641"/>
      <c r="V35" s="641"/>
      <c r="W35" s="641"/>
      <c r="X35" s="641"/>
      <c r="Y35" s="642"/>
      <c r="Z35" s="677">
        <v>0.1</v>
      </c>
      <c r="AA35" s="677"/>
      <c r="AB35" s="677"/>
      <c r="AC35" s="677"/>
      <c r="AD35" s="678" t="s">
        <v>232</v>
      </c>
      <c r="AE35" s="678"/>
      <c r="AF35" s="678"/>
      <c r="AG35" s="678"/>
      <c r="AH35" s="678"/>
      <c r="AI35" s="678"/>
      <c r="AJ35" s="678"/>
      <c r="AK35" s="678"/>
      <c r="AL35" s="643" t="s">
        <v>232</v>
      </c>
      <c r="AM35" s="644"/>
      <c r="AN35" s="644"/>
      <c r="AO35" s="679"/>
      <c r="AP35" s="235"/>
      <c r="AQ35" s="701" t="s">
        <v>322</v>
      </c>
      <c r="AR35" s="702"/>
      <c r="AS35" s="702"/>
      <c r="AT35" s="702"/>
      <c r="AU35" s="702"/>
      <c r="AV35" s="702"/>
      <c r="AW35" s="702"/>
      <c r="AX35" s="702"/>
      <c r="AY35" s="702"/>
      <c r="AZ35" s="702"/>
      <c r="BA35" s="702"/>
      <c r="BB35" s="702"/>
      <c r="BC35" s="702"/>
      <c r="BD35" s="702"/>
      <c r="BE35" s="702"/>
      <c r="BF35" s="703"/>
      <c r="BG35" s="701" t="s">
        <v>323</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324</v>
      </c>
      <c r="CE35" s="674"/>
      <c r="CF35" s="674"/>
      <c r="CG35" s="674"/>
      <c r="CH35" s="674"/>
      <c r="CI35" s="674"/>
      <c r="CJ35" s="674"/>
      <c r="CK35" s="674"/>
      <c r="CL35" s="674"/>
      <c r="CM35" s="674"/>
      <c r="CN35" s="674"/>
      <c r="CO35" s="674"/>
      <c r="CP35" s="674"/>
      <c r="CQ35" s="675"/>
      <c r="CR35" s="640">
        <v>3267681</v>
      </c>
      <c r="CS35" s="659"/>
      <c r="CT35" s="659"/>
      <c r="CU35" s="659"/>
      <c r="CV35" s="659"/>
      <c r="CW35" s="659"/>
      <c r="CX35" s="659"/>
      <c r="CY35" s="660"/>
      <c r="CZ35" s="643">
        <v>0.8</v>
      </c>
      <c r="DA35" s="661"/>
      <c r="DB35" s="661"/>
      <c r="DC35" s="662"/>
      <c r="DD35" s="646">
        <v>2310840</v>
      </c>
      <c r="DE35" s="659"/>
      <c r="DF35" s="659"/>
      <c r="DG35" s="659"/>
      <c r="DH35" s="659"/>
      <c r="DI35" s="659"/>
      <c r="DJ35" s="659"/>
      <c r="DK35" s="660"/>
      <c r="DL35" s="646">
        <v>2310840</v>
      </c>
      <c r="DM35" s="659"/>
      <c r="DN35" s="659"/>
      <c r="DO35" s="659"/>
      <c r="DP35" s="659"/>
      <c r="DQ35" s="659"/>
      <c r="DR35" s="659"/>
      <c r="DS35" s="659"/>
      <c r="DT35" s="659"/>
      <c r="DU35" s="659"/>
      <c r="DV35" s="660"/>
      <c r="DW35" s="643">
        <v>1.2</v>
      </c>
      <c r="DX35" s="661"/>
      <c r="DY35" s="661"/>
      <c r="DZ35" s="661"/>
      <c r="EA35" s="661"/>
      <c r="EB35" s="661"/>
      <c r="EC35" s="676"/>
    </row>
    <row r="36" spans="2:133" ht="11.25" customHeight="1" x14ac:dyDescent="0.15">
      <c r="B36" s="637" t="s">
        <v>325</v>
      </c>
      <c r="C36" s="638"/>
      <c r="D36" s="638"/>
      <c r="E36" s="638"/>
      <c r="F36" s="638"/>
      <c r="G36" s="638"/>
      <c r="H36" s="638"/>
      <c r="I36" s="638"/>
      <c r="J36" s="638"/>
      <c r="K36" s="638"/>
      <c r="L36" s="638"/>
      <c r="M36" s="638"/>
      <c r="N36" s="638"/>
      <c r="O36" s="638"/>
      <c r="P36" s="638"/>
      <c r="Q36" s="639"/>
      <c r="R36" s="640">
        <v>7509648</v>
      </c>
      <c r="S36" s="641"/>
      <c r="T36" s="641"/>
      <c r="U36" s="641"/>
      <c r="V36" s="641"/>
      <c r="W36" s="641"/>
      <c r="X36" s="641"/>
      <c r="Y36" s="642"/>
      <c r="Z36" s="677">
        <v>1.8</v>
      </c>
      <c r="AA36" s="677"/>
      <c r="AB36" s="677"/>
      <c r="AC36" s="677"/>
      <c r="AD36" s="678" t="s">
        <v>232</v>
      </c>
      <c r="AE36" s="678"/>
      <c r="AF36" s="678"/>
      <c r="AG36" s="678"/>
      <c r="AH36" s="678"/>
      <c r="AI36" s="678"/>
      <c r="AJ36" s="678"/>
      <c r="AK36" s="678"/>
      <c r="AL36" s="643" t="s">
        <v>126</v>
      </c>
      <c r="AM36" s="644"/>
      <c r="AN36" s="644"/>
      <c r="AO36" s="679"/>
      <c r="AP36" s="235"/>
      <c r="AQ36" s="692" t="s">
        <v>326</v>
      </c>
      <c r="AR36" s="693"/>
      <c r="AS36" s="693"/>
      <c r="AT36" s="693"/>
      <c r="AU36" s="693"/>
      <c r="AV36" s="693"/>
      <c r="AW36" s="693"/>
      <c r="AX36" s="693"/>
      <c r="AY36" s="694"/>
      <c r="AZ36" s="695">
        <v>36126593</v>
      </c>
      <c r="BA36" s="696"/>
      <c r="BB36" s="696"/>
      <c r="BC36" s="696"/>
      <c r="BD36" s="696"/>
      <c r="BE36" s="696"/>
      <c r="BF36" s="697"/>
      <c r="BG36" s="698" t="s">
        <v>327</v>
      </c>
      <c r="BH36" s="699"/>
      <c r="BI36" s="699"/>
      <c r="BJ36" s="699"/>
      <c r="BK36" s="699"/>
      <c r="BL36" s="699"/>
      <c r="BM36" s="699"/>
      <c r="BN36" s="699"/>
      <c r="BO36" s="699"/>
      <c r="BP36" s="699"/>
      <c r="BQ36" s="699"/>
      <c r="BR36" s="699"/>
      <c r="BS36" s="699"/>
      <c r="BT36" s="699"/>
      <c r="BU36" s="700"/>
      <c r="BV36" s="695">
        <v>-832191</v>
      </c>
      <c r="BW36" s="696"/>
      <c r="BX36" s="696"/>
      <c r="BY36" s="696"/>
      <c r="BZ36" s="696"/>
      <c r="CA36" s="696"/>
      <c r="CB36" s="697"/>
      <c r="CD36" s="673" t="s">
        <v>328</v>
      </c>
      <c r="CE36" s="674"/>
      <c r="CF36" s="674"/>
      <c r="CG36" s="674"/>
      <c r="CH36" s="674"/>
      <c r="CI36" s="674"/>
      <c r="CJ36" s="674"/>
      <c r="CK36" s="674"/>
      <c r="CL36" s="674"/>
      <c r="CM36" s="674"/>
      <c r="CN36" s="674"/>
      <c r="CO36" s="674"/>
      <c r="CP36" s="674"/>
      <c r="CQ36" s="675"/>
      <c r="CR36" s="640">
        <v>20295794</v>
      </c>
      <c r="CS36" s="641"/>
      <c r="CT36" s="641"/>
      <c r="CU36" s="641"/>
      <c r="CV36" s="641"/>
      <c r="CW36" s="641"/>
      <c r="CX36" s="641"/>
      <c r="CY36" s="642"/>
      <c r="CZ36" s="643">
        <v>5.0999999999999996</v>
      </c>
      <c r="DA36" s="661"/>
      <c r="DB36" s="661"/>
      <c r="DC36" s="662"/>
      <c r="DD36" s="646">
        <v>16917196</v>
      </c>
      <c r="DE36" s="641"/>
      <c r="DF36" s="641"/>
      <c r="DG36" s="641"/>
      <c r="DH36" s="641"/>
      <c r="DI36" s="641"/>
      <c r="DJ36" s="641"/>
      <c r="DK36" s="642"/>
      <c r="DL36" s="646">
        <v>9006265</v>
      </c>
      <c r="DM36" s="641"/>
      <c r="DN36" s="641"/>
      <c r="DO36" s="641"/>
      <c r="DP36" s="641"/>
      <c r="DQ36" s="641"/>
      <c r="DR36" s="641"/>
      <c r="DS36" s="641"/>
      <c r="DT36" s="641"/>
      <c r="DU36" s="641"/>
      <c r="DV36" s="642"/>
      <c r="DW36" s="643">
        <v>4.5999999999999996</v>
      </c>
      <c r="DX36" s="661"/>
      <c r="DY36" s="661"/>
      <c r="DZ36" s="661"/>
      <c r="EA36" s="661"/>
      <c r="EB36" s="661"/>
      <c r="EC36" s="676"/>
    </row>
    <row r="37" spans="2:133" ht="11.25" customHeight="1" x14ac:dyDescent="0.15">
      <c r="B37" s="637" t="s">
        <v>329</v>
      </c>
      <c r="C37" s="638"/>
      <c r="D37" s="638"/>
      <c r="E37" s="638"/>
      <c r="F37" s="638"/>
      <c r="G37" s="638"/>
      <c r="H37" s="638"/>
      <c r="I37" s="638"/>
      <c r="J37" s="638"/>
      <c r="K37" s="638"/>
      <c r="L37" s="638"/>
      <c r="M37" s="638"/>
      <c r="N37" s="638"/>
      <c r="O37" s="638"/>
      <c r="P37" s="638"/>
      <c r="Q37" s="639"/>
      <c r="R37" s="640">
        <v>10820079</v>
      </c>
      <c r="S37" s="641"/>
      <c r="T37" s="641"/>
      <c r="U37" s="641"/>
      <c r="V37" s="641"/>
      <c r="W37" s="641"/>
      <c r="X37" s="641"/>
      <c r="Y37" s="642"/>
      <c r="Z37" s="677">
        <v>2.7</v>
      </c>
      <c r="AA37" s="677"/>
      <c r="AB37" s="677"/>
      <c r="AC37" s="677"/>
      <c r="AD37" s="678" t="s">
        <v>179</v>
      </c>
      <c r="AE37" s="678"/>
      <c r="AF37" s="678"/>
      <c r="AG37" s="678"/>
      <c r="AH37" s="678"/>
      <c r="AI37" s="678"/>
      <c r="AJ37" s="678"/>
      <c r="AK37" s="678"/>
      <c r="AL37" s="643" t="s">
        <v>126</v>
      </c>
      <c r="AM37" s="644"/>
      <c r="AN37" s="644"/>
      <c r="AO37" s="679"/>
      <c r="AQ37" s="680" t="s">
        <v>330</v>
      </c>
      <c r="AR37" s="681"/>
      <c r="AS37" s="681"/>
      <c r="AT37" s="681"/>
      <c r="AU37" s="681"/>
      <c r="AV37" s="681"/>
      <c r="AW37" s="681"/>
      <c r="AX37" s="681"/>
      <c r="AY37" s="682"/>
      <c r="AZ37" s="640">
        <v>5939524</v>
      </c>
      <c r="BA37" s="641"/>
      <c r="BB37" s="641"/>
      <c r="BC37" s="641"/>
      <c r="BD37" s="659"/>
      <c r="BE37" s="659"/>
      <c r="BF37" s="683"/>
      <c r="BG37" s="673" t="s">
        <v>331</v>
      </c>
      <c r="BH37" s="674"/>
      <c r="BI37" s="674"/>
      <c r="BJ37" s="674"/>
      <c r="BK37" s="674"/>
      <c r="BL37" s="674"/>
      <c r="BM37" s="674"/>
      <c r="BN37" s="674"/>
      <c r="BO37" s="674"/>
      <c r="BP37" s="674"/>
      <c r="BQ37" s="674"/>
      <c r="BR37" s="674"/>
      <c r="BS37" s="674"/>
      <c r="BT37" s="674"/>
      <c r="BU37" s="675"/>
      <c r="BV37" s="640">
        <v>-3105910</v>
      </c>
      <c r="BW37" s="641"/>
      <c r="BX37" s="641"/>
      <c r="BY37" s="641"/>
      <c r="BZ37" s="641"/>
      <c r="CA37" s="641"/>
      <c r="CB37" s="684"/>
      <c r="CD37" s="673" t="s">
        <v>332</v>
      </c>
      <c r="CE37" s="674"/>
      <c r="CF37" s="674"/>
      <c r="CG37" s="674"/>
      <c r="CH37" s="674"/>
      <c r="CI37" s="674"/>
      <c r="CJ37" s="674"/>
      <c r="CK37" s="674"/>
      <c r="CL37" s="674"/>
      <c r="CM37" s="674"/>
      <c r="CN37" s="674"/>
      <c r="CO37" s="674"/>
      <c r="CP37" s="674"/>
      <c r="CQ37" s="675"/>
      <c r="CR37" s="640">
        <v>218245</v>
      </c>
      <c r="CS37" s="659"/>
      <c r="CT37" s="659"/>
      <c r="CU37" s="659"/>
      <c r="CV37" s="659"/>
      <c r="CW37" s="659"/>
      <c r="CX37" s="659"/>
      <c r="CY37" s="660"/>
      <c r="CZ37" s="643">
        <v>0.1</v>
      </c>
      <c r="DA37" s="661"/>
      <c r="DB37" s="661"/>
      <c r="DC37" s="662"/>
      <c r="DD37" s="646">
        <v>217445</v>
      </c>
      <c r="DE37" s="659"/>
      <c r="DF37" s="659"/>
      <c r="DG37" s="659"/>
      <c r="DH37" s="659"/>
      <c r="DI37" s="659"/>
      <c r="DJ37" s="659"/>
      <c r="DK37" s="660"/>
      <c r="DL37" s="646">
        <v>217445</v>
      </c>
      <c r="DM37" s="659"/>
      <c r="DN37" s="659"/>
      <c r="DO37" s="659"/>
      <c r="DP37" s="659"/>
      <c r="DQ37" s="659"/>
      <c r="DR37" s="659"/>
      <c r="DS37" s="659"/>
      <c r="DT37" s="659"/>
      <c r="DU37" s="659"/>
      <c r="DV37" s="660"/>
      <c r="DW37" s="643">
        <v>0.1</v>
      </c>
      <c r="DX37" s="661"/>
      <c r="DY37" s="661"/>
      <c r="DZ37" s="661"/>
      <c r="EA37" s="661"/>
      <c r="EB37" s="661"/>
      <c r="EC37" s="676"/>
    </row>
    <row r="38" spans="2:133" ht="11.25" customHeight="1" x14ac:dyDescent="0.15">
      <c r="B38" s="637" t="s">
        <v>333</v>
      </c>
      <c r="C38" s="638"/>
      <c r="D38" s="638"/>
      <c r="E38" s="638"/>
      <c r="F38" s="638"/>
      <c r="G38" s="638"/>
      <c r="H38" s="638"/>
      <c r="I38" s="638"/>
      <c r="J38" s="638"/>
      <c r="K38" s="638"/>
      <c r="L38" s="638"/>
      <c r="M38" s="638"/>
      <c r="N38" s="638"/>
      <c r="O38" s="638"/>
      <c r="P38" s="638"/>
      <c r="Q38" s="639"/>
      <c r="R38" s="640">
        <v>14679232</v>
      </c>
      <c r="S38" s="641"/>
      <c r="T38" s="641"/>
      <c r="U38" s="641"/>
      <c r="V38" s="641"/>
      <c r="W38" s="641"/>
      <c r="X38" s="641"/>
      <c r="Y38" s="642"/>
      <c r="Z38" s="677">
        <v>3.6</v>
      </c>
      <c r="AA38" s="677"/>
      <c r="AB38" s="677"/>
      <c r="AC38" s="677"/>
      <c r="AD38" s="678">
        <v>249</v>
      </c>
      <c r="AE38" s="678"/>
      <c r="AF38" s="678"/>
      <c r="AG38" s="678"/>
      <c r="AH38" s="678"/>
      <c r="AI38" s="678"/>
      <c r="AJ38" s="678"/>
      <c r="AK38" s="678"/>
      <c r="AL38" s="643">
        <v>0</v>
      </c>
      <c r="AM38" s="644"/>
      <c r="AN38" s="644"/>
      <c r="AO38" s="679"/>
      <c r="AQ38" s="680" t="s">
        <v>334</v>
      </c>
      <c r="AR38" s="681"/>
      <c r="AS38" s="681"/>
      <c r="AT38" s="681"/>
      <c r="AU38" s="681"/>
      <c r="AV38" s="681"/>
      <c r="AW38" s="681"/>
      <c r="AX38" s="681"/>
      <c r="AY38" s="682"/>
      <c r="AZ38" s="640">
        <v>1242869</v>
      </c>
      <c r="BA38" s="641"/>
      <c r="BB38" s="641"/>
      <c r="BC38" s="641"/>
      <c r="BD38" s="659"/>
      <c r="BE38" s="659"/>
      <c r="BF38" s="683"/>
      <c r="BG38" s="673" t="s">
        <v>335</v>
      </c>
      <c r="BH38" s="674"/>
      <c r="BI38" s="674"/>
      <c r="BJ38" s="674"/>
      <c r="BK38" s="674"/>
      <c r="BL38" s="674"/>
      <c r="BM38" s="674"/>
      <c r="BN38" s="674"/>
      <c r="BO38" s="674"/>
      <c r="BP38" s="674"/>
      <c r="BQ38" s="674"/>
      <c r="BR38" s="674"/>
      <c r="BS38" s="674"/>
      <c r="BT38" s="674"/>
      <c r="BU38" s="675"/>
      <c r="BV38" s="640">
        <v>96975</v>
      </c>
      <c r="BW38" s="641"/>
      <c r="BX38" s="641"/>
      <c r="BY38" s="641"/>
      <c r="BZ38" s="641"/>
      <c r="CA38" s="641"/>
      <c r="CB38" s="684"/>
      <c r="CD38" s="673" t="s">
        <v>336</v>
      </c>
      <c r="CE38" s="674"/>
      <c r="CF38" s="674"/>
      <c r="CG38" s="674"/>
      <c r="CH38" s="674"/>
      <c r="CI38" s="674"/>
      <c r="CJ38" s="674"/>
      <c r="CK38" s="674"/>
      <c r="CL38" s="674"/>
      <c r="CM38" s="674"/>
      <c r="CN38" s="674"/>
      <c r="CO38" s="674"/>
      <c r="CP38" s="674"/>
      <c r="CQ38" s="675"/>
      <c r="CR38" s="640">
        <v>28588968</v>
      </c>
      <c r="CS38" s="641"/>
      <c r="CT38" s="641"/>
      <c r="CU38" s="641"/>
      <c r="CV38" s="641"/>
      <c r="CW38" s="641"/>
      <c r="CX38" s="641"/>
      <c r="CY38" s="642"/>
      <c r="CZ38" s="643">
        <v>7.2</v>
      </c>
      <c r="DA38" s="661"/>
      <c r="DB38" s="661"/>
      <c r="DC38" s="662"/>
      <c r="DD38" s="646">
        <v>22727508</v>
      </c>
      <c r="DE38" s="641"/>
      <c r="DF38" s="641"/>
      <c r="DG38" s="641"/>
      <c r="DH38" s="641"/>
      <c r="DI38" s="641"/>
      <c r="DJ38" s="641"/>
      <c r="DK38" s="642"/>
      <c r="DL38" s="646">
        <v>20204279</v>
      </c>
      <c r="DM38" s="641"/>
      <c r="DN38" s="641"/>
      <c r="DO38" s="641"/>
      <c r="DP38" s="641"/>
      <c r="DQ38" s="641"/>
      <c r="DR38" s="641"/>
      <c r="DS38" s="641"/>
      <c r="DT38" s="641"/>
      <c r="DU38" s="641"/>
      <c r="DV38" s="642"/>
      <c r="DW38" s="643">
        <v>10.3</v>
      </c>
      <c r="DX38" s="661"/>
      <c r="DY38" s="661"/>
      <c r="DZ38" s="661"/>
      <c r="EA38" s="661"/>
      <c r="EB38" s="661"/>
      <c r="EC38" s="676"/>
    </row>
    <row r="39" spans="2:133" ht="11.25" customHeight="1" x14ac:dyDescent="0.15">
      <c r="B39" s="637" t="s">
        <v>337</v>
      </c>
      <c r="C39" s="638"/>
      <c r="D39" s="638"/>
      <c r="E39" s="638"/>
      <c r="F39" s="638"/>
      <c r="G39" s="638"/>
      <c r="H39" s="638"/>
      <c r="I39" s="638"/>
      <c r="J39" s="638"/>
      <c r="K39" s="638"/>
      <c r="L39" s="638"/>
      <c r="M39" s="638"/>
      <c r="N39" s="638"/>
      <c r="O39" s="638"/>
      <c r="P39" s="638"/>
      <c r="Q39" s="639"/>
      <c r="R39" s="640">
        <v>61063488</v>
      </c>
      <c r="S39" s="641"/>
      <c r="T39" s="641"/>
      <c r="U39" s="641"/>
      <c r="V39" s="641"/>
      <c r="W39" s="641"/>
      <c r="X39" s="641"/>
      <c r="Y39" s="642"/>
      <c r="Z39" s="677">
        <v>15</v>
      </c>
      <c r="AA39" s="677"/>
      <c r="AB39" s="677"/>
      <c r="AC39" s="677"/>
      <c r="AD39" s="678" t="s">
        <v>232</v>
      </c>
      <c r="AE39" s="678"/>
      <c r="AF39" s="678"/>
      <c r="AG39" s="678"/>
      <c r="AH39" s="678"/>
      <c r="AI39" s="678"/>
      <c r="AJ39" s="678"/>
      <c r="AK39" s="678"/>
      <c r="AL39" s="643" t="s">
        <v>232</v>
      </c>
      <c r="AM39" s="644"/>
      <c r="AN39" s="644"/>
      <c r="AO39" s="679"/>
      <c r="AQ39" s="680" t="s">
        <v>338</v>
      </c>
      <c r="AR39" s="681"/>
      <c r="AS39" s="681"/>
      <c r="AT39" s="681"/>
      <c r="AU39" s="681"/>
      <c r="AV39" s="681"/>
      <c r="AW39" s="681"/>
      <c r="AX39" s="681"/>
      <c r="AY39" s="682"/>
      <c r="AZ39" s="640">
        <v>451600</v>
      </c>
      <c r="BA39" s="641"/>
      <c r="BB39" s="641"/>
      <c r="BC39" s="641"/>
      <c r="BD39" s="659"/>
      <c r="BE39" s="659"/>
      <c r="BF39" s="683"/>
      <c r="BG39" s="673" t="s">
        <v>339</v>
      </c>
      <c r="BH39" s="674"/>
      <c r="BI39" s="674"/>
      <c r="BJ39" s="674"/>
      <c r="BK39" s="674"/>
      <c r="BL39" s="674"/>
      <c r="BM39" s="674"/>
      <c r="BN39" s="674"/>
      <c r="BO39" s="674"/>
      <c r="BP39" s="674"/>
      <c r="BQ39" s="674"/>
      <c r="BR39" s="674"/>
      <c r="BS39" s="674"/>
      <c r="BT39" s="674"/>
      <c r="BU39" s="675"/>
      <c r="BV39" s="640">
        <v>152570</v>
      </c>
      <c r="BW39" s="641"/>
      <c r="BX39" s="641"/>
      <c r="BY39" s="641"/>
      <c r="BZ39" s="641"/>
      <c r="CA39" s="641"/>
      <c r="CB39" s="684"/>
      <c r="CD39" s="673" t="s">
        <v>340</v>
      </c>
      <c r="CE39" s="674"/>
      <c r="CF39" s="674"/>
      <c r="CG39" s="674"/>
      <c r="CH39" s="674"/>
      <c r="CI39" s="674"/>
      <c r="CJ39" s="674"/>
      <c r="CK39" s="674"/>
      <c r="CL39" s="674"/>
      <c r="CM39" s="674"/>
      <c r="CN39" s="674"/>
      <c r="CO39" s="674"/>
      <c r="CP39" s="674"/>
      <c r="CQ39" s="675"/>
      <c r="CR39" s="640">
        <v>7803145</v>
      </c>
      <c r="CS39" s="659"/>
      <c r="CT39" s="659"/>
      <c r="CU39" s="659"/>
      <c r="CV39" s="659"/>
      <c r="CW39" s="659"/>
      <c r="CX39" s="659"/>
      <c r="CY39" s="660"/>
      <c r="CZ39" s="643">
        <v>2</v>
      </c>
      <c r="DA39" s="661"/>
      <c r="DB39" s="661"/>
      <c r="DC39" s="662"/>
      <c r="DD39" s="646">
        <v>5496084</v>
      </c>
      <c r="DE39" s="659"/>
      <c r="DF39" s="659"/>
      <c r="DG39" s="659"/>
      <c r="DH39" s="659"/>
      <c r="DI39" s="659"/>
      <c r="DJ39" s="659"/>
      <c r="DK39" s="660"/>
      <c r="DL39" s="646" t="s">
        <v>126</v>
      </c>
      <c r="DM39" s="659"/>
      <c r="DN39" s="659"/>
      <c r="DO39" s="659"/>
      <c r="DP39" s="659"/>
      <c r="DQ39" s="659"/>
      <c r="DR39" s="659"/>
      <c r="DS39" s="659"/>
      <c r="DT39" s="659"/>
      <c r="DU39" s="659"/>
      <c r="DV39" s="660"/>
      <c r="DW39" s="643" t="s">
        <v>232</v>
      </c>
      <c r="DX39" s="661"/>
      <c r="DY39" s="661"/>
      <c r="DZ39" s="661"/>
      <c r="EA39" s="661"/>
      <c r="EB39" s="661"/>
      <c r="EC39" s="676"/>
    </row>
    <row r="40" spans="2:133" ht="11.25" customHeight="1" x14ac:dyDescent="0.15">
      <c r="B40" s="637" t="s">
        <v>341</v>
      </c>
      <c r="C40" s="638"/>
      <c r="D40" s="638"/>
      <c r="E40" s="638"/>
      <c r="F40" s="638"/>
      <c r="G40" s="638"/>
      <c r="H40" s="638"/>
      <c r="I40" s="638"/>
      <c r="J40" s="638"/>
      <c r="K40" s="638"/>
      <c r="L40" s="638"/>
      <c r="M40" s="638"/>
      <c r="N40" s="638"/>
      <c r="O40" s="638"/>
      <c r="P40" s="638"/>
      <c r="Q40" s="639"/>
      <c r="R40" s="640" t="s">
        <v>126</v>
      </c>
      <c r="S40" s="641"/>
      <c r="T40" s="641"/>
      <c r="U40" s="641"/>
      <c r="V40" s="641"/>
      <c r="W40" s="641"/>
      <c r="X40" s="641"/>
      <c r="Y40" s="642"/>
      <c r="Z40" s="677" t="s">
        <v>232</v>
      </c>
      <c r="AA40" s="677"/>
      <c r="AB40" s="677"/>
      <c r="AC40" s="677"/>
      <c r="AD40" s="678" t="s">
        <v>179</v>
      </c>
      <c r="AE40" s="678"/>
      <c r="AF40" s="678"/>
      <c r="AG40" s="678"/>
      <c r="AH40" s="678"/>
      <c r="AI40" s="678"/>
      <c r="AJ40" s="678"/>
      <c r="AK40" s="678"/>
      <c r="AL40" s="643" t="s">
        <v>126</v>
      </c>
      <c r="AM40" s="644"/>
      <c r="AN40" s="644"/>
      <c r="AO40" s="679"/>
      <c r="AQ40" s="680" t="s">
        <v>342</v>
      </c>
      <c r="AR40" s="681"/>
      <c r="AS40" s="681"/>
      <c r="AT40" s="681"/>
      <c r="AU40" s="681"/>
      <c r="AV40" s="681"/>
      <c r="AW40" s="681"/>
      <c r="AX40" s="681"/>
      <c r="AY40" s="682"/>
      <c r="AZ40" s="640">
        <v>149876</v>
      </c>
      <c r="BA40" s="641"/>
      <c r="BB40" s="641"/>
      <c r="BC40" s="641"/>
      <c r="BD40" s="659"/>
      <c r="BE40" s="659"/>
      <c r="BF40" s="683"/>
      <c r="BG40" s="685" t="s">
        <v>343</v>
      </c>
      <c r="BH40" s="686"/>
      <c r="BI40" s="686"/>
      <c r="BJ40" s="686"/>
      <c r="BK40" s="686"/>
      <c r="BL40" s="236"/>
      <c r="BM40" s="674" t="s">
        <v>344</v>
      </c>
      <c r="BN40" s="674"/>
      <c r="BO40" s="674"/>
      <c r="BP40" s="674"/>
      <c r="BQ40" s="674"/>
      <c r="BR40" s="674"/>
      <c r="BS40" s="674"/>
      <c r="BT40" s="674"/>
      <c r="BU40" s="675"/>
      <c r="BV40" s="640">
        <v>98</v>
      </c>
      <c r="BW40" s="641"/>
      <c r="BX40" s="641"/>
      <c r="BY40" s="641"/>
      <c r="BZ40" s="641"/>
      <c r="CA40" s="641"/>
      <c r="CB40" s="684"/>
      <c r="CD40" s="673" t="s">
        <v>345</v>
      </c>
      <c r="CE40" s="674"/>
      <c r="CF40" s="674"/>
      <c r="CG40" s="674"/>
      <c r="CH40" s="674"/>
      <c r="CI40" s="674"/>
      <c r="CJ40" s="674"/>
      <c r="CK40" s="674"/>
      <c r="CL40" s="674"/>
      <c r="CM40" s="674"/>
      <c r="CN40" s="674"/>
      <c r="CO40" s="674"/>
      <c r="CP40" s="674"/>
      <c r="CQ40" s="675"/>
      <c r="CR40" s="640">
        <v>5313811</v>
      </c>
      <c r="CS40" s="641"/>
      <c r="CT40" s="641"/>
      <c r="CU40" s="641"/>
      <c r="CV40" s="641"/>
      <c r="CW40" s="641"/>
      <c r="CX40" s="641"/>
      <c r="CY40" s="642"/>
      <c r="CZ40" s="643">
        <v>1.3</v>
      </c>
      <c r="DA40" s="661"/>
      <c r="DB40" s="661"/>
      <c r="DC40" s="662"/>
      <c r="DD40" s="646">
        <v>1743009</v>
      </c>
      <c r="DE40" s="641"/>
      <c r="DF40" s="641"/>
      <c r="DG40" s="641"/>
      <c r="DH40" s="641"/>
      <c r="DI40" s="641"/>
      <c r="DJ40" s="641"/>
      <c r="DK40" s="642"/>
      <c r="DL40" s="646" t="s">
        <v>126</v>
      </c>
      <c r="DM40" s="641"/>
      <c r="DN40" s="641"/>
      <c r="DO40" s="641"/>
      <c r="DP40" s="641"/>
      <c r="DQ40" s="641"/>
      <c r="DR40" s="641"/>
      <c r="DS40" s="641"/>
      <c r="DT40" s="641"/>
      <c r="DU40" s="641"/>
      <c r="DV40" s="642"/>
      <c r="DW40" s="643" t="s">
        <v>126</v>
      </c>
      <c r="DX40" s="661"/>
      <c r="DY40" s="661"/>
      <c r="DZ40" s="661"/>
      <c r="EA40" s="661"/>
      <c r="EB40" s="661"/>
      <c r="EC40" s="676"/>
    </row>
    <row r="41" spans="2:133" ht="11.25" customHeight="1" x14ac:dyDescent="0.15">
      <c r="B41" s="637" t="s">
        <v>346</v>
      </c>
      <c r="C41" s="638"/>
      <c r="D41" s="638"/>
      <c r="E41" s="638"/>
      <c r="F41" s="638"/>
      <c r="G41" s="638"/>
      <c r="H41" s="638"/>
      <c r="I41" s="638"/>
      <c r="J41" s="638"/>
      <c r="K41" s="638"/>
      <c r="L41" s="638"/>
      <c r="M41" s="638"/>
      <c r="N41" s="638"/>
      <c r="O41" s="638"/>
      <c r="P41" s="638"/>
      <c r="Q41" s="639"/>
      <c r="R41" s="640">
        <v>18268088</v>
      </c>
      <c r="S41" s="641"/>
      <c r="T41" s="641"/>
      <c r="U41" s="641"/>
      <c r="V41" s="641"/>
      <c r="W41" s="641"/>
      <c r="X41" s="641"/>
      <c r="Y41" s="642"/>
      <c r="Z41" s="677">
        <v>4.5</v>
      </c>
      <c r="AA41" s="677"/>
      <c r="AB41" s="677"/>
      <c r="AC41" s="677"/>
      <c r="AD41" s="678" t="s">
        <v>179</v>
      </c>
      <c r="AE41" s="678"/>
      <c r="AF41" s="678"/>
      <c r="AG41" s="678"/>
      <c r="AH41" s="678"/>
      <c r="AI41" s="678"/>
      <c r="AJ41" s="678"/>
      <c r="AK41" s="678"/>
      <c r="AL41" s="643" t="s">
        <v>232</v>
      </c>
      <c r="AM41" s="644"/>
      <c r="AN41" s="644"/>
      <c r="AO41" s="679"/>
      <c r="AQ41" s="680" t="s">
        <v>347</v>
      </c>
      <c r="AR41" s="681"/>
      <c r="AS41" s="681"/>
      <c r="AT41" s="681"/>
      <c r="AU41" s="681"/>
      <c r="AV41" s="681"/>
      <c r="AW41" s="681"/>
      <c r="AX41" s="681"/>
      <c r="AY41" s="682"/>
      <c r="AZ41" s="640">
        <v>9109564</v>
      </c>
      <c r="BA41" s="641"/>
      <c r="BB41" s="641"/>
      <c r="BC41" s="641"/>
      <c r="BD41" s="659"/>
      <c r="BE41" s="659"/>
      <c r="BF41" s="683"/>
      <c r="BG41" s="685"/>
      <c r="BH41" s="686"/>
      <c r="BI41" s="686"/>
      <c r="BJ41" s="686"/>
      <c r="BK41" s="686"/>
      <c r="BL41" s="236"/>
      <c r="BM41" s="674" t="s">
        <v>348</v>
      </c>
      <c r="BN41" s="674"/>
      <c r="BO41" s="674"/>
      <c r="BP41" s="674"/>
      <c r="BQ41" s="674"/>
      <c r="BR41" s="674"/>
      <c r="BS41" s="674"/>
      <c r="BT41" s="674"/>
      <c r="BU41" s="675"/>
      <c r="BV41" s="640" t="s">
        <v>126</v>
      </c>
      <c r="BW41" s="641"/>
      <c r="BX41" s="641"/>
      <c r="BY41" s="641"/>
      <c r="BZ41" s="641"/>
      <c r="CA41" s="641"/>
      <c r="CB41" s="684"/>
      <c r="CD41" s="673" t="s">
        <v>349</v>
      </c>
      <c r="CE41" s="674"/>
      <c r="CF41" s="674"/>
      <c r="CG41" s="674"/>
      <c r="CH41" s="674"/>
      <c r="CI41" s="674"/>
      <c r="CJ41" s="674"/>
      <c r="CK41" s="674"/>
      <c r="CL41" s="674"/>
      <c r="CM41" s="674"/>
      <c r="CN41" s="674"/>
      <c r="CO41" s="674"/>
      <c r="CP41" s="674"/>
      <c r="CQ41" s="675"/>
      <c r="CR41" s="640" t="s">
        <v>126</v>
      </c>
      <c r="CS41" s="659"/>
      <c r="CT41" s="659"/>
      <c r="CU41" s="659"/>
      <c r="CV41" s="659"/>
      <c r="CW41" s="659"/>
      <c r="CX41" s="659"/>
      <c r="CY41" s="660"/>
      <c r="CZ41" s="643" t="s">
        <v>232</v>
      </c>
      <c r="DA41" s="661"/>
      <c r="DB41" s="661"/>
      <c r="DC41" s="662"/>
      <c r="DD41" s="646" t="s">
        <v>232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350</v>
      </c>
      <c r="C42" s="622"/>
      <c r="D42" s="622"/>
      <c r="E42" s="622"/>
      <c r="F42" s="622"/>
      <c r="G42" s="622"/>
      <c r="H42" s="622"/>
      <c r="I42" s="622"/>
      <c r="J42" s="622"/>
      <c r="K42" s="622"/>
      <c r="L42" s="622"/>
      <c r="M42" s="622"/>
      <c r="N42" s="622"/>
      <c r="O42" s="622"/>
      <c r="P42" s="622"/>
      <c r="Q42" s="623"/>
      <c r="R42" s="624">
        <v>407076330</v>
      </c>
      <c r="S42" s="663"/>
      <c r="T42" s="663"/>
      <c r="U42" s="663"/>
      <c r="V42" s="663"/>
      <c r="W42" s="663"/>
      <c r="X42" s="663"/>
      <c r="Y42" s="665"/>
      <c r="Z42" s="666">
        <v>100</v>
      </c>
      <c r="AA42" s="666"/>
      <c r="AB42" s="666"/>
      <c r="AC42" s="666"/>
      <c r="AD42" s="667">
        <v>178315282</v>
      </c>
      <c r="AE42" s="667"/>
      <c r="AF42" s="667"/>
      <c r="AG42" s="667"/>
      <c r="AH42" s="667"/>
      <c r="AI42" s="667"/>
      <c r="AJ42" s="667"/>
      <c r="AK42" s="667"/>
      <c r="AL42" s="627">
        <v>100</v>
      </c>
      <c r="AM42" s="668"/>
      <c r="AN42" s="668"/>
      <c r="AO42" s="669"/>
      <c r="AQ42" s="670" t="s">
        <v>351</v>
      </c>
      <c r="AR42" s="671"/>
      <c r="AS42" s="671"/>
      <c r="AT42" s="671"/>
      <c r="AU42" s="671"/>
      <c r="AV42" s="671"/>
      <c r="AW42" s="671"/>
      <c r="AX42" s="671"/>
      <c r="AY42" s="672"/>
      <c r="AZ42" s="624">
        <v>19233160</v>
      </c>
      <c r="BA42" s="663"/>
      <c r="BB42" s="663"/>
      <c r="BC42" s="663"/>
      <c r="BD42" s="625"/>
      <c r="BE42" s="625"/>
      <c r="BF42" s="689"/>
      <c r="BG42" s="687"/>
      <c r="BH42" s="688"/>
      <c r="BI42" s="688"/>
      <c r="BJ42" s="688"/>
      <c r="BK42" s="688"/>
      <c r="BL42" s="237"/>
      <c r="BM42" s="690" t="s">
        <v>352</v>
      </c>
      <c r="BN42" s="690"/>
      <c r="BO42" s="690"/>
      <c r="BP42" s="690"/>
      <c r="BQ42" s="690"/>
      <c r="BR42" s="690"/>
      <c r="BS42" s="690"/>
      <c r="BT42" s="690"/>
      <c r="BU42" s="691"/>
      <c r="BV42" s="624">
        <v>357</v>
      </c>
      <c r="BW42" s="663"/>
      <c r="BX42" s="663"/>
      <c r="BY42" s="663"/>
      <c r="BZ42" s="663"/>
      <c r="CA42" s="663"/>
      <c r="CB42" s="664"/>
      <c r="CD42" s="637" t="s">
        <v>353</v>
      </c>
      <c r="CE42" s="638"/>
      <c r="CF42" s="638"/>
      <c r="CG42" s="638"/>
      <c r="CH42" s="638"/>
      <c r="CI42" s="638"/>
      <c r="CJ42" s="638"/>
      <c r="CK42" s="638"/>
      <c r="CL42" s="638"/>
      <c r="CM42" s="638"/>
      <c r="CN42" s="638"/>
      <c r="CO42" s="638"/>
      <c r="CP42" s="638"/>
      <c r="CQ42" s="639"/>
      <c r="CR42" s="640">
        <v>76046681</v>
      </c>
      <c r="CS42" s="641"/>
      <c r="CT42" s="641"/>
      <c r="CU42" s="641"/>
      <c r="CV42" s="641"/>
      <c r="CW42" s="641"/>
      <c r="CX42" s="641"/>
      <c r="CY42" s="642"/>
      <c r="CZ42" s="643">
        <v>19.100000000000001</v>
      </c>
      <c r="DA42" s="644"/>
      <c r="DB42" s="644"/>
      <c r="DC42" s="645"/>
      <c r="DD42" s="646">
        <v>5155723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354</v>
      </c>
      <c r="CE43" s="638"/>
      <c r="CF43" s="638"/>
      <c r="CG43" s="638"/>
      <c r="CH43" s="638"/>
      <c r="CI43" s="638"/>
      <c r="CJ43" s="638"/>
      <c r="CK43" s="638"/>
      <c r="CL43" s="638"/>
      <c r="CM43" s="638"/>
      <c r="CN43" s="638"/>
      <c r="CO43" s="638"/>
      <c r="CP43" s="638"/>
      <c r="CQ43" s="639"/>
      <c r="CR43" s="640">
        <v>331832</v>
      </c>
      <c r="CS43" s="659"/>
      <c r="CT43" s="659"/>
      <c r="CU43" s="659"/>
      <c r="CV43" s="659"/>
      <c r="CW43" s="659"/>
      <c r="CX43" s="659"/>
      <c r="CY43" s="660"/>
      <c r="CZ43" s="643">
        <v>0.1</v>
      </c>
      <c r="DA43" s="661"/>
      <c r="DB43" s="661"/>
      <c r="DC43" s="662"/>
      <c r="DD43" s="646">
        <v>331832</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302</v>
      </c>
      <c r="CE44" s="654"/>
      <c r="CF44" s="637" t="s">
        <v>355</v>
      </c>
      <c r="CG44" s="638"/>
      <c r="CH44" s="638"/>
      <c r="CI44" s="638"/>
      <c r="CJ44" s="638"/>
      <c r="CK44" s="638"/>
      <c r="CL44" s="638"/>
      <c r="CM44" s="638"/>
      <c r="CN44" s="638"/>
      <c r="CO44" s="638"/>
      <c r="CP44" s="638"/>
      <c r="CQ44" s="639"/>
      <c r="CR44" s="640">
        <v>67300225</v>
      </c>
      <c r="CS44" s="641"/>
      <c r="CT44" s="641"/>
      <c r="CU44" s="641"/>
      <c r="CV44" s="641"/>
      <c r="CW44" s="641"/>
      <c r="CX44" s="641"/>
      <c r="CY44" s="642"/>
      <c r="CZ44" s="643">
        <v>16.899999999999999</v>
      </c>
      <c r="DA44" s="644"/>
      <c r="DB44" s="644"/>
      <c r="DC44" s="645"/>
      <c r="DD44" s="646">
        <v>5119882</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356</v>
      </c>
      <c r="CG45" s="638"/>
      <c r="CH45" s="638"/>
      <c r="CI45" s="638"/>
      <c r="CJ45" s="638"/>
      <c r="CK45" s="638"/>
      <c r="CL45" s="638"/>
      <c r="CM45" s="638"/>
      <c r="CN45" s="638"/>
      <c r="CO45" s="638"/>
      <c r="CP45" s="638"/>
      <c r="CQ45" s="639"/>
      <c r="CR45" s="640">
        <v>38886853</v>
      </c>
      <c r="CS45" s="659"/>
      <c r="CT45" s="659"/>
      <c r="CU45" s="659"/>
      <c r="CV45" s="659"/>
      <c r="CW45" s="659"/>
      <c r="CX45" s="659"/>
      <c r="CY45" s="660"/>
      <c r="CZ45" s="643">
        <v>9.8000000000000007</v>
      </c>
      <c r="DA45" s="661"/>
      <c r="DB45" s="661"/>
      <c r="DC45" s="662"/>
      <c r="DD45" s="646">
        <v>1177890</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358</v>
      </c>
      <c r="CG46" s="638"/>
      <c r="CH46" s="638"/>
      <c r="CI46" s="638"/>
      <c r="CJ46" s="638"/>
      <c r="CK46" s="638"/>
      <c r="CL46" s="638"/>
      <c r="CM46" s="638"/>
      <c r="CN46" s="638"/>
      <c r="CO46" s="638"/>
      <c r="CP46" s="638"/>
      <c r="CQ46" s="639"/>
      <c r="CR46" s="640">
        <v>26251496</v>
      </c>
      <c r="CS46" s="641"/>
      <c r="CT46" s="641"/>
      <c r="CU46" s="641"/>
      <c r="CV46" s="641"/>
      <c r="CW46" s="641"/>
      <c r="CX46" s="641"/>
      <c r="CY46" s="642"/>
      <c r="CZ46" s="643">
        <v>6.6</v>
      </c>
      <c r="DA46" s="644"/>
      <c r="DB46" s="644"/>
      <c r="DC46" s="645"/>
      <c r="DD46" s="646">
        <v>3701696</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360</v>
      </c>
      <c r="CG47" s="638"/>
      <c r="CH47" s="638"/>
      <c r="CI47" s="638"/>
      <c r="CJ47" s="638"/>
      <c r="CK47" s="638"/>
      <c r="CL47" s="638"/>
      <c r="CM47" s="638"/>
      <c r="CN47" s="638"/>
      <c r="CO47" s="638"/>
      <c r="CP47" s="638"/>
      <c r="CQ47" s="639"/>
      <c r="CR47" s="640">
        <v>8746456</v>
      </c>
      <c r="CS47" s="659"/>
      <c r="CT47" s="659"/>
      <c r="CU47" s="659"/>
      <c r="CV47" s="659"/>
      <c r="CW47" s="659"/>
      <c r="CX47" s="659"/>
      <c r="CY47" s="660"/>
      <c r="CZ47" s="643">
        <v>2.2000000000000002</v>
      </c>
      <c r="DA47" s="661"/>
      <c r="DB47" s="661"/>
      <c r="DC47" s="662"/>
      <c r="DD47" s="646">
        <v>35841</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361</v>
      </c>
      <c r="CD48" s="657"/>
      <c r="CE48" s="658"/>
      <c r="CF48" s="637" t="s">
        <v>362</v>
      </c>
      <c r="CG48" s="638"/>
      <c r="CH48" s="638"/>
      <c r="CI48" s="638"/>
      <c r="CJ48" s="638"/>
      <c r="CK48" s="638"/>
      <c r="CL48" s="638"/>
      <c r="CM48" s="638"/>
      <c r="CN48" s="638"/>
      <c r="CO48" s="638"/>
      <c r="CP48" s="638"/>
      <c r="CQ48" s="639"/>
      <c r="CR48" s="640" t="s">
        <v>232</v>
      </c>
      <c r="CS48" s="641"/>
      <c r="CT48" s="641"/>
      <c r="CU48" s="641"/>
      <c r="CV48" s="641"/>
      <c r="CW48" s="641"/>
      <c r="CX48" s="641"/>
      <c r="CY48" s="642"/>
      <c r="CZ48" s="643" t="s">
        <v>232</v>
      </c>
      <c r="DA48" s="644"/>
      <c r="DB48" s="644"/>
      <c r="DC48" s="645"/>
      <c r="DD48" s="646" t="s">
        <v>232</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363</v>
      </c>
      <c r="CE49" s="622"/>
      <c r="CF49" s="622"/>
      <c r="CG49" s="622"/>
      <c r="CH49" s="622"/>
      <c r="CI49" s="622"/>
      <c r="CJ49" s="622"/>
      <c r="CK49" s="622"/>
      <c r="CL49" s="622"/>
      <c r="CM49" s="622"/>
      <c r="CN49" s="622"/>
      <c r="CO49" s="622"/>
      <c r="CP49" s="622"/>
      <c r="CQ49" s="623"/>
      <c r="CR49" s="624">
        <v>398501331</v>
      </c>
      <c r="CS49" s="625"/>
      <c r="CT49" s="625"/>
      <c r="CU49" s="625"/>
      <c r="CV49" s="625"/>
      <c r="CW49" s="625"/>
      <c r="CX49" s="625"/>
      <c r="CY49" s="626"/>
      <c r="CZ49" s="627">
        <v>100</v>
      </c>
      <c r="DA49" s="628"/>
      <c r="DB49" s="628"/>
      <c r="DC49" s="629"/>
      <c r="DD49" s="630">
        <v>213873210</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7PGmKTfpRbZ5veX//gdvyOc33riXJ6730BKA4DFIjzSfYzXp717YXqTJtqkJ61HesmGopptYg2D/wFh2XuE04g==" saltValue="NSJ50Bvj32vW8PYBUmKC0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365</v>
      </c>
      <c r="DK2" s="1166"/>
      <c r="DL2" s="1166"/>
      <c r="DM2" s="1166"/>
      <c r="DN2" s="1166"/>
      <c r="DO2" s="1167"/>
      <c r="DP2" s="250"/>
      <c r="DQ2" s="1165" t="s">
        <v>366</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367</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2" t="s">
        <v>369</v>
      </c>
      <c r="B5" s="1053"/>
      <c r="C5" s="1053"/>
      <c r="D5" s="1053"/>
      <c r="E5" s="1053"/>
      <c r="F5" s="1053"/>
      <c r="G5" s="1053"/>
      <c r="H5" s="1053"/>
      <c r="I5" s="1053"/>
      <c r="J5" s="1053"/>
      <c r="K5" s="1053"/>
      <c r="L5" s="1053"/>
      <c r="M5" s="1053"/>
      <c r="N5" s="1053"/>
      <c r="O5" s="1053"/>
      <c r="P5" s="1054"/>
      <c r="Q5" s="1058" t="s">
        <v>370</v>
      </c>
      <c r="R5" s="1059"/>
      <c r="S5" s="1059"/>
      <c r="T5" s="1059"/>
      <c r="U5" s="1060"/>
      <c r="V5" s="1058" t="s">
        <v>371</v>
      </c>
      <c r="W5" s="1059"/>
      <c r="X5" s="1059"/>
      <c r="Y5" s="1059"/>
      <c r="Z5" s="1060"/>
      <c r="AA5" s="1058" t="s">
        <v>372</v>
      </c>
      <c r="AB5" s="1059"/>
      <c r="AC5" s="1059"/>
      <c r="AD5" s="1059"/>
      <c r="AE5" s="1059"/>
      <c r="AF5" s="1168" t="s">
        <v>373</v>
      </c>
      <c r="AG5" s="1059"/>
      <c r="AH5" s="1059"/>
      <c r="AI5" s="1059"/>
      <c r="AJ5" s="1074"/>
      <c r="AK5" s="1059" t="s">
        <v>374</v>
      </c>
      <c r="AL5" s="1059"/>
      <c r="AM5" s="1059"/>
      <c r="AN5" s="1059"/>
      <c r="AO5" s="1060"/>
      <c r="AP5" s="1058" t="s">
        <v>375</v>
      </c>
      <c r="AQ5" s="1059"/>
      <c r="AR5" s="1059"/>
      <c r="AS5" s="1059"/>
      <c r="AT5" s="1060"/>
      <c r="AU5" s="1058" t="s">
        <v>376</v>
      </c>
      <c r="AV5" s="1059"/>
      <c r="AW5" s="1059"/>
      <c r="AX5" s="1059"/>
      <c r="AY5" s="1074"/>
      <c r="AZ5" s="257"/>
      <c r="BA5" s="257"/>
      <c r="BB5" s="257"/>
      <c r="BC5" s="257"/>
      <c r="BD5" s="257"/>
      <c r="BE5" s="258"/>
      <c r="BF5" s="258"/>
      <c r="BG5" s="258"/>
      <c r="BH5" s="258"/>
      <c r="BI5" s="258"/>
      <c r="BJ5" s="258"/>
      <c r="BK5" s="258"/>
      <c r="BL5" s="258"/>
      <c r="BM5" s="258"/>
      <c r="BN5" s="258"/>
      <c r="BO5" s="258"/>
      <c r="BP5" s="258"/>
      <c r="BQ5" s="1052" t="s">
        <v>377</v>
      </c>
      <c r="BR5" s="1053"/>
      <c r="BS5" s="1053"/>
      <c r="BT5" s="1053"/>
      <c r="BU5" s="1053"/>
      <c r="BV5" s="1053"/>
      <c r="BW5" s="1053"/>
      <c r="BX5" s="1053"/>
      <c r="BY5" s="1053"/>
      <c r="BZ5" s="1053"/>
      <c r="CA5" s="1053"/>
      <c r="CB5" s="1053"/>
      <c r="CC5" s="1053"/>
      <c r="CD5" s="1053"/>
      <c r="CE5" s="1053"/>
      <c r="CF5" s="1053"/>
      <c r="CG5" s="1054"/>
      <c r="CH5" s="1058" t="s">
        <v>378</v>
      </c>
      <c r="CI5" s="1059"/>
      <c r="CJ5" s="1059"/>
      <c r="CK5" s="1059"/>
      <c r="CL5" s="1060"/>
      <c r="CM5" s="1058" t="s">
        <v>379</v>
      </c>
      <c r="CN5" s="1059"/>
      <c r="CO5" s="1059"/>
      <c r="CP5" s="1059"/>
      <c r="CQ5" s="1060"/>
      <c r="CR5" s="1058" t="s">
        <v>380</v>
      </c>
      <c r="CS5" s="1059"/>
      <c r="CT5" s="1059"/>
      <c r="CU5" s="1059"/>
      <c r="CV5" s="1060"/>
      <c r="CW5" s="1058" t="s">
        <v>381</v>
      </c>
      <c r="CX5" s="1059"/>
      <c r="CY5" s="1059"/>
      <c r="CZ5" s="1059"/>
      <c r="DA5" s="1060"/>
      <c r="DB5" s="1058" t="s">
        <v>382</v>
      </c>
      <c r="DC5" s="1059"/>
      <c r="DD5" s="1059"/>
      <c r="DE5" s="1059"/>
      <c r="DF5" s="1060"/>
      <c r="DG5" s="1153" t="s">
        <v>383</v>
      </c>
      <c r="DH5" s="1154"/>
      <c r="DI5" s="1154"/>
      <c r="DJ5" s="1154"/>
      <c r="DK5" s="1155"/>
      <c r="DL5" s="1153" t="s">
        <v>384</v>
      </c>
      <c r="DM5" s="1154"/>
      <c r="DN5" s="1154"/>
      <c r="DO5" s="1154"/>
      <c r="DP5" s="1155"/>
      <c r="DQ5" s="1058" t="s">
        <v>385</v>
      </c>
      <c r="DR5" s="1059"/>
      <c r="DS5" s="1059"/>
      <c r="DT5" s="1059"/>
      <c r="DU5" s="1060"/>
      <c r="DV5" s="1058" t="s">
        <v>376</v>
      </c>
      <c r="DW5" s="1059"/>
      <c r="DX5" s="1059"/>
      <c r="DY5" s="1059"/>
      <c r="DZ5" s="1074"/>
      <c r="EA5" s="255"/>
    </row>
    <row r="6" spans="1:131" s="256"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69"/>
      <c r="AG6" s="1062"/>
      <c r="AH6" s="1062"/>
      <c r="AI6" s="1062"/>
      <c r="AJ6" s="1075"/>
      <c r="AK6" s="1062"/>
      <c r="AL6" s="1062"/>
      <c r="AM6" s="1062"/>
      <c r="AN6" s="1062"/>
      <c r="AO6" s="1063"/>
      <c r="AP6" s="1061"/>
      <c r="AQ6" s="1062"/>
      <c r="AR6" s="1062"/>
      <c r="AS6" s="1062"/>
      <c r="AT6" s="1063"/>
      <c r="AU6" s="1061"/>
      <c r="AV6" s="1062"/>
      <c r="AW6" s="1062"/>
      <c r="AX6" s="1062"/>
      <c r="AY6" s="1075"/>
      <c r="AZ6" s="253"/>
      <c r="BA6" s="253"/>
      <c r="BB6" s="253"/>
      <c r="BC6" s="253"/>
      <c r="BD6" s="253"/>
      <c r="BE6" s="254"/>
      <c r="BF6" s="254"/>
      <c r="BG6" s="254"/>
      <c r="BH6" s="254"/>
      <c r="BI6" s="254"/>
      <c r="BJ6" s="254"/>
      <c r="BK6" s="254"/>
      <c r="BL6" s="254"/>
      <c r="BM6" s="254"/>
      <c r="BN6" s="254"/>
      <c r="BO6" s="254"/>
      <c r="BP6" s="254"/>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6"/>
      <c r="DH6" s="1157"/>
      <c r="DI6" s="1157"/>
      <c r="DJ6" s="1157"/>
      <c r="DK6" s="1158"/>
      <c r="DL6" s="1156"/>
      <c r="DM6" s="1157"/>
      <c r="DN6" s="1157"/>
      <c r="DO6" s="1157"/>
      <c r="DP6" s="1158"/>
      <c r="DQ6" s="1061"/>
      <c r="DR6" s="1062"/>
      <c r="DS6" s="1062"/>
      <c r="DT6" s="1062"/>
      <c r="DU6" s="1063"/>
      <c r="DV6" s="1061"/>
      <c r="DW6" s="1062"/>
      <c r="DX6" s="1062"/>
      <c r="DY6" s="1062"/>
      <c r="DZ6" s="1075"/>
      <c r="EA6" s="255"/>
    </row>
    <row r="7" spans="1:131" s="256" customFormat="1" ht="26.25" customHeight="1" thickTop="1" x14ac:dyDescent="0.15">
      <c r="A7" s="259">
        <v>1</v>
      </c>
      <c r="B7" s="1104" t="s">
        <v>386</v>
      </c>
      <c r="C7" s="1105"/>
      <c r="D7" s="1105"/>
      <c r="E7" s="1105"/>
      <c r="F7" s="1105"/>
      <c r="G7" s="1105"/>
      <c r="H7" s="1105"/>
      <c r="I7" s="1105"/>
      <c r="J7" s="1105"/>
      <c r="K7" s="1105"/>
      <c r="L7" s="1105"/>
      <c r="M7" s="1105"/>
      <c r="N7" s="1105"/>
      <c r="O7" s="1105"/>
      <c r="P7" s="1106"/>
      <c r="Q7" s="1159">
        <v>396304</v>
      </c>
      <c r="R7" s="1160"/>
      <c r="S7" s="1160"/>
      <c r="T7" s="1160"/>
      <c r="U7" s="1160"/>
      <c r="V7" s="1160">
        <v>388347</v>
      </c>
      <c r="W7" s="1160"/>
      <c r="X7" s="1160"/>
      <c r="Y7" s="1160"/>
      <c r="Z7" s="1160"/>
      <c r="AA7" s="1160">
        <v>7957</v>
      </c>
      <c r="AB7" s="1160"/>
      <c r="AC7" s="1160"/>
      <c r="AD7" s="1160"/>
      <c r="AE7" s="1161"/>
      <c r="AF7" s="1162">
        <v>6208</v>
      </c>
      <c r="AG7" s="1163"/>
      <c r="AH7" s="1163"/>
      <c r="AI7" s="1163"/>
      <c r="AJ7" s="1164"/>
      <c r="AK7" s="1146">
        <v>7518</v>
      </c>
      <c r="AL7" s="1147"/>
      <c r="AM7" s="1147"/>
      <c r="AN7" s="1147"/>
      <c r="AO7" s="1147"/>
      <c r="AP7" s="1147">
        <v>475062</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594</v>
      </c>
      <c r="BT7" s="1151"/>
      <c r="BU7" s="1151"/>
      <c r="BV7" s="1151"/>
      <c r="BW7" s="1151"/>
      <c r="BX7" s="1151"/>
      <c r="BY7" s="1151"/>
      <c r="BZ7" s="1151"/>
      <c r="CA7" s="1151"/>
      <c r="CB7" s="1151"/>
      <c r="CC7" s="1151"/>
      <c r="CD7" s="1151"/>
      <c r="CE7" s="1151"/>
      <c r="CF7" s="1151"/>
      <c r="CG7" s="1152"/>
      <c r="CH7" s="1143">
        <v>16</v>
      </c>
      <c r="CI7" s="1144"/>
      <c r="CJ7" s="1144"/>
      <c r="CK7" s="1144"/>
      <c r="CL7" s="1145"/>
      <c r="CM7" s="1143">
        <v>143</v>
      </c>
      <c r="CN7" s="1144"/>
      <c r="CO7" s="1144"/>
      <c r="CP7" s="1144"/>
      <c r="CQ7" s="1145"/>
      <c r="CR7" s="1143">
        <v>32</v>
      </c>
      <c r="CS7" s="1144"/>
      <c r="CT7" s="1144"/>
      <c r="CU7" s="1144"/>
      <c r="CV7" s="1145"/>
      <c r="CW7" s="1143" t="s">
        <v>590</v>
      </c>
      <c r="CX7" s="1144"/>
      <c r="CY7" s="1144"/>
      <c r="CZ7" s="1144"/>
      <c r="DA7" s="1145"/>
      <c r="DB7" s="1143" t="s">
        <v>590</v>
      </c>
      <c r="DC7" s="1144"/>
      <c r="DD7" s="1144"/>
      <c r="DE7" s="1144"/>
      <c r="DF7" s="1145"/>
      <c r="DG7" s="1143" t="s">
        <v>590</v>
      </c>
      <c r="DH7" s="1144"/>
      <c r="DI7" s="1144"/>
      <c r="DJ7" s="1144"/>
      <c r="DK7" s="1145"/>
      <c r="DL7" s="1143" t="s">
        <v>590</v>
      </c>
      <c r="DM7" s="1144"/>
      <c r="DN7" s="1144"/>
      <c r="DO7" s="1144"/>
      <c r="DP7" s="1145"/>
      <c r="DQ7" s="1143" t="s">
        <v>590</v>
      </c>
      <c r="DR7" s="1144"/>
      <c r="DS7" s="1144"/>
      <c r="DT7" s="1144"/>
      <c r="DU7" s="1145"/>
      <c r="DV7" s="1170"/>
      <c r="DW7" s="1171"/>
      <c r="DX7" s="1171"/>
      <c r="DY7" s="1171"/>
      <c r="DZ7" s="1172"/>
      <c r="EA7" s="255"/>
    </row>
    <row r="8" spans="1:131" s="256" customFormat="1" ht="26.25" customHeight="1" x14ac:dyDescent="0.15">
      <c r="A8" s="262">
        <v>2</v>
      </c>
      <c r="B8" s="1092" t="s">
        <v>387</v>
      </c>
      <c r="C8" s="1093"/>
      <c r="D8" s="1093"/>
      <c r="E8" s="1093"/>
      <c r="F8" s="1093"/>
      <c r="G8" s="1093"/>
      <c r="H8" s="1093"/>
      <c r="I8" s="1093"/>
      <c r="J8" s="1093"/>
      <c r="K8" s="1093"/>
      <c r="L8" s="1093"/>
      <c r="M8" s="1093"/>
      <c r="N8" s="1093"/>
      <c r="O8" s="1093"/>
      <c r="P8" s="1094"/>
      <c r="Q8" s="1098">
        <v>362</v>
      </c>
      <c r="R8" s="1099"/>
      <c r="S8" s="1099"/>
      <c r="T8" s="1099"/>
      <c r="U8" s="1099"/>
      <c r="V8" s="1099">
        <v>147</v>
      </c>
      <c r="W8" s="1099"/>
      <c r="X8" s="1099"/>
      <c r="Y8" s="1099"/>
      <c r="Z8" s="1099"/>
      <c r="AA8" s="1099">
        <v>215</v>
      </c>
      <c r="AB8" s="1099"/>
      <c r="AC8" s="1099"/>
      <c r="AD8" s="1099"/>
      <c r="AE8" s="1100"/>
      <c r="AF8" s="1076">
        <v>215</v>
      </c>
      <c r="AG8" s="1077"/>
      <c r="AH8" s="1077"/>
      <c r="AI8" s="1077"/>
      <c r="AJ8" s="1078"/>
      <c r="AK8" s="1141" t="s">
        <v>590</v>
      </c>
      <c r="AL8" s="1142"/>
      <c r="AM8" s="1142"/>
      <c r="AN8" s="1142"/>
      <c r="AO8" s="1142"/>
      <c r="AP8" s="1142" t="s">
        <v>590</v>
      </c>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71" t="s">
        <v>595</v>
      </c>
      <c r="BT8" s="1072"/>
      <c r="BU8" s="1072"/>
      <c r="BV8" s="1072"/>
      <c r="BW8" s="1072"/>
      <c r="BX8" s="1072"/>
      <c r="BY8" s="1072"/>
      <c r="BZ8" s="1072"/>
      <c r="CA8" s="1072"/>
      <c r="CB8" s="1072"/>
      <c r="CC8" s="1072"/>
      <c r="CD8" s="1072"/>
      <c r="CE8" s="1072"/>
      <c r="CF8" s="1072"/>
      <c r="CG8" s="1073"/>
      <c r="CH8" s="1046">
        <v>7</v>
      </c>
      <c r="CI8" s="1047"/>
      <c r="CJ8" s="1047"/>
      <c r="CK8" s="1047"/>
      <c r="CL8" s="1048"/>
      <c r="CM8" s="1046">
        <v>219</v>
      </c>
      <c r="CN8" s="1047"/>
      <c r="CO8" s="1047"/>
      <c r="CP8" s="1047"/>
      <c r="CQ8" s="1048"/>
      <c r="CR8" s="1046">
        <v>100</v>
      </c>
      <c r="CS8" s="1047"/>
      <c r="CT8" s="1047"/>
      <c r="CU8" s="1047"/>
      <c r="CV8" s="1048"/>
      <c r="CW8" s="1046">
        <v>125</v>
      </c>
      <c r="CX8" s="1047"/>
      <c r="CY8" s="1047"/>
      <c r="CZ8" s="1047"/>
      <c r="DA8" s="1048"/>
      <c r="DB8" s="1046" t="s">
        <v>590</v>
      </c>
      <c r="DC8" s="1047"/>
      <c r="DD8" s="1047"/>
      <c r="DE8" s="1047"/>
      <c r="DF8" s="1048"/>
      <c r="DG8" s="1046" t="s">
        <v>590</v>
      </c>
      <c r="DH8" s="1047"/>
      <c r="DI8" s="1047"/>
      <c r="DJ8" s="1047"/>
      <c r="DK8" s="1048"/>
      <c r="DL8" s="1046" t="s">
        <v>590</v>
      </c>
      <c r="DM8" s="1047"/>
      <c r="DN8" s="1047"/>
      <c r="DO8" s="1047"/>
      <c r="DP8" s="1048"/>
      <c r="DQ8" s="1046" t="s">
        <v>590</v>
      </c>
      <c r="DR8" s="1047"/>
      <c r="DS8" s="1047"/>
      <c r="DT8" s="1047"/>
      <c r="DU8" s="1048"/>
      <c r="DV8" s="1049"/>
      <c r="DW8" s="1050"/>
      <c r="DX8" s="1050"/>
      <c r="DY8" s="1050"/>
      <c r="DZ8" s="1051"/>
      <c r="EA8" s="255"/>
    </row>
    <row r="9" spans="1:131" s="256" customFormat="1" ht="26.25" customHeight="1" x14ac:dyDescent="0.15">
      <c r="A9" s="262">
        <v>3</v>
      </c>
      <c r="B9" s="1092" t="s">
        <v>388</v>
      </c>
      <c r="C9" s="1093"/>
      <c r="D9" s="1093"/>
      <c r="E9" s="1093"/>
      <c r="F9" s="1093"/>
      <c r="G9" s="1093"/>
      <c r="H9" s="1093"/>
      <c r="I9" s="1093"/>
      <c r="J9" s="1093"/>
      <c r="K9" s="1093"/>
      <c r="L9" s="1093"/>
      <c r="M9" s="1093"/>
      <c r="N9" s="1093"/>
      <c r="O9" s="1093"/>
      <c r="P9" s="1094"/>
      <c r="Q9" s="1098">
        <v>3567</v>
      </c>
      <c r="R9" s="1099"/>
      <c r="S9" s="1099"/>
      <c r="T9" s="1099"/>
      <c r="U9" s="1099"/>
      <c r="V9" s="1099">
        <v>3369</v>
      </c>
      <c r="W9" s="1099"/>
      <c r="X9" s="1099"/>
      <c r="Y9" s="1099"/>
      <c r="Z9" s="1099"/>
      <c r="AA9" s="1099">
        <v>198</v>
      </c>
      <c r="AB9" s="1099"/>
      <c r="AC9" s="1099"/>
      <c r="AD9" s="1099"/>
      <c r="AE9" s="1100"/>
      <c r="AF9" s="1076">
        <v>198</v>
      </c>
      <c r="AG9" s="1077"/>
      <c r="AH9" s="1077"/>
      <c r="AI9" s="1077"/>
      <c r="AJ9" s="1078"/>
      <c r="AK9" s="1141"/>
      <c r="AL9" s="1142"/>
      <c r="AM9" s="1142"/>
      <c r="AN9" s="1142"/>
      <c r="AO9" s="1142"/>
      <c r="AP9" s="1142" t="s">
        <v>590</v>
      </c>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71" t="s">
        <v>596</v>
      </c>
      <c r="BT9" s="1072"/>
      <c r="BU9" s="1072"/>
      <c r="BV9" s="1072"/>
      <c r="BW9" s="1072"/>
      <c r="BX9" s="1072"/>
      <c r="BY9" s="1072"/>
      <c r="BZ9" s="1072"/>
      <c r="CA9" s="1072"/>
      <c r="CB9" s="1072"/>
      <c r="CC9" s="1072"/>
      <c r="CD9" s="1072"/>
      <c r="CE9" s="1072"/>
      <c r="CF9" s="1072"/>
      <c r="CG9" s="1073"/>
      <c r="CH9" s="1046">
        <v>32</v>
      </c>
      <c r="CI9" s="1047"/>
      <c r="CJ9" s="1047"/>
      <c r="CK9" s="1047"/>
      <c r="CL9" s="1048"/>
      <c r="CM9" s="1046">
        <v>576</v>
      </c>
      <c r="CN9" s="1047"/>
      <c r="CO9" s="1047"/>
      <c r="CP9" s="1047"/>
      <c r="CQ9" s="1048"/>
      <c r="CR9" s="1046">
        <v>20</v>
      </c>
      <c r="CS9" s="1047"/>
      <c r="CT9" s="1047"/>
      <c r="CU9" s="1047"/>
      <c r="CV9" s="1048"/>
      <c r="CW9" s="1046" t="s">
        <v>590</v>
      </c>
      <c r="CX9" s="1047"/>
      <c r="CY9" s="1047"/>
      <c r="CZ9" s="1047"/>
      <c r="DA9" s="1048"/>
      <c r="DB9" s="1046" t="s">
        <v>590</v>
      </c>
      <c r="DC9" s="1047"/>
      <c r="DD9" s="1047"/>
      <c r="DE9" s="1047"/>
      <c r="DF9" s="1048"/>
      <c r="DG9" s="1046" t="s">
        <v>590</v>
      </c>
      <c r="DH9" s="1047"/>
      <c r="DI9" s="1047"/>
      <c r="DJ9" s="1047"/>
      <c r="DK9" s="1048"/>
      <c r="DL9" s="1046" t="s">
        <v>590</v>
      </c>
      <c r="DM9" s="1047"/>
      <c r="DN9" s="1047"/>
      <c r="DO9" s="1047"/>
      <c r="DP9" s="1048"/>
      <c r="DQ9" s="1046" t="s">
        <v>590</v>
      </c>
      <c r="DR9" s="1047"/>
      <c r="DS9" s="1047"/>
      <c r="DT9" s="1047"/>
      <c r="DU9" s="1048"/>
      <c r="DV9" s="1049"/>
      <c r="DW9" s="1050"/>
      <c r="DX9" s="1050"/>
      <c r="DY9" s="1050"/>
      <c r="DZ9" s="1051"/>
      <c r="EA9" s="255"/>
    </row>
    <row r="10" spans="1:131" s="256" customFormat="1" ht="26.25" customHeight="1" x14ac:dyDescent="0.15">
      <c r="A10" s="262">
        <v>4</v>
      </c>
      <c r="B10" s="1092" t="s">
        <v>389</v>
      </c>
      <c r="C10" s="1093"/>
      <c r="D10" s="1093"/>
      <c r="E10" s="1093"/>
      <c r="F10" s="1093"/>
      <c r="G10" s="1093"/>
      <c r="H10" s="1093"/>
      <c r="I10" s="1093"/>
      <c r="J10" s="1093"/>
      <c r="K10" s="1093"/>
      <c r="L10" s="1093"/>
      <c r="M10" s="1093"/>
      <c r="N10" s="1093"/>
      <c r="O10" s="1093"/>
      <c r="P10" s="1094"/>
      <c r="Q10" s="1098">
        <v>331</v>
      </c>
      <c r="R10" s="1099"/>
      <c r="S10" s="1099"/>
      <c r="T10" s="1099"/>
      <c r="U10" s="1099"/>
      <c r="V10" s="1099">
        <v>331</v>
      </c>
      <c r="W10" s="1099"/>
      <c r="X10" s="1099"/>
      <c r="Y10" s="1099"/>
      <c r="Z10" s="1099"/>
      <c r="AA10" s="1099" t="s">
        <v>520</v>
      </c>
      <c r="AB10" s="1099"/>
      <c r="AC10" s="1099"/>
      <c r="AD10" s="1099"/>
      <c r="AE10" s="1100"/>
      <c r="AF10" s="1076" t="s">
        <v>390</v>
      </c>
      <c r="AG10" s="1077"/>
      <c r="AH10" s="1077"/>
      <c r="AI10" s="1077"/>
      <c r="AJ10" s="1078"/>
      <c r="AK10" s="1141" t="s">
        <v>590</v>
      </c>
      <c r="AL10" s="1142"/>
      <c r="AM10" s="1142"/>
      <c r="AN10" s="1142"/>
      <c r="AO10" s="1142"/>
      <c r="AP10" s="1142">
        <v>478</v>
      </c>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71" t="s">
        <v>597</v>
      </c>
      <c r="BT10" s="1072"/>
      <c r="BU10" s="1072"/>
      <c r="BV10" s="1072"/>
      <c r="BW10" s="1072"/>
      <c r="BX10" s="1072"/>
      <c r="BY10" s="1072"/>
      <c r="BZ10" s="1072"/>
      <c r="CA10" s="1072"/>
      <c r="CB10" s="1072"/>
      <c r="CC10" s="1072"/>
      <c r="CD10" s="1072"/>
      <c r="CE10" s="1072"/>
      <c r="CF10" s="1072"/>
      <c r="CG10" s="1073"/>
      <c r="CH10" s="1046">
        <v>29</v>
      </c>
      <c r="CI10" s="1047"/>
      <c r="CJ10" s="1047"/>
      <c r="CK10" s="1047"/>
      <c r="CL10" s="1048"/>
      <c r="CM10" s="1046">
        <v>241</v>
      </c>
      <c r="CN10" s="1047"/>
      <c r="CO10" s="1047"/>
      <c r="CP10" s="1047"/>
      <c r="CQ10" s="1048"/>
      <c r="CR10" s="1046">
        <v>131</v>
      </c>
      <c r="CS10" s="1047"/>
      <c r="CT10" s="1047"/>
      <c r="CU10" s="1047"/>
      <c r="CV10" s="1048"/>
      <c r="CW10" s="1046" t="s">
        <v>590</v>
      </c>
      <c r="CX10" s="1047"/>
      <c r="CY10" s="1047"/>
      <c r="CZ10" s="1047"/>
      <c r="DA10" s="1048"/>
      <c r="DB10" s="1046" t="s">
        <v>590</v>
      </c>
      <c r="DC10" s="1047"/>
      <c r="DD10" s="1047"/>
      <c r="DE10" s="1047"/>
      <c r="DF10" s="1048"/>
      <c r="DG10" s="1046" t="s">
        <v>590</v>
      </c>
      <c r="DH10" s="1047"/>
      <c r="DI10" s="1047"/>
      <c r="DJ10" s="1047"/>
      <c r="DK10" s="1048"/>
      <c r="DL10" s="1046" t="s">
        <v>590</v>
      </c>
      <c r="DM10" s="1047"/>
      <c r="DN10" s="1047"/>
      <c r="DO10" s="1047"/>
      <c r="DP10" s="1048"/>
      <c r="DQ10" s="1046" t="s">
        <v>590</v>
      </c>
      <c r="DR10" s="1047"/>
      <c r="DS10" s="1047"/>
      <c r="DT10" s="1047"/>
      <c r="DU10" s="1048"/>
      <c r="DV10" s="1049"/>
      <c r="DW10" s="1050"/>
      <c r="DX10" s="1050"/>
      <c r="DY10" s="1050"/>
      <c r="DZ10" s="1051"/>
      <c r="EA10" s="255"/>
    </row>
    <row r="11" spans="1:131" s="256" customFormat="1" ht="26.25" customHeight="1" x14ac:dyDescent="0.15">
      <c r="A11" s="262">
        <v>5</v>
      </c>
      <c r="B11" s="1092" t="s">
        <v>391</v>
      </c>
      <c r="C11" s="1093"/>
      <c r="D11" s="1093"/>
      <c r="E11" s="1093"/>
      <c r="F11" s="1093"/>
      <c r="G11" s="1093"/>
      <c r="H11" s="1093"/>
      <c r="I11" s="1093"/>
      <c r="J11" s="1093"/>
      <c r="K11" s="1093"/>
      <c r="L11" s="1093"/>
      <c r="M11" s="1093"/>
      <c r="N11" s="1093"/>
      <c r="O11" s="1093"/>
      <c r="P11" s="1094"/>
      <c r="Q11" s="1098">
        <v>6003</v>
      </c>
      <c r="R11" s="1099"/>
      <c r="S11" s="1099"/>
      <c r="T11" s="1099"/>
      <c r="U11" s="1099"/>
      <c r="V11" s="1099">
        <v>6003</v>
      </c>
      <c r="W11" s="1099"/>
      <c r="X11" s="1099"/>
      <c r="Y11" s="1099"/>
      <c r="Z11" s="1099"/>
      <c r="AA11" s="1099" t="s">
        <v>520</v>
      </c>
      <c r="AB11" s="1099"/>
      <c r="AC11" s="1099"/>
      <c r="AD11" s="1099"/>
      <c r="AE11" s="1100"/>
      <c r="AF11" s="1076" t="s">
        <v>390</v>
      </c>
      <c r="AG11" s="1077"/>
      <c r="AH11" s="1077"/>
      <c r="AI11" s="1077"/>
      <c r="AJ11" s="1078"/>
      <c r="AK11" s="1141">
        <v>3</v>
      </c>
      <c r="AL11" s="1142"/>
      <c r="AM11" s="1142"/>
      <c r="AN11" s="1142"/>
      <c r="AO11" s="1142"/>
      <c r="AP11" s="1142" t="s">
        <v>590</v>
      </c>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71" t="s">
        <v>598</v>
      </c>
      <c r="BT11" s="1072"/>
      <c r="BU11" s="1072"/>
      <c r="BV11" s="1072"/>
      <c r="BW11" s="1072"/>
      <c r="BX11" s="1072"/>
      <c r="BY11" s="1072"/>
      <c r="BZ11" s="1072"/>
      <c r="CA11" s="1072"/>
      <c r="CB11" s="1072"/>
      <c r="CC11" s="1072"/>
      <c r="CD11" s="1072"/>
      <c r="CE11" s="1072"/>
      <c r="CF11" s="1072"/>
      <c r="CG11" s="1073"/>
      <c r="CH11" s="1046">
        <v>4</v>
      </c>
      <c r="CI11" s="1047"/>
      <c r="CJ11" s="1047"/>
      <c r="CK11" s="1047"/>
      <c r="CL11" s="1048"/>
      <c r="CM11" s="1046">
        <v>425</v>
      </c>
      <c r="CN11" s="1047"/>
      <c r="CO11" s="1047"/>
      <c r="CP11" s="1047"/>
      <c r="CQ11" s="1048"/>
      <c r="CR11" s="1046">
        <v>350</v>
      </c>
      <c r="CS11" s="1047"/>
      <c r="CT11" s="1047"/>
      <c r="CU11" s="1047"/>
      <c r="CV11" s="1048"/>
      <c r="CW11" s="1046" t="s">
        <v>590</v>
      </c>
      <c r="CX11" s="1047"/>
      <c r="CY11" s="1047"/>
      <c r="CZ11" s="1047"/>
      <c r="DA11" s="1048"/>
      <c r="DB11" s="1046" t="s">
        <v>590</v>
      </c>
      <c r="DC11" s="1047"/>
      <c r="DD11" s="1047"/>
      <c r="DE11" s="1047"/>
      <c r="DF11" s="1048"/>
      <c r="DG11" s="1046" t="s">
        <v>590</v>
      </c>
      <c r="DH11" s="1047"/>
      <c r="DI11" s="1047"/>
      <c r="DJ11" s="1047"/>
      <c r="DK11" s="1048"/>
      <c r="DL11" s="1046" t="s">
        <v>590</v>
      </c>
      <c r="DM11" s="1047"/>
      <c r="DN11" s="1047"/>
      <c r="DO11" s="1047"/>
      <c r="DP11" s="1048"/>
      <c r="DQ11" s="1046" t="s">
        <v>590</v>
      </c>
      <c r="DR11" s="1047"/>
      <c r="DS11" s="1047"/>
      <c r="DT11" s="1047"/>
      <c r="DU11" s="1048"/>
      <c r="DV11" s="1049"/>
      <c r="DW11" s="1050"/>
      <c r="DX11" s="1050"/>
      <c r="DY11" s="1050"/>
      <c r="DZ11" s="1051"/>
      <c r="EA11" s="255"/>
    </row>
    <row r="12" spans="1:131" s="256" customFormat="1" ht="26.25" customHeight="1" x14ac:dyDescent="0.15">
      <c r="A12" s="262">
        <v>6</v>
      </c>
      <c r="B12" s="1092" t="s">
        <v>392</v>
      </c>
      <c r="C12" s="1093"/>
      <c r="D12" s="1093"/>
      <c r="E12" s="1093"/>
      <c r="F12" s="1093"/>
      <c r="G12" s="1093"/>
      <c r="H12" s="1093"/>
      <c r="I12" s="1093"/>
      <c r="J12" s="1093"/>
      <c r="K12" s="1093"/>
      <c r="L12" s="1093"/>
      <c r="M12" s="1093"/>
      <c r="N12" s="1093"/>
      <c r="O12" s="1093"/>
      <c r="P12" s="1094"/>
      <c r="Q12" s="1098">
        <v>502</v>
      </c>
      <c r="R12" s="1099"/>
      <c r="S12" s="1099"/>
      <c r="T12" s="1099"/>
      <c r="U12" s="1099"/>
      <c r="V12" s="1099">
        <v>477</v>
      </c>
      <c r="W12" s="1099"/>
      <c r="X12" s="1099"/>
      <c r="Y12" s="1099"/>
      <c r="Z12" s="1099"/>
      <c r="AA12" s="1099">
        <v>25</v>
      </c>
      <c r="AB12" s="1099"/>
      <c r="AC12" s="1099"/>
      <c r="AD12" s="1099"/>
      <c r="AE12" s="1100"/>
      <c r="AF12" s="1076">
        <v>25</v>
      </c>
      <c r="AG12" s="1077"/>
      <c r="AH12" s="1077"/>
      <c r="AI12" s="1077"/>
      <c r="AJ12" s="1078"/>
      <c r="AK12" s="1141">
        <v>428</v>
      </c>
      <c r="AL12" s="1142"/>
      <c r="AM12" s="1142"/>
      <c r="AN12" s="1142"/>
      <c r="AO12" s="1142"/>
      <c r="AP12" s="1142">
        <v>2881</v>
      </c>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71" t="s">
        <v>599</v>
      </c>
      <c r="BT12" s="1072"/>
      <c r="BU12" s="1072"/>
      <c r="BV12" s="1072"/>
      <c r="BW12" s="1072"/>
      <c r="BX12" s="1072"/>
      <c r="BY12" s="1072"/>
      <c r="BZ12" s="1072"/>
      <c r="CA12" s="1072"/>
      <c r="CB12" s="1072"/>
      <c r="CC12" s="1072"/>
      <c r="CD12" s="1072"/>
      <c r="CE12" s="1072"/>
      <c r="CF12" s="1072"/>
      <c r="CG12" s="1073"/>
      <c r="CH12" s="1046">
        <v>8</v>
      </c>
      <c r="CI12" s="1047"/>
      <c r="CJ12" s="1047"/>
      <c r="CK12" s="1047"/>
      <c r="CL12" s="1048"/>
      <c r="CM12" s="1046">
        <v>228</v>
      </c>
      <c r="CN12" s="1047"/>
      <c r="CO12" s="1047"/>
      <c r="CP12" s="1047"/>
      <c r="CQ12" s="1048"/>
      <c r="CR12" s="1046">
        <v>200</v>
      </c>
      <c r="CS12" s="1047"/>
      <c r="CT12" s="1047"/>
      <c r="CU12" s="1047"/>
      <c r="CV12" s="1048"/>
      <c r="CW12" s="1046" t="s">
        <v>590</v>
      </c>
      <c r="CX12" s="1047"/>
      <c r="CY12" s="1047"/>
      <c r="CZ12" s="1047"/>
      <c r="DA12" s="1048"/>
      <c r="DB12" s="1046" t="s">
        <v>590</v>
      </c>
      <c r="DC12" s="1047"/>
      <c r="DD12" s="1047"/>
      <c r="DE12" s="1047"/>
      <c r="DF12" s="1048"/>
      <c r="DG12" s="1046" t="s">
        <v>590</v>
      </c>
      <c r="DH12" s="1047"/>
      <c r="DI12" s="1047"/>
      <c r="DJ12" s="1047"/>
      <c r="DK12" s="1048"/>
      <c r="DL12" s="1046" t="s">
        <v>590</v>
      </c>
      <c r="DM12" s="1047"/>
      <c r="DN12" s="1047"/>
      <c r="DO12" s="1047"/>
      <c r="DP12" s="1048"/>
      <c r="DQ12" s="1046" t="s">
        <v>590</v>
      </c>
      <c r="DR12" s="1047"/>
      <c r="DS12" s="1047"/>
      <c r="DT12" s="1047"/>
      <c r="DU12" s="1048"/>
      <c r="DV12" s="1049"/>
      <c r="DW12" s="1050"/>
      <c r="DX12" s="1050"/>
      <c r="DY12" s="1050"/>
      <c r="DZ12" s="1051"/>
      <c r="EA12" s="255"/>
    </row>
    <row r="13" spans="1:131" s="256" customFormat="1" ht="26.25" customHeight="1" x14ac:dyDescent="0.15">
      <c r="A13" s="262">
        <v>7</v>
      </c>
      <c r="B13" s="1092" t="s">
        <v>393</v>
      </c>
      <c r="C13" s="1093"/>
      <c r="D13" s="1093"/>
      <c r="E13" s="1093"/>
      <c r="F13" s="1093"/>
      <c r="G13" s="1093"/>
      <c r="H13" s="1093"/>
      <c r="I13" s="1093"/>
      <c r="J13" s="1093"/>
      <c r="K13" s="1093"/>
      <c r="L13" s="1093"/>
      <c r="M13" s="1093"/>
      <c r="N13" s="1093"/>
      <c r="O13" s="1093"/>
      <c r="P13" s="1094"/>
      <c r="Q13" s="1098">
        <v>774</v>
      </c>
      <c r="R13" s="1099"/>
      <c r="S13" s="1099"/>
      <c r="T13" s="1099"/>
      <c r="U13" s="1099"/>
      <c r="V13" s="1099">
        <v>604</v>
      </c>
      <c r="W13" s="1099"/>
      <c r="X13" s="1099"/>
      <c r="Y13" s="1099"/>
      <c r="Z13" s="1099"/>
      <c r="AA13" s="1099">
        <v>170</v>
      </c>
      <c r="AB13" s="1099"/>
      <c r="AC13" s="1099"/>
      <c r="AD13" s="1099"/>
      <c r="AE13" s="1100"/>
      <c r="AF13" s="1076">
        <v>15</v>
      </c>
      <c r="AG13" s="1077"/>
      <c r="AH13" s="1077"/>
      <c r="AI13" s="1077"/>
      <c r="AJ13" s="1078"/>
      <c r="AK13" s="1141">
        <v>346</v>
      </c>
      <c r="AL13" s="1142"/>
      <c r="AM13" s="1142"/>
      <c r="AN13" s="1142"/>
      <c r="AO13" s="1142"/>
      <c r="AP13" s="1142">
        <v>3407</v>
      </c>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71" t="s">
        <v>600</v>
      </c>
      <c r="BT13" s="1072"/>
      <c r="BU13" s="1072"/>
      <c r="BV13" s="1072"/>
      <c r="BW13" s="1072"/>
      <c r="BX13" s="1072"/>
      <c r="BY13" s="1072"/>
      <c r="BZ13" s="1072"/>
      <c r="CA13" s="1072"/>
      <c r="CB13" s="1072"/>
      <c r="CC13" s="1072"/>
      <c r="CD13" s="1072"/>
      <c r="CE13" s="1072"/>
      <c r="CF13" s="1072"/>
      <c r="CG13" s="1073"/>
      <c r="CH13" s="1046">
        <v>-90</v>
      </c>
      <c r="CI13" s="1047"/>
      <c r="CJ13" s="1047"/>
      <c r="CK13" s="1047"/>
      <c r="CL13" s="1048"/>
      <c r="CM13" s="1046">
        <v>12</v>
      </c>
      <c r="CN13" s="1047"/>
      <c r="CO13" s="1047"/>
      <c r="CP13" s="1047"/>
      <c r="CQ13" s="1048"/>
      <c r="CR13" s="1046">
        <v>100</v>
      </c>
      <c r="CS13" s="1047"/>
      <c r="CT13" s="1047"/>
      <c r="CU13" s="1047"/>
      <c r="CV13" s="1048"/>
      <c r="CW13" s="1046">
        <v>27</v>
      </c>
      <c r="CX13" s="1047"/>
      <c r="CY13" s="1047"/>
      <c r="CZ13" s="1047"/>
      <c r="DA13" s="1048"/>
      <c r="DB13" s="1046" t="s">
        <v>590</v>
      </c>
      <c r="DC13" s="1047"/>
      <c r="DD13" s="1047"/>
      <c r="DE13" s="1047"/>
      <c r="DF13" s="1048"/>
      <c r="DG13" s="1046" t="s">
        <v>590</v>
      </c>
      <c r="DH13" s="1047"/>
      <c r="DI13" s="1047"/>
      <c r="DJ13" s="1047"/>
      <c r="DK13" s="1048"/>
      <c r="DL13" s="1046" t="s">
        <v>590</v>
      </c>
      <c r="DM13" s="1047"/>
      <c r="DN13" s="1047"/>
      <c r="DO13" s="1047"/>
      <c r="DP13" s="1048"/>
      <c r="DQ13" s="1046" t="s">
        <v>590</v>
      </c>
      <c r="DR13" s="1047"/>
      <c r="DS13" s="1047"/>
      <c r="DT13" s="1047"/>
      <c r="DU13" s="1048"/>
      <c r="DV13" s="1049"/>
      <c r="DW13" s="1050"/>
      <c r="DX13" s="1050"/>
      <c r="DY13" s="1050"/>
      <c r="DZ13" s="1051"/>
      <c r="EA13" s="255"/>
    </row>
    <row r="14" spans="1:131" s="256" customFormat="1" ht="26.25" customHeight="1" x14ac:dyDescent="0.15">
      <c r="A14" s="262">
        <v>8</v>
      </c>
      <c r="B14" s="1092" t="s">
        <v>394</v>
      </c>
      <c r="C14" s="1093"/>
      <c r="D14" s="1093"/>
      <c r="E14" s="1093"/>
      <c r="F14" s="1093"/>
      <c r="G14" s="1093"/>
      <c r="H14" s="1093"/>
      <c r="I14" s="1093"/>
      <c r="J14" s="1093"/>
      <c r="K14" s="1093"/>
      <c r="L14" s="1093"/>
      <c r="M14" s="1093"/>
      <c r="N14" s="1093"/>
      <c r="O14" s="1093"/>
      <c r="P14" s="1094"/>
      <c r="Q14" s="1098">
        <v>138</v>
      </c>
      <c r="R14" s="1099"/>
      <c r="S14" s="1099"/>
      <c r="T14" s="1099"/>
      <c r="U14" s="1099"/>
      <c r="V14" s="1099">
        <v>129</v>
      </c>
      <c r="W14" s="1099"/>
      <c r="X14" s="1099"/>
      <c r="Y14" s="1099"/>
      <c r="Z14" s="1099"/>
      <c r="AA14" s="1099">
        <v>9</v>
      </c>
      <c r="AB14" s="1099"/>
      <c r="AC14" s="1099"/>
      <c r="AD14" s="1099"/>
      <c r="AE14" s="1100"/>
      <c r="AF14" s="1076">
        <v>9</v>
      </c>
      <c r="AG14" s="1077"/>
      <c r="AH14" s="1077"/>
      <c r="AI14" s="1077"/>
      <c r="AJ14" s="1078"/>
      <c r="AK14" s="1141" t="s">
        <v>590</v>
      </c>
      <c r="AL14" s="1142"/>
      <c r="AM14" s="1142"/>
      <c r="AN14" s="1142"/>
      <c r="AO14" s="1142"/>
      <c r="AP14" s="1142" t="s">
        <v>590</v>
      </c>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71" t="s">
        <v>601</v>
      </c>
      <c r="BT14" s="1072"/>
      <c r="BU14" s="1072"/>
      <c r="BV14" s="1072"/>
      <c r="BW14" s="1072"/>
      <c r="BX14" s="1072"/>
      <c r="BY14" s="1072"/>
      <c r="BZ14" s="1072"/>
      <c r="CA14" s="1072"/>
      <c r="CB14" s="1072"/>
      <c r="CC14" s="1072"/>
      <c r="CD14" s="1072"/>
      <c r="CE14" s="1072"/>
      <c r="CF14" s="1072"/>
      <c r="CG14" s="1073"/>
      <c r="CH14" s="1046">
        <v>27</v>
      </c>
      <c r="CI14" s="1047"/>
      <c r="CJ14" s="1047"/>
      <c r="CK14" s="1047"/>
      <c r="CL14" s="1048"/>
      <c r="CM14" s="1046">
        <v>605</v>
      </c>
      <c r="CN14" s="1047"/>
      <c r="CO14" s="1047"/>
      <c r="CP14" s="1047"/>
      <c r="CQ14" s="1048"/>
      <c r="CR14" s="1046">
        <v>28</v>
      </c>
      <c r="CS14" s="1047"/>
      <c r="CT14" s="1047"/>
      <c r="CU14" s="1047"/>
      <c r="CV14" s="1048"/>
      <c r="CW14" s="1046" t="s">
        <v>590</v>
      </c>
      <c r="CX14" s="1047"/>
      <c r="CY14" s="1047"/>
      <c r="CZ14" s="1047"/>
      <c r="DA14" s="1048"/>
      <c r="DB14" s="1046" t="s">
        <v>590</v>
      </c>
      <c r="DC14" s="1047"/>
      <c r="DD14" s="1047"/>
      <c r="DE14" s="1047"/>
      <c r="DF14" s="1048"/>
      <c r="DG14" s="1046" t="s">
        <v>590</v>
      </c>
      <c r="DH14" s="1047"/>
      <c r="DI14" s="1047"/>
      <c r="DJ14" s="1047"/>
      <c r="DK14" s="1048"/>
      <c r="DL14" s="1046" t="s">
        <v>590</v>
      </c>
      <c r="DM14" s="1047"/>
      <c r="DN14" s="1047"/>
      <c r="DO14" s="1047"/>
      <c r="DP14" s="1048"/>
      <c r="DQ14" s="1046" t="s">
        <v>590</v>
      </c>
      <c r="DR14" s="1047"/>
      <c r="DS14" s="1047"/>
      <c r="DT14" s="1047"/>
      <c r="DU14" s="1048"/>
      <c r="DV14" s="1049"/>
      <c r="DW14" s="1050"/>
      <c r="DX14" s="1050"/>
      <c r="DY14" s="1050"/>
      <c r="DZ14" s="1051"/>
      <c r="EA14" s="255"/>
    </row>
    <row r="15" spans="1:131" s="256" customFormat="1" ht="26.25" customHeight="1" x14ac:dyDescent="0.15">
      <c r="A15" s="262">
        <v>9</v>
      </c>
      <c r="B15" s="1092" t="s">
        <v>395</v>
      </c>
      <c r="C15" s="1093"/>
      <c r="D15" s="1093"/>
      <c r="E15" s="1093"/>
      <c r="F15" s="1093"/>
      <c r="G15" s="1093"/>
      <c r="H15" s="1093"/>
      <c r="I15" s="1093"/>
      <c r="J15" s="1093"/>
      <c r="K15" s="1093"/>
      <c r="L15" s="1093"/>
      <c r="M15" s="1093"/>
      <c r="N15" s="1093"/>
      <c r="O15" s="1093"/>
      <c r="P15" s="1094"/>
      <c r="Q15" s="1098">
        <v>36754</v>
      </c>
      <c r="R15" s="1099"/>
      <c r="S15" s="1099"/>
      <c r="T15" s="1099"/>
      <c r="U15" s="1099"/>
      <c r="V15" s="1099">
        <v>36754</v>
      </c>
      <c r="W15" s="1099"/>
      <c r="X15" s="1099"/>
      <c r="Y15" s="1099"/>
      <c r="Z15" s="1099"/>
      <c r="AA15" s="1099" t="s">
        <v>520</v>
      </c>
      <c r="AB15" s="1099"/>
      <c r="AC15" s="1099"/>
      <c r="AD15" s="1099"/>
      <c r="AE15" s="1100"/>
      <c r="AF15" s="1076" t="s">
        <v>126</v>
      </c>
      <c r="AG15" s="1077"/>
      <c r="AH15" s="1077"/>
      <c r="AI15" s="1077"/>
      <c r="AJ15" s="1078"/>
      <c r="AK15" s="1141">
        <v>36746</v>
      </c>
      <c r="AL15" s="1142"/>
      <c r="AM15" s="1142"/>
      <c r="AN15" s="1142"/>
      <c r="AO15" s="1142"/>
      <c r="AP15" s="1142" t="s">
        <v>590</v>
      </c>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71" t="s">
        <v>602</v>
      </c>
      <c r="BT15" s="1072"/>
      <c r="BU15" s="1072"/>
      <c r="BV15" s="1072"/>
      <c r="BW15" s="1072"/>
      <c r="BX15" s="1072"/>
      <c r="BY15" s="1072"/>
      <c r="BZ15" s="1072"/>
      <c r="CA15" s="1072"/>
      <c r="CB15" s="1072"/>
      <c r="CC15" s="1072"/>
      <c r="CD15" s="1072"/>
      <c r="CE15" s="1072"/>
      <c r="CF15" s="1072"/>
      <c r="CG15" s="1073"/>
      <c r="CH15" s="1046">
        <v>16</v>
      </c>
      <c r="CI15" s="1047"/>
      <c r="CJ15" s="1047"/>
      <c r="CK15" s="1047"/>
      <c r="CL15" s="1048"/>
      <c r="CM15" s="1046">
        <v>1308</v>
      </c>
      <c r="CN15" s="1047"/>
      <c r="CO15" s="1047"/>
      <c r="CP15" s="1047"/>
      <c r="CQ15" s="1048"/>
      <c r="CR15" s="1046">
        <v>500</v>
      </c>
      <c r="CS15" s="1047"/>
      <c r="CT15" s="1047"/>
      <c r="CU15" s="1047"/>
      <c r="CV15" s="1048"/>
      <c r="CW15" s="1046">
        <v>95</v>
      </c>
      <c r="CX15" s="1047"/>
      <c r="CY15" s="1047"/>
      <c r="CZ15" s="1047"/>
      <c r="DA15" s="1048"/>
      <c r="DB15" s="1046" t="s">
        <v>590</v>
      </c>
      <c r="DC15" s="1047"/>
      <c r="DD15" s="1047"/>
      <c r="DE15" s="1047"/>
      <c r="DF15" s="1048"/>
      <c r="DG15" s="1046" t="s">
        <v>590</v>
      </c>
      <c r="DH15" s="1047"/>
      <c r="DI15" s="1047"/>
      <c r="DJ15" s="1047"/>
      <c r="DK15" s="1048"/>
      <c r="DL15" s="1046" t="s">
        <v>590</v>
      </c>
      <c r="DM15" s="1047"/>
      <c r="DN15" s="1047"/>
      <c r="DO15" s="1047"/>
      <c r="DP15" s="1048"/>
      <c r="DQ15" s="1046" t="s">
        <v>590</v>
      </c>
      <c r="DR15" s="1047"/>
      <c r="DS15" s="1047"/>
      <c r="DT15" s="1047"/>
      <c r="DU15" s="1048"/>
      <c r="DV15" s="1049"/>
      <c r="DW15" s="1050"/>
      <c r="DX15" s="1050"/>
      <c r="DY15" s="1050"/>
      <c r="DZ15" s="1051"/>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6"/>
      <c r="AG16" s="1077"/>
      <c r="AH16" s="1077"/>
      <c r="AI16" s="1077"/>
      <c r="AJ16" s="1078"/>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6"/>
      <c r="AG17" s="1077"/>
      <c r="AH17" s="1077"/>
      <c r="AI17" s="1077"/>
      <c r="AJ17" s="1078"/>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6"/>
      <c r="AG18" s="1077"/>
      <c r="AH18" s="1077"/>
      <c r="AI18" s="1077"/>
      <c r="AJ18" s="1078"/>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6"/>
      <c r="AG19" s="1077"/>
      <c r="AH19" s="1077"/>
      <c r="AI19" s="1077"/>
      <c r="AJ19" s="1078"/>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6"/>
      <c r="AG20" s="1077"/>
      <c r="AH20" s="1077"/>
      <c r="AI20" s="1077"/>
      <c r="AJ20" s="1078"/>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6"/>
      <c r="AG21" s="1077"/>
      <c r="AH21" s="1077"/>
      <c r="AI21" s="1077"/>
      <c r="AJ21" s="1078"/>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6"/>
      <c r="AG22" s="1077"/>
      <c r="AH22" s="1077"/>
      <c r="AI22" s="1077"/>
      <c r="AJ22" s="1078"/>
      <c r="AK22" s="1132"/>
      <c r="AL22" s="1133"/>
      <c r="AM22" s="1133"/>
      <c r="AN22" s="1133"/>
      <c r="AO22" s="1133"/>
      <c r="AP22" s="1133"/>
      <c r="AQ22" s="1133"/>
      <c r="AR22" s="1133"/>
      <c r="AS22" s="1133"/>
      <c r="AT22" s="1133"/>
      <c r="AU22" s="1134"/>
      <c r="AV22" s="1134"/>
      <c r="AW22" s="1134"/>
      <c r="AX22" s="1134"/>
      <c r="AY22" s="1135"/>
      <c r="AZ22" s="1090" t="s">
        <v>396</v>
      </c>
      <c r="BA22" s="1090"/>
      <c r="BB22" s="1090"/>
      <c r="BC22" s="1090"/>
      <c r="BD22" s="1091"/>
      <c r="BE22" s="254"/>
      <c r="BF22" s="254"/>
      <c r="BG22" s="254"/>
      <c r="BH22" s="254"/>
      <c r="BI22" s="254"/>
      <c r="BJ22" s="254"/>
      <c r="BK22" s="254"/>
      <c r="BL22" s="254"/>
      <c r="BM22" s="254"/>
      <c r="BN22" s="254"/>
      <c r="BO22" s="254"/>
      <c r="BP22" s="254"/>
      <c r="BQ22" s="263">
        <v>16</v>
      </c>
      <c r="BR22" s="264"/>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5"/>
    </row>
    <row r="23" spans="1:131" s="256" customFormat="1" ht="26.25" customHeight="1" thickBot="1" x14ac:dyDescent="0.2">
      <c r="A23" s="265" t="s">
        <v>397</v>
      </c>
      <c r="B23" s="999" t="s">
        <v>398</v>
      </c>
      <c r="C23" s="1000"/>
      <c r="D23" s="1000"/>
      <c r="E23" s="1000"/>
      <c r="F23" s="1000"/>
      <c r="G23" s="1000"/>
      <c r="H23" s="1000"/>
      <c r="I23" s="1000"/>
      <c r="J23" s="1000"/>
      <c r="K23" s="1000"/>
      <c r="L23" s="1000"/>
      <c r="M23" s="1000"/>
      <c r="N23" s="1000"/>
      <c r="O23" s="1000"/>
      <c r="P23" s="1001"/>
      <c r="Q23" s="1123"/>
      <c r="R23" s="1124"/>
      <c r="S23" s="1124"/>
      <c r="T23" s="1124"/>
      <c r="U23" s="1124"/>
      <c r="V23" s="1124"/>
      <c r="W23" s="1124"/>
      <c r="X23" s="1124"/>
      <c r="Y23" s="1124"/>
      <c r="Z23" s="1124"/>
      <c r="AA23" s="1124"/>
      <c r="AB23" s="1124"/>
      <c r="AC23" s="1124"/>
      <c r="AD23" s="1124"/>
      <c r="AE23" s="1125"/>
      <c r="AF23" s="1126">
        <v>6671</v>
      </c>
      <c r="AG23" s="1124"/>
      <c r="AH23" s="1124"/>
      <c r="AI23" s="1124"/>
      <c r="AJ23" s="1127"/>
      <c r="AK23" s="1128"/>
      <c r="AL23" s="1129"/>
      <c r="AM23" s="1129"/>
      <c r="AN23" s="1129"/>
      <c r="AO23" s="1129"/>
      <c r="AP23" s="1124"/>
      <c r="AQ23" s="1124"/>
      <c r="AR23" s="1124"/>
      <c r="AS23" s="1124"/>
      <c r="AT23" s="1124"/>
      <c r="AU23" s="1130"/>
      <c r="AV23" s="1130"/>
      <c r="AW23" s="1130"/>
      <c r="AX23" s="1130"/>
      <c r="AY23" s="1131"/>
      <c r="AZ23" s="1120" t="s">
        <v>126</v>
      </c>
      <c r="BA23" s="1121"/>
      <c r="BB23" s="1121"/>
      <c r="BC23" s="1121"/>
      <c r="BD23" s="1122"/>
      <c r="BE23" s="254"/>
      <c r="BF23" s="254"/>
      <c r="BG23" s="254"/>
      <c r="BH23" s="254"/>
      <c r="BI23" s="254"/>
      <c r="BJ23" s="254"/>
      <c r="BK23" s="254"/>
      <c r="BL23" s="254"/>
      <c r="BM23" s="254"/>
      <c r="BN23" s="254"/>
      <c r="BO23" s="254"/>
      <c r="BP23" s="254"/>
      <c r="BQ23" s="263">
        <v>17</v>
      </c>
      <c r="BR23" s="264"/>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5"/>
    </row>
    <row r="24" spans="1:131" s="256" customFormat="1" ht="26.25" customHeight="1" x14ac:dyDescent="0.15">
      <c r="A24" s="1119" t="s">
        <v>399</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5"/>
    </row>
    <row r="25" spans="1:131" s="248" customFormat="1" ht="26.25" customHeight="1" thickBot="1" x14ac:dyDescent="0.2">
      <c r="A25" s="1118" t="s">
        <v>400</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7"/>
    </row>
    <row r="26" spans="1:131" s="248" customFormat="1" ht="26.25" customHeight="1" x14ac:dyDescent="0.15">
      <c r="A26" s="1052" t="s">
        <v>369</v>
      </c>
      <c r="B26" s="1053"/>
      <c r="C26" s="1053"/>
      <c r="D26" s="1053"/>
      <c r="E26" s="1053"/>
      <c r="F26" s="1053"/>
      <c r="G26" s="1053"/>
      <c r="H26" s="1053"/>
      <c r="I26" s="1053"/>
      <c r="J26" s="1053"/>
      <c r="K26" s="1053"/>
      <c r="L26" s="1053"/>
      <c r="M26" s="1053"/>
      <c r="N26" s="1053"/>
      <c r="O26" s="1053"/>
      <c r="P26" s="1054"/>
      <c r="Q26" s="1058" t="s">
        <v>401</v>
      </c>
      <c r="R26" s="1059"/>
      <c r="S26" s="1059"/>
      <c r="T26" s="1059"/>
      <c r="U26" s="1060"/>
      <c r="V26" s="1058" t="s">
        <v>402</v>
      </c>
      <c r="W26" s="1059"/>
      <c r="X26" s="1059"/>
      <c r="Y26" s="1059"/>
      <c r="Z26" s="1060"/>
      <c r="AA26" s="1058" t="s">
        <v>403</v>
      </c>
      <c r="AB26" s="1059"/>
      <c r="AC26" s="1059"/>
      <c r="AD26" s="1059"/>
      <c r="AE26" s="1059"/>
      <c r="AF26" s="1114" t="s">
        <v>404</v>
      </c>
      <c r="AG26" s="1065"/>
      <c r="AH26" s="1065"/>
      <c r="AI26" s="1065"/>
      <c r="AJ26" s="1115"/>
      <c r="AK26" s="1059" t="s">
        <v>405</v>
      </c>
      <c r="AL26" s="1059"/>
      <c r="AM26" s="1059"/>
      <c r="AN26" s="1059"/>
      <c r="AO26" s="1060"/>
      <c r="AP26" s="1058" t="s">
        <v>406</v>
      </c>
      <c r="AQ26" s="1059"/>
      <c r="AR26" s="1059"/>
      <c r="AS26" s="1059"/>
      <c r="AT26" s="1060"/>
      <c r="AU26" s="1058" t="s">
        <v>407</v>
      </c>
      <c r="AV26" s="1059"/>
      <c r="AW26" s="1059"/>
      <c r="AX26" s="1059"/>
      <c r="AY26" s="1060"/>
      <c r="AZ26" s="1058" t="s">
        <v>408</v>
      </c>
      <c r="BA26" s="1059"/>
      <c r="BB26" s="1059"/>
      <c r="BC26" s="1059"/>
      <c r="BD26" s="1060"/>
      <c r="BE26" s="1058" t="s">
        <v>376</v>
      </c>
      <c r="BF26" s="1059"/>
      <c r="BG26" s="1059"/>
      <c r="BH26" s="1059"/>
      <c r="BI26" s="1074"/>
      <c r="BJ26" s="253"/>
      <c r="BK26" s="253"/>
      <c r="BL26" s="253"/>
      <c r="BM26" s="253"/>
      <c r="BN26" s="253"/>
      <c r="BO26" s="266"/>
      <c r="BP26" s="266"/>
      <c r="BQ26" s="263">
        <v>20</v>
      </c>
      <c r="BR26" s="264"/>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7"/>
    </row>
    <row r="27" spans="1:131" s="248"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6"/>
      <c r="AG27" s="1068"/>
      <c r="AH27" s="1068"/>
      <c r="AI27" s="1068"/>
      <c r="AJ27" s="1117"/>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3"/>
      <c r="BK27" s="253"/>
      <c r="BL27" s="253"/>
      <c r="BM27" s="253"/>
      <c r="BN27" s="253"/>
      <c r="BO27" s="266"/>
      <c r="BP27" s="266"/>
      <c r="BQ27" s="263">
        <v>21</v>
      </c>
      <c r="BR27" s="264"/>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7"/>
    </row>
    <row r="28" spans="1:131" s="248" customFormat="1" ht="26.25" customHeight="1" thickTop="1" x14ac:dyDescent="0.15">
      <c r="A28" s="267">
        <v>1</v>
      </c>
      <c r="B28" s="1104" t="s">
        <v>409</v>
      </c>
      <c r="C28" s="1105"/>
      <c r="D28" s="1105"/>
      <c r="E28" s="1105"/>
      <c r="F28" s="1105"/>
      <c r="G28" s="1105"/>
      <c r="H28" s="1105"/>
      <c r="I28" s="1105"/>
      <c r="J28" s="1105"/>
      <c r="K28" s="1105"/>
      <c r="L28" s="1105"/>
      <c r="M28" s="1105"/>
      <c r="N28" s="1105"/>
      <c r="O28" s="1105"/>
      <c r="P28" s="1106"/>
      <c r="Q28" s="1107">
        <v>79768</v>
      </c>
      <c r="R28" s="1108"/>
      <c r="S28" s="1108"/>
      <c r="T28" s="1108"/>
      <c r="U28" s="1108"/>
      <c r="V28" s="1108">
        <v>80600</v>
      </c>
      <c r="W28" s="1108"/>
      <c r="X28" s="1108"/>
      <c r="Y28" s="1108"/>
      <c r="Z28" s="1108"/>
      <c r="AA28" s="1108">
        <f>Q28-V28</f>
        <v>-832</v>
      </c>
      <c r="AB28" s="1108"/>
      <c r="AC28" s="1108"/>
      <c r="AD28" s="1108"/>
      <c r="AE28" s="1109"/>
      <c r="AF28" s="1110">
        <v>-832</v>
      </c>
      <c r="AG28" s="1108"/>
      <c r="AH28" s="1108"/>
      <c r="AI28" s="1108"/>
      <c r="AJ28" s="1111"/>
      <c r="AK28" s="1112">
        <v>9110</v>
      </c>
      <c r="AL28" s="1113"/>
      <c r="AM28" s="1113"/>
      <c r="AN28" s="1113"/>
      <c r="AO28" s="1113"/>
      <c r="AP28" s="1101" t="s">
        <v>590</v>
      </c>
      <c r="AQ28" s="1101"/>
      <c r="AR28" s="1101"/>
      <c r="AS28" s="1101"/>
      <c r="AT28" s="1101"/>
      <c r="AU28" s="1101" t="s">
        <v>590</v>
      </c>
      <c r="AV28" s="1101"/>
      <c r="AW28" s="1101"/>
      <c r="AX28" s="1101"/>
      <c r="AY28" s="1101"/>
      <c r="AZ28" s="1101" t="s">
        <v>590</v>
      </c>
      <c r="BA28" s="1101"/>
      <c r="BB28" s="1101"/>
      <c r="BC28" s="1101"/>
      <c r="BD28" s="1101"/>
      <c r="BE28" s="1102"/>
      <c r="BF28" s="1102"/>
      <c r="BG28" s="1102"/>
      <c r="BH28" s="1102"/>
      <c r="BI28" s="1103"/>
      <c r="BJ28" s="253"/>
      <c r="BK28" s="253"/>
      <c r="BL28" s="253"/>
      <c r="BM28" s="253"/>
      <c r="BN28" s="253"/>
      <c r="BO28" s="266"/>
      <c r="BP28" s="266"/>
      <c r="BQ28" s="263">
        <v>22</v>
      </c>
      <c r="BR28" s="264"/>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7"/>
    </row>
    <row r="29" spans="1:131" s="248" customFormat="1" ht="26.25" customHeight="1" x14ac:dyDescent="0.15">
      <c r="A29" s="267">
        <v>2</v>
      </c>
      <c r="B29" s="1092" t="s">
        <v>410</v>
      </c>
      <c r="C29" s="1093"/>
      <c r="D29" s="1093"/>
      <c r="E29" s="1093"/>
      <c r="F29" s="1093"/>
      <c r="G29" s="1093"/>
      <c r="H29" s="1093"/>
      <c r="I29" s="1093"/>
      <c r="J29" s="1093"/>
      <c r="K29" s="1093"/>
      <c r="L29" s="1093"/>
      <c r="M29" s="1093"/>
      <c r="N29" s="1093"/>
      <c r="O29" s="1093"/>
      <c r="P29" s="1094"/>
      <c r="Q29" s="1098">
        <v>67103</v>
      </c>
      <c r="R29" s="1099"/>
      <c r="S29" s="1099"/>
      <c r="T29" s="1099"/>
      <c r="U29" s="1099"/>
      <c r="V29" s="1099">
        <v>62287</v>
      </c>
      <c r="W29" s="1099"/>
      <c r="X29" s="1099"/>
      <c r="Y29" s="1099"/>
      <c r="Z29" s="1099"/>
      <c r="AA29" s="1099">
        <f t="shared" ref="AA29:AA37" si="0">Q29-V29</f>
        <v>4816</v>
      </c>
      <c r="AB29" s="1099"/>
      <c r="AC29" s="1099"/>
      <c r="AD29" s="1099"/>
      <c r="AE29" s="1100"/>
      <c r="AF29" s="1076">
        <v>4816</v>
      </c>
      <c r="AG29" s="1077"/>
      <c r="AH29" s="1077"/>
      <c r="AI29" s="1077"/>
      <c r="AJ29" s="1078"/>
      <c r="AK29" s="1035">
        <v>9391</v>
      </c>
      <c r="AL29" s="1026"/>
      <c r="AM29" s="1026"/>
      <c r="AN29" s="1026"/>
      <c r="AO29" s="1026"/>
      <c r="AP29" s="1097" t="s">
        <v>590</v>
      </c>
      <c r="AQ29" s="1097"/>
      <c r="AR29" s="1097"/>
      <c r="AS29" s="1097"/>
      <c r="AT29" s="1097"/>
      <c r="AU29" s="1097" t="s">
        <v>590</v>
      </c>
      <c r="AV29" s="1097"/>
      <c r="AW29" s="1097"/>
      <c r="AX29" s="1097"/>
      <c r="AY29" s="1097"/>
      <c r="AZ29" s="1097" t="s">
        <v>590</v>
      </c>
      <c r="BA29" s="1097"/>
      <c r="BB29" s="1097"/>
      <c r="BC29" s="1097"/>
      <c r="BD29" s="1097"/>
      <c r="BE29" s="1037"/>
      <c r="BF29" s="1037"/>
      <c r="BG29" s="1037"/>
      <c r="BH29" s="1037"/>
      <c r="BI29" s="1038"/>
      <c r="BJ29" s="253"/>
      <c r="BK29" s="253"/>
      <c r="BL29" s="253"/>
      <c r="BM29" s="253"/>
      <c r="BN29" s="253"/>
      <c r="BO29" s="266"/>
      <c r="BP29" s="266"/>
      <c r="BQ29" s="263">
        <v>23</v>
      </c>
      <c r="BR29" s="264"/>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7"/>
    </row>
    <row r="30" spans="1:131" s="248" customFormat="1" ht="26.25" customHeight="1" x14ac:dyDescent="0.15">
      <c r="A30" s="267">
        <v>3</v>
      </c>
      <c r="B30" s="1092" t="s">
        <v>411</v>
      </c>
      <c r="C30" s="1093"/>
      <c r="D30" s="1093"/>
      <c r="E30" s="1093"/>
      <c r="F30" s="1093"/>
      <c r="G30" s="1093"/>
      <c r="H30" s="1093"/>
      <c r="I30" s="1093"/>
      <c r="J30" s="1093"/>
      <c r="K30" s="1093"/>
      <c r="L30" s="1093"/>
      <c r="M30" s="1093"/>
      <c r="N30" s="1093"/>
      <c r="O30" s="1093"/>
      <c r="P30" s="1094"/>
      <c r="Q30" s="1098">
        <v>9214</v>
      </c>
      <c r="R30" s="1099"/>
      <c r="S30" s="1099"/>
      <c r="T30" s="1099"/>
      <c r="U30" s="1099"/>
      <c r="V30" s="1099">
        <v>8913</v>
      </c>
      <c r="W30" s="1099"/>
      <c r="X30" s="1099"/>
      <c r="Y30" s="1099"/>
      <c r="Z30" s="1099"/>
      <c r="AA30" s="1099">
        <f t="shared" si="0"/>
        <v>301</v>
      </c>
      <c r="AB30" s="1099"/>
      <c r="AC30" s="1099"/>
      <c r="AD30" s="1099"/>
      <c r="AE30" s="1100"/>
      <c r="AF30" s="1076">
        <v>301</v>
      </c>
      <c r="AG30" s="1077"/>
      <c r="AH30" s="1077"/>
      <c r="AI30" s="1077"/>
      <c r="AJ30" s="1078"/>
      <c r="AK30" s="1035">
        <v>1905</v>
      </c>
      <c r="AL30" s="1026"/>
      <c r="AM30" s="1026"/>
      <c r="AN30" s="1026"/>
      <c r="AO30" s="1026"/>
      <c r="AP30" s="1097" t="s">
        <v>590</v>
      </c>
      <c r="AQ30" s="1097"/>
      <c r="AR30" s="1097"/>
      <c r="AS30" s="1097"/>
      <c r="AT30" s="1097"/>
      <c r="AU30" s="1097" t="s">
        <v>590</v>
      </c>
      <c r="AV30" s="1097"/>
      <c r="AW30" s="1097"/>
      <c r="AX30" s="1097"/>
      <c r="AY30" s="1097"/>
      <c r="AZ30" s="1097" t="s">
        <v>590</v>
      </c>
      <c r="BA30" s="1097"/>
      <c r="BB30" s="1097"/>
      <c r="BC30" s="1097"/>
      <c r="BD30" s="1097"/>
      <c r="BE30" s="1037"/>
      <c r="BF30" s="1037"/>
      <c r="BG30" s="1037"/>
      <c r="BH30" s="1037"/>
      <c r="BI30" s="1038"/>
      <c r="BJ30" s="253"/>
      <c r="BK30" s="253"/>
      <c r="BL30" s="253"/>
      <c r="BM30" s="253"/>
      <c r="BN30" s="253"/>
      <c r="BO30" s="266"/>
      <c r="BP30" s="266"/>
      <c r="BQ30" s="263">
        <v>24</v>
      </c>
      <c r="BR30" s="264"/>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7"/>
    </row>
    <row r="31" spans="1:131" s="248" customFormat="1" ht="26.25" customHeight="1" x14ac:dyDescent="0.15">
      <c r="A31" s="267">
        <v>4</v>
      </c>
      <c r="B31" s="1092" t="s">
        <v>412</v>
      </c>
      <c r="C31" s="1093"/>
      <c r="D31" s="1093"/>
      <c r="E31" s="1093"/>
      <c r="F31" s="1093"/>
      <c r="G31" s="1093"/>
      <c r="H31" s="1093"/>
      <c r="I31" s="1093"/>
      <c r="J31" s="1093"/>
      <c r="K31" s="1093"/>
      <c r="L31" s="1093"/>
      <c r="M31" s="1093"/>
      <c r="N31" s="1093"/>
      <c r="O31" s="1093"/>
      <c r="P31" s="1094"/>
      <c r="Q31" s="1098">
        <v>9548</v>
      </c>
      <c r="R31" s="1099"/>
      <c r="S31" s="1099"/>
      <c r="T31" s="1099"/>
      <c r="U31" s="1099"/>
      <c r="V31" s="1099">
        <v>9372</v>
      </c>
      <c r="W31" s="1099"/>
      <c r="X31" s="1099"/>
      <c r="Y31" s="1099"/>
      <c r="Z31" s="1099"/>
      <c r="AA31" s="1099">
        <f t="shared" si="0"/>
        <v>176</v>
      </c>
      <c r="AB31" s="1099"/>
      <c r="AC31" s="1099"/>
      <c r="AD31" s="1099"/>
      <c r="AE31" s="1100"/>
      <c r="AF31" s="1076">
        <v>176</v>
      </c>
      <c r="AG31" s="1077"/>
      <c r="AH31" s="1077"/>
      <c r="AI31" s="1077"/>
      <c r="AJ31" s="1078"/>
      <c r="AK31" s="1035">
        <v>100</v>
      </c>
      <c r="AL31" s="1026"/>
      <c r="AM31" s="1026"/>
      <c r="AN31" s="1026"/>
      <c r="AO31" s="1026"/>
      <c r="AP31" s="1097" t="s">
        <v>590</v>
      </c>
      <c r="AQ31" s="1097"/>
      <c r="AR31" s="1097"/>
      <c r="AS31" s="1097"/>
      <c r="AT31" s="1097"/>
      <c r="AU31" s="1097" t="s">
        <v>590</v>
      </c>
      <c r="AV31" s="1097"/>
      <c r="AW31" s="1097"/>
      <c r="AX31" s="1097"/>
      <c r="AY31" s="1097"/>
      <c r="AZ31" s="1097" t="s">
        <v>590</v>
      </c>
      <c r="BA31" s="1097"/>
      <c r="BB31" s="1097"/>
      <c r="BC31" s="1097"/>
      <c r="BD31" s="1097"/>
      <c r="BE31" s="1037"/>
      <c r="BF31" s="1037"/>
      <c r="BG31" s="1037"/>
      <c r="BH31" s="1037"/>
      <c r="BI31" s="1038"/>
      <c r="BJ31" s="253"/>
      <c r="BK31" s="253"/>
      <c r="BL31" s="253"/>
      <c r="BM31" s="253"/>
      <c r="BN31" s="253"/>
      <c r="BO31" s="266"/>
      <c r="BP31" s="266"/>
      <c r="BQ31" s="263">
        <v>25</v>
      </c>
      <c r="BR31" s="264"/>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7"/>
    </row>
    <row r="32" spans="1:131" s="248" customFormat="1" ht="26.25" customHeight="1" x14ac:dyDescent="0.15">
      <c r="A32" s="267">
        <v>5</v>
      </c>
      <c r="B32" s="1092" t="s">
        <v>413</v>
      </c>
      <c r="C32" s="1093"/>
      <c r="D32" s="1093"/>
      <c r="E32" s="1093"/>
      <c r="F32" s="1093"/>
      <c r="G32" s="1093"/>
      <c r="H32" s="1093"/>
      <c r="I32" s="1093"/>
      <c r="J32" s="1093"/>
      <c r="K32" s="1093"/>
      <c r="L32" s="1093"/>
      <c r="M32" s="1093"/>
      <c r="N32" s="1093"/>
      <c r="O32" s="1093"/>
      <c r="P32" s="1094"/>
      <c r="Q32" s="1098">
        <v>7490</v>
      </c>
      <c r="R32" s="1099"/>
      <c r="S32" s="1099"/>
      <c r="T32" s="1099"/>
      <c r="U32" s="1099"/>
      <c r="V32" s="1099">
        <v>12077</v>
      </c>
      <c r="W32" s="1099"/>
      <c r="X32" s="1099"/>
      <c r="Y32" s="1099"/>
      <c r="Z32" s="1099"/>
      <c r="AA32" s="1099">
        <f t="shared" si="0"/>
        <v>-4587</v>
      </c>
      <c r="AB32" s="1099"/>
      <c r="AC32" s="1099"/>
      <c r="AD32" s="1099"/>
      <c r="AE32" s="1100"/>
      <c r="AF32" s="1076" t="s">
        <v>390</v>
      </c>
      <c r="AG32" s="1077"/>
      <c r="AH32" s="1077"/>
      <c r="AI32" s="1077"/>
      <c r="AJ32" s="1078"/>
      <c r="AK32" s="1035">
        <v>1243</v>
      </c>
      <c r="AL32" s="1026"/>
      <c r="AM32" s="1026"/>
      <c r="AN32" s="1026"/>
      <c r="AO32" s="1026"/>
      <c r="AP32" s="1026">
        <v>30548</v>
      </c>
      <c r="AQ32" s="1026"/>
      <c r="AR32" s="1026"/>
      <c r="AS32" s="1026"/>
      <c r="AT32" s="1026"/>
      <c r="AU32" s="1026">
        <v>17898</v>
      </c>
      <c r="AV32" s="1026"/>
      <c r="AW32" s="1026"/>
      <c r="AX32" s="1026"/>
      <c r="AY32" s="1026"/>
      <c r="AZ32" s="1097" t="s">
        <v>590</v>
      </c>
      <c r="BA32" s="1097"/>
      <c r="BB32" s="1097"/>
      <c r="BC32" s="1097"/>
      <c r="BD32" s="1097"/>
      <c r="BE32" s="1037" t="s">
        <v>414</v>
      </c>
      <c r="BF32" s="1037"/>
      <c r="BG32" s="1037"/>
      <c r="BH32" s="1037"/>
      <c r="BI32" s="1038"/>
      <c r="BJ32" s="253"/>
      <c r="BK32" s="253"/>
      <c r="BL32" s="253"/>
      <c r="BM32" s="253"/>
      <c r="BN32" s="253"/>
      <c r="BO32" s="266"/>
      <c r="BP32" s="266"/>
      <c r="BQ32" s="263">
        <v>26</v>
      </c>
      <c r="BR32" s="264"/>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7"/>
    </row>
    <row r="33" spans="1:131" s="248" customFormat="1" ht="26.25" customHeight="1" x14ac:dyDescent="0.15">
      <c r="A33" s="267">
        <v>6</v>
      </c>
      <c r="B33" s="1092" t="s">
        <v>415</v>
      </c>
      <c r="C33" s="1093"/>
      <c r="D33" s="1093"/>
      <c r="E33" s="1093"/>
      <c r="F33" s="1093"/>
      <c r="G33" s="1093"/>
      <c r="H33" s="1093"/>
      <c r="I33" s="1093"/>
      <c r="J33" s="1093"/>
      <c r="K33" s="1093"/>
      <c r="L33" s="1093"/>
      <c r="M33" s="1093"/>
      <c r="N33" s="1093"/>
      <c r="O33" s="1093"/>
      <c r="P33" s="1094"/>
      <c r="Q33" s="1098">
        <v>13316</v>
      </c>
      <c r="R33" s="1099"/>
      <c r="S33" s="1099"/>
      <c r="T33" s="1099"/>
      <c r="U33" s="1099"/>
      <c r="V33" s="1099">
        <v>10586</v>
      </c>
      <c r="W33" s="1099"/>
      <c r="X33" s="1099"/>
      <c r="Y33" s="1099"/>
      <c r="Z33" s="1099"/>
      <c r="AA33" s="1099">
        <f t="shared" si="0"/>
        <v>2730</v>
      </c>
      <c r="AB33" s="1099"/>
      <c r="AC33" s="1099"/>
      <c r="AD33" s="1099"/>
      <c r="AE33" s="1100"/>
      <c r="AF33" s="1076">
        <v>14549</v>
      </c>
      <c r="AG33" s="1077"/>
      <c r="AH33" s="1077"/>
      <c r="AI33" s="1077"/>
      <c r="AJ33" s="1078"/>
      <c r="AK33" s="1035">
        <v>150</v>
      </c>
      <c r="AL33" s="1026"/>
      <c r="AM33" s="1026"/>
      <c r="AN33" s="1026"/>
      <c r="AO33" s="1026"/>
      <c r="AP33" s="1026">
        <v>33141</v>
      </c>
      <c r="AQ33" s="1026"/>
      <c r="AR33" s="1026"/>
      <c r="AS33" s="1026"/>
      <c r="AT33" s="1026"/>
      <c r="AU33" s="1026">
        <v>1160</v>
      </c>
      <c r="AV33" s="1026"/>
      <c r="AW33" s="1026"/>
      <c r="AX33" s="1026"/>
      <c r="AY33" s="1026"/>
      <c r="AZ33" s="1097" t="s">
        <v>590</v>
      </c>
      <c r="BA33" s="1097"/>
      <c r="BB33" s="1097"/>
      <c r="BC33" s="1097"/>
      <c r="BD33" s="1097"/>
      <c r="BE33" s="1037" t="s">
        <v>414</v>
      </c>
      <c r="BF33" s="1037"/>
      <c r="BG33" s="1037"/>
      <c r="BH33" s="1037"/>
      <c r="BI33" s="1038"/>
      <c r="BJ33" s="253"/>
      <c r="BK33" s="253"/>
      <c r="BL33" s="253"/>
      <c r="BM33" s="253"/>
      <c r="BN33" s="253"/>
      <c r="BO33" s="266"/>
      <c r="BP33" s="266"/>
      <c r="BQ33" s="263">
        <v>27</v>
      </c>
      <c r="BR33" s="264"/>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7"/>
    </row>
    <row r="34" spans="1:131" s="248" customFormat="1" ht="26.25" customHeight="1" x14ac:dyDescent="0.15">
      <c r="A34" s="267">
        <v>7</v>
      </c>
      <c r="B34" s="1092" t="s">
        <v>416</v>
      </c>
      <c r="C34" s="1093"/>
      <c r="D34" s="1093"/>
      <c r="E34" s="1093"/>
      <c r="F34" s="1093"/>
      <c r="G34" s="1093"/>
      <c r="H34" s="1093"/>
      <c r="I34" s="1093"/>
      <c r="J34" s="1093"/>
      <c r="K34" s="1093"/>
      <c r="L34" s="1093"/>
      <c r="M34" s="1093"/>
      <c r="N34" s="1093"/>
      <c r="O34" s="1093"/>
      <c r="P34" s="1094"/>
      <c r="Q34" s="1098">
        <v>5</v>
      </c>
      <c r="R34" s="1099"/>
      <c r="S34" s="1099"/>
      <c r="T34" s="1099"/>
      <c r="U34" s="1099"/>
      <c r="V34" s="1099">
        <v>5</v>
      </c>
      <c r="W34" s="1099"/>
      <c r="X34" s="1099"/>
      <c r="Y34" s="1099"/>
      <c r="Z34" s="1099"/>
      <c r="AA34" s="1099" t="s">
        <v>590</v>
      </c>
      <c r="AB34" s="1099"/>
      <c r="AC34" s="1099"/>
      <c r="AD34" s="1099"/>
      <c r="AE34" s="1100"/>
      <c r="AF34" s="1076">
        <v>18</v>
      </c>
      <c r="AG34" s="1077"/>
      <c r="AH34" s="1077"/>
      <c r="AI34" s="1077"/>
      <c r="AJ34" s="1078"/>
      <c r="AK34" s="1035" t="s">
        <v>590</v>
      </c>
      <c r="AL34" s="1026"/>
      <c r="AM34" s="1026"/>
      <c r="AN34" s="1026"/>
      <c r="AO34" s="1026"/>
      <c r="AP34" s="1026">
        <v>1</v>
      </c>
      <c r="AQ34" s="1026"/>
      <c r="AR34" s="1026"/>
      <c r="AS34" s="1026"/>
      <c r="AT34" s="1026"/>
      <c r="AU34" s="1026" t="s">
        <v>590</v>
      </c>
      <c r="AV34" s="1026"/>
      <c r="AW34" s="1026"/>
      <c r="AX34" s="1026"/>
      <c r="AY34" s="1026"/>
      <c r="AZ34" s="1097" t="s">
        <v>590</v>
      </c>
      <c r="BA34" s="1097"/>
      <c r="BB34" s="1097"/>
      <c r="BC34" s="1097"/>
      <c r="BD34" s="1097"/>
      <c r="BE34" s="1037" t="s">
        <v>414</v>
      </c>
      <c r="BF34" s="1037"/>
      <c r="BG34" s="1037"/>
      <c r="BH34" s="1037"/>
      <c r="BI34" s="1038"/>
      <c r="BJ34" s="253"/>
      <c r="BK34" s="253"/>
      <c r="BL34" s="253"/>
      <c r="BM34" s="253"/>
      <c r="BN34" s="253"/>
      <c r="BO34" s="266"/>
      <c r="BP34" s="266"/>
      <c r="BQ34" s="263">
        <v>28</v>
      </c>
      <c r="BR34" s="264"/>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7"/>
    </row>
    <row r="35" spans="1:131" s="248" customFormat="1" ht="26.25" customHeight="1" x14ac:dyDescent="0.15">
      <c r="A35" s="267">
        <v>8</v>
      </c>
      <c r="B35" s="1092" t="s">
        <v>417</v>
      </c>
      <c r="C35" s="1093"/>
      <c r="D35" s="1093"/>
      <c r="E35" s="1093"/>
      <c r="F35" s="1093"/>
      <c r="G35" s="1093"/>
      <c r="H35" s="1093"/>
      <c r="I35" s="1093"/>
      <c r="J35" s="1093"/>
      <c r="K35" s="1093"/>
      <c r="L35" s="1093"/>
      <c r="M35" s="1093"/>
      <c r="N35" s="1093"/>
      <c r="O35" s="1093"/>
      <c r="P35" s="1094"/>
      <c r="Q35" s="1098">
        <v>19972</v>
      </c>
      <c r="R35" s="1099"/>
      <c r="S35" s="1099"/>
      <c r="T35" s="1099"/>
      <c r="U35" s="1099"/>
      <c r="V35" s="1099">
        <v>17843</v>
      </c>
      <c r="W35" s="1099"/>
      <c r="X35" s="1099"/>
      <c r="Y35" s="1099"/>
      <c r="Z35" s="1099"/>
      <c r="AA35" s="1099">
        <f t="shared" si="0"/>
        <v>2129</v>
      </c>
      <c r="AB35" s="1099"/>
      <c r="AC35" s="1099"/>
      <c r="AD35" s="1099"/>
      <c r="AE35" s="1100"/>
      <c r="AF35" s="1076">
        <v>11407</v>
      </c>
      <c r="AG35" s="1077"/>
      <c r="AH35" s="1077"/>
      <c r="AI35" s="1077"/>
      <c r="AJ35" s="1078"/>
      <c r="AK35" s="1035">
        <v>5693</v>
      </c>
      <c r="AL35" s="1026"/>
      <c r="AM35" s="1026"/>
      <c r="AN35" s="1026"/>
      <c r="AO35" s="1026"/>
      <c r="AP35" s="1026">
        <v>134313</v>
      </c>
      <c r="AQ35" s="1026"/>
      <c r="AR35" s="1026"/>
      <c r="AS35" s="1026"/>
      <c r="AT35" s="1026"/>
      <c r="AU35" s="1026">
        <v>50770</v>
      </c>
      <c r="AV35" s="1026"/>
      <c r="AW35" s="1026"/>
      <c r="AX35" s="1026"/>
      <c r="AY35" s="1026"/>
      <c r="AZ35" s="1097" t="s">
        <v>590</v>
      </c>
      <c r="BA35" s="1097"/>
      <c r="BB35" s="1097"/>
      <c r="BC35" s="1097"/>
      <c r="BD35" s="1097"/>
      <c r="BE35" s="1037" t="s">
        <v>414</v>
      </c>
      <c r="BF35" s="1037"/>
      <c r="BG35" s="1037"/>
      <c r="BH35" s="1037"/>
      <c r="BI35" s="1038"/>
      <c r="BJ35" s="253"/>
      <c r="BK35" s="253"/>
      <c r="BL35" s="253"/>
      <c r="BM35" s="253"/>
      <c r="BN35" s="253"/>
      <c r="BO35" s="266"/>
      <c r="BP35" s="266"/>
      <c r="BQ35" s="263">
        <v>29</v>
      </c>
      <c r="BR35" s="264"/>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7"/>
    </row>
    <row r="36" spans="1:131" s="248" customFormat="1" ht="26.25" customHeight="1" x14ac:dyDescent="0.15">
      <c r="A36" s="267">
        <v>9</v>
      </c>
      <c r="B36" s="1092" t="s">
        <v>418</v>
      </c>
      <c r="C36" s="1093"/>
      <c r="D36" s="1093"/>
      <c r="E36" s="1093"/>
      <c r="F36" s="1093"/>
      <c r="G36" s="1093"/>
      <c r="H36" s="1093"/>
      <c r="I36" s="1093"/>
      <c r="J36" s="1093"/>
      <c r="K36" s="1093"/>
      <c r="L36" s="1093"/>
      <c r="M36" s="1093"/>
      <c r="N36" s="1093"/>
      <c r="O36" s="1093"/>
      <c r="P36" s="1094"/>
      <c r="Q36" s="1098">
        <v>2235</v>
      </c>
      <c r="R36" s="1099"/>
      <c r="S36" s="1099"/>
      <c r="T36" s="1099"/>
      <c r="U36" s="1099"/>
      <c r="V36" s="1099">
        <v>1996</v>
      </c>
      <c r="W36" s="1099"/>
      <c r="X36" s="1099"/>
      <c r="Y36" s="1099"/>
      <c r="Z36" s="1099"/>
      <c r="AA36" s="1099">
        <f t="shared" si="0"/>
        <v>239</v>
      </c>
      <c r="AB36" s="1099"/>
      <c r="AC36" s="1099"/>
      <c r="AD36" s="1099"/>
      <c r="AE36" s="1100"/>
      <c r="AF36" s="1076">
        <v>1295</v>
      </c>
      <c r="AG36" s="1077"/>
      <c r="AH36" s="1077"/>
      <c r="AI36" s="1077"/>
      <c r="AJ36" s="1078"/>
      <c r="AK36" s="1035">
        <v>451</v>
      </c>
      <c r="AL36" s="1026"/>
      <c r="AM36" s="1026"/>
      <c r="AN36" s="1026"/>
      <c r="AO36" s="1026"/>
      <c r="AP36" s="1026">
        <v>2815</v>
      </c>
      <c r="AQ36" s="1026"/>
      <c r="AR36" s="1026"/>
      <c r="AS36" s="1026"/>
      <c r="AT36" s="1026"/>
      <c r="AU36" s="1026">
        <v>1247</v>
      </c>
      <c r="AV36" s="1026"/>
      <c r="AW36" s="1026"/>
      <c r="AX36" s="1026"/>
      <c r="AY36" s="1026"/>
      <c r="AZ36" s="1097" t="s">
        <v>590</v>
      </c>
      <c r="BA36" s="1097"/>
      <c r="BB36" s="1097"/>
      <c r="BC36" s="1097"/>
      <c r="BD36" s="1097"/>
      <c r="BE36" s="1037" t="s">
        <v>414</v>
      </c>
      <c r="BF36" s="1037"/>
      <c r="BG36" s="1037"/>
      <c r="BH36" s="1037"/>
      <c r="BI36" s="1038"/>
      <c r="BJ36" s="253"/>
      <c r="BK36" s="253"/>
      <c r="BL36" s="253"/>
      <c r="BM36" s="253"/>
      <c r="BN36" s="253"/>
      <c r="BO36" s="266"/>
      <c r="BP36" s="266"/>
      <c r="BQ36" s="263">
        <v>30</v>
      </c>
      <c r="BR36" s="264"/>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7"/>
    </row>
    <row r="37" spans="1:131" s="248" customFormat="1" ht="26.25" customHeight="1" x14ac:dyDescent="0.15">
      <c r="A37" s="267">
        <v>10</v>
      </c>
      <c r="B37" s="1092" t="s">
        <v>419</v>
      </c>
      <c r="C37" s="1093"/>
      <c r="D37" s="1093"/>
      <c r="E37" s="1093"/>
      <c r="F37" s="1093"/>
      <c r="G37" s="1093"/>
      <c r="H37" s="1093"/>
      <c r="I37" s="1093"/>
      <c r="J37" s="1093"/>
      <c r="K37" s="1093"/>
      <c r="L37" s="1093"/>
      <c r="M37" s="1093"/>
      <c r="N37" s="1093"/>
      <c r="O37" s="1093"/>
      <c r="P37" s="1094"/>
      <c r="Q37" s="1098">
        <v>309</v>
      </c>
      <c r="R37" s="1099"/>
      <c r="S37" s="1099"/>
      <c r="T37" s="1099"/>
      <c r="U37" s="1099"/>
      <c r="V37" s="1099">
        <v>287</v>
      </c>
      <c r="W37" s="1099"/>
      <c r="X37" s="1099"/>
      <c r="Y37" s="1099"/>
      <c r="Z37" s="1099"/>
      <c r="AA37" s="1099">
        <f t="shared" si="0"/>
        <v>22</v>
      </c>
      <c r="AB37" s="1099"/>
      <c r="AC37" s="1099"/>
      <c r="AD37" s="1099"/>
      <c r="AE37" s="1100"/>
      <c r="AF37" s="1076">
        <v>5</v>
      </c>
      <c r="AG37" s="1077"/>
      <c r="AH37" s="1077"/>
      <c r="AI37" s="1077"/>
      <c r="AJ37" s="1078"/>
      <c r="AK37" s="1035">
        <v>246</v>
      </c>
      <c r="AL37" s="1026"/>
      <c r="AM37" s="1026"/>
      <c r="AN37" s="1026"/>
      <c r="AO37" s="1026"/>
      <c r="AP37" s="1026" t="s">
        <v>590</v>
      </c>
      <c r="AQ37" s="1026"/>
      <c r="AR37" s="1026"/>
      <c r="AS37" s="1026"/>
      <c r="AT37" s="1026"/>
      <c r="AU37" s="1026" t="s">
        <v>590</v>
      </c>
      <c r="AV37" s="1026"/>
      <c r="AW37" s="1026"/>
      <c r="AX37" s="1026"/>
      <c r="AY37" s="1026"/>
      <c r="AZ37" s="1097" t="s">
        <v>590</v>
      </c>
      <c r="BA37" s="1097"/>
      <c r="BB37" s="1097"/>
      <c r="BC37" s="1097"/>
      <c r="BD37" s="1097"/>
      <c r="BE37" s="1037" t="s">
        <v>420</v>
      </c>
      <c r="BF37" s="1037"/>
      <c r="BG37" s="1037"/>
      <c r="BH37" s="1037"/>
      <c r="BI37" s="1038"/>
      <c r="BJ37" s="253"/>
      <c r="BK37" s="253"/>
      <c r="BL37" s="253"/>
      <c r="BM37" s="253"/>
      <c r="BN37" s="253"/>
      <c r="BO37" s="266"/>
      <c r="BP37" s="266"/>
      <c r="BQ37" s="263">
        <v>31</v>
      </c>
      <c r="BR37" s="264"/>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6"/>
      <c r="AG38" s="1077"/>
      <c r="AH38" s="1077"/>
      <c r="AI38" s="1077"/>
      <c r="AJ38" s="1078"/>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37"/>
      <c r="BF38" s="1037"/>
      <c r="BG38" s="1037"/>
      <c r="BH38" s="1037"/>
      <c r="BI38" s="1038"/>
      <c r="BJ38" s="253"/>
      <c r="BK38" s="253"/>
      <c r="BL38" s="253"/>
      <c r="BM38" s="253"/>
      <c r="BN38" s="253"/>
      <c r="BO38" s="266"/>
      <c r="BP38" s="266"/>
      <c r="BQ38" s="263">
        <v>32</v>
      </c>
      <c r="BR38" s="264"/>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6"/>
      <c r="AG39" s="1077"/>
      <c r="AH39" s="1077"/>
      <c r="AI39" s="1077"/>
      <c r="AJ39" s="1078"/>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37"/>
      <c r="BF39" s="1037"/>
      <c r="BG39" s="1037"/>
      <c r="BH39" s="1037"/>
      <c r="BI39" s="1038"/>
      <c r="BJ39" s="253"/>
      <c r="BK39" s="253"/>
      <c r="BL39" s="253"/>
      <c r="BM39" s="253"/>
      <c r="BN39" s="253"/>
      <c r="BO39" s="266"/>
      <c r="BP39" s="266"/>
      <c r="BQ39" s="263">
        <v>33</v>
      </c>
      <c r="BR39" s="264"/>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6"/>
      <c r="AG40" s="1077"/>
      <c r="AH40" s="1077"/>
      <c r="AI40" s="1077"/>
      <c r="AJ40" s="1078"/>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37"/>
      <c r="BF40" s="1037"/>
      <c r="BG40" s="1037"/>
      <c r="BH40" s="1037"/>
      <c r="BI40" s="1038"/>
      <c r="BJ40" s="253"/>
      <c r="BK40" s="253"/>
      <c r="BL40" s="253"/>
      <c r="BM40" s="253"/>
      <c r="BN40" s="253"/>
      <c r="BO40" s="266"/>
      <c r="BP40" s="266"/>
      <c r="BQ40" s="263">
        <v>34</v>
      </c>
      <c r="BR40" s="264"/>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6"/>
      <c r="AG41" s="1077"/>
      <c r="AH41" s="1077"/>
      <c r="AI41" s="1077"/>
      <c r="AJ41" s="1078"/>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37"/>
      <c r="BF41" s="1037"/>
      <c r="BG41" s="1037"/>
      <c r="BH41" s="1037"/>
      <c r="BI41" s="1038"/>
      <c r="BJ41" s="253"/>
      <c r="BK41" s="253"/>
      <c r="BL41" s="253"/>
      <c r="BM41" s="253"/>
      <c r="BN41" s="253"/>
      <c r="BO41" s="266"/>
      <c r="BP41" s="266"/>
      <c r="BQ41" s="263">
        <v>35</v>
      </c>
      <c r="BR41" s="264"/>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6"/>
      <c r="AG42" s="1077"/>
      <c r="AH42" s="1077"/>
      <c r="AI42" s="1077"/>
      <c r="AJ42" s="1078"/>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37"/>
      <c r="BF42" s="1037"/>
      <c r="BG42" s="1037"/>
      <c r="BH42" s="1037"/>
      <c r="BI42" s="1038"/>
      <c r="BJ42" s="253"/>
      <c r="BK42" s="253"/>
      <c r="BL42" s="253"/>
      <c r="BM42" s="253"/>
      <c r="BN42" s="253"/>
      <c r="BO42" s="266"/>
      <c r="BP42" s="266"/>
      <c r="BQ42" s="263">
        <v>36</v>
      </c>
      <c r="BR42" s="264"/>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6"/>
      <c r="AG43" s="1077"/>
      <c r="AH43" s="1077"/>
      <c r="AI43" s="1077"/>
      <c r="AJ43" s="1078"/>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37"/>
      <c r="BF43" s="1037"/>
      <c r="BG43" s="1037"/>
      <c r="BH43" s="1037"/>
      <c r="BI43" s="1038"/>
      <c r="BJ43" s="253"/>
      <c r="BK43" s="253"/>
      <c r="BL43" s="253"/>
      <c r="BM43" s="253"/>
      <c r="BN43" s="253"/>
      <c r="BO43" s="266"/>
      <c r="BP43" s="266"/>
      <c r="BQ43" s="263">
        <v>37</v>
      </c>
      <c r="BR43" s="264"/>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6"/>
      <c r="AG44" s="1077"/>
      <c r="AH44" s="1077"/>
      <c r="AI44" s="1077"/>
      <c r="AJ44" s="1078"/>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37"/>
      <c r="BF44" s="1037"/>
      <c r="BG44" s="1037"/>
      <c r="BH44" s="1037"/>
      <c r="BI44" s="1038"/>
      <c r="BJ44" s="253"/>
      <c r="BK44" s="253"/>
      <c r="BL44" s="253"/>
      <c r="BM44" s="253"/>
      <c r="BN44" s="253"/>
      <c r="BO44" s="266"/>
      <c r="BP44" s="266"/>
      <c r="BQ44" s="263">
        <v>38</v>
      </c>
      <c r="BR44" s="264"/>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6"/>
      <c r="AG45" s="1077"/>
      <c r="AH45" s="1077"/>
      <c r="AI45" s="1077"/>
      <c r="AJ45" s="1078"/>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37"/>
      <c r="BF45" s="1037"/>
      <c r="BG45" s="1037"/>
      <c r="BH45" s="1037"/>
      <c r="BI45" s="1038"/>
      <c r="BJ45" s="253"/>
      <c r="BK45" s="253"/>
      <c r="BL45" s="253"/>
      <c r="BM45" s="253"/>
      <c r="BN45" s="253"/>
      <c r="BO45" s="266"/>
      <c r="BP45" s="266"/>
      <c r="BQ45" s="263">
        <v>39</v>
      </c>
      <c r="BR45" s="264"/>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6"/>
      <c r="AG46" s="1077"/>
      <c r="AH46" s="1077"/>
      <c r="AI46" s="1077"/>
      <c r="AJ46" s="1078"/>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37"/>
      <c r="BF46" s="1037"/>
      <c r="BG46" s="1037"/>
      <c r="BH46" s="1037"/>
      <c r="BI46" s="1038"/>
      <c r="BJ46" s="253"/>
      <c r="BK46" s="253"/>
      <c r="BL46" s="253"/>
      <c r="BM46" s="253"/>
      <c r="BN46" s="253"/>
      <c r="BO46" s="266"/>
      <c r="BP46" s="266"/>
      <c r="BQ46" s="263">
        <v>40</v>
      </c>
      <c r="BR46" s="264"/>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6"/>
      <c r="AG47" s="1077"/>
      <c r="AH47" s="1077"/>
      <c r="AI47" s="1077"/>
      <c r="AJ47" s="1078"/>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37"/>
      <c r="BF47" s="1037"/>
      <c r="BG47" s="1037"/>
      <c r="BH47" s="1037"/>
      <c r="BI47" s="1038"/>
      <c r="BJ47" s="253"/>
      <c r="BK47" s="253"/>
      <c r="BL47" s="253"/>
      <c r="BM47" s="253"/>
      <c r="BN47" s="253"/>
      <c r="BO47" s="266"/>
      <c r="BP47" s="266"/>
      <c r="BQ47" s="263">
        <v>41</v>
      </c>
      <c r="BR47" s="264"/>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6"/>
      <c r="AG48" s="1077"/>
      <c r="AH48" s="1077"/>
      <c r="AI48" s="1077"/>
      <c r="AJ48" s="1078"/>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37"/>
      <c r="BF48" s="1037"/>
      <c r="BG48" s="1037"/>
      <c r="BH48" s="1037"/>
      <c r="BI48" s="1038"/>
      <c r="BJ48" s="253"/>
      <c r="BK48" s="253"/>
      <c r="BL48" s="253"/>
      <c r="BM48" s="253"/>
      <c r="BN48" s="253"/>
      <c r="BO48" s="266"/>
      <c r="BP48" s="266"/>
      <c r="BQ48" s="263">
        <v>42</v>
      </c>
      <c r="BR48" s="264"/>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6"/>
      <c r="AG49" s="1077"/>
      <c r="AH49" s="1077"/>
      <c r="AI49" s="1077"/>
      <c r="AJ49" s="1078"/>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37"/>
      <c r="BF49" s="1037"/>
      <c r="BG49" s="1037"/>
      <c r="BH49" s="1037"/>
      <c r="BI49" s="1038"/>
      <c r="BJ49" s="253"/>
      <c r="BK49" s="253"/>
      <c r="BL49" s="253"/>
      <c r="BM49" s="253"/>
      <c r="BN49" s="253"/>
      <c r="BO49" s="266"/>
      <c r="BP49" s="266"/>
      <c r="BQ49" s="263">
        <v>43</v>
      </c>
      <c r="BR49" s="264"/>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80"/>
      <c r="S50" s="1080"/>
      <c r="T50" s="1080"/>
      <c r="U50" s="1080"/>
      <c r="V50" s="1080"/>
      <c r="W50" s="1080"/>
      <c r="X50" s="1080"/>
      <c r="Y50" s="1080"/>
      <c r="Z50" s="1080"/>
      <c r="AA50" s="1080"/>
      <c r="AB50" s="1080"/>
      <c r="AC50" s="1080"/>
      <c r="AD50" s="1080"/>
      <c r="AE50" s="1096"/>
      <c r="AF50" s="1076"/>
      <c r="AG50" s="1077"/>
      <c r="AH50" s="1077"/>
      <c r="AI50" s="1077"/>
      <c r="AJ50" s="1078"/>
      <c r="AK50" s="1079"/>
      <c r="AL50" s="1080"/>
      <c r="AM50" s="1080"/>
      <c r="AN50" s="1080"/>
      <c r="AO50" s="1080"/>
      <c r="AP50" s="1080"/>
      <c r="AQ50" s="1080"/>
      <c r="AR50" s="1080"/>
      <c r="AS50" s="1080"/>
      <c r="AT50" s="1080"/>
      <c r="AU50" s="1080"/>
      <c r="AV50" s="1080"/>
      <c r="AW50" s="1080"/>
      <c r="AX50" s="1080"/>
      <c r="AY50" s="1080"/>
      <c r="AZ50" s="1081"/>
      <c r="BA50" s="1081"/>
      <c r="BB50" s="1081"/>
      <c r="BC50" s="1081"/>
      <c r="BD50" s="1081"/>
      <c r="BE50" s="1037"/>
      <c r="BF50" s="1037"/>
      <c r="BG50" s="1037"/>
      <c r="BH50" s="1037"/>
      <c r="BI50" s="1038"/>
      <c r="BJ50" s="253"/>
      <c r="BK50" s="253"/>
      <c r="BL50" s="253"/>
      <c r="BM50" s="253"/>
      <c r="BN50" s="253"/>
      <c r="BO50" s="266"/>
      <c r="BP50" s="266"/>
      <c r="BQ50" s="263">
        <v>44</v>
      </c>
      <c r="BR50" s="264"/>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80"/>
      <c r="S51" s="1080"/>
      <c r="T51" s="1080"/>
      <c r="U51" s="1080"/>
      <c r="V51" s="1080"/>
      <c r="W51" s="1080"/>
      <c r="X51" s="1080"/>
      <c r="Y51" s="1080"/>
      <c r="Z51" s="1080"/>
      <c r="AA51" s="1080"/>
      <c r="AB51" s="1080"/>
      <c r="AC51" s="1080"/>
      <c r="AD51" s="1080"/>
      <c r="AE51" s="1096"/>
      <c r="AF51" s="1076"/>
      <c r="AG51" s="1077"/>
      <c r="AH51" s="1077"/>
      <c r="AI51" s="1077"/>
      <c r="AJ51" s="1078"/>
      <c r="AK51" s="1079"/>
      <c r="AL51" s="1080"/>
      <c r="AM51" s="1080"/>
      <c r="AN51" s="1080"/>
      <c r="AO51" s="1080"/>
      <c r="AP51" s="1080"/>
      <c r="AQ51" s="1080"/>
      <c r="AR51" s="1080"/>
      <c r="AS51" s="1080"/>
      <c r="AT51" s="1080"/>
      <c r="AU51" s="1080"/>
      <c r="AV51" s="1080"/>
      <c r="AW51" s="1080"/>
      <c r="AX51" s="1080"/>
      <c r="AY51" s="1080"/>
      <c r="AZ51" s="1081"/>
      <c r="BA51" s="1081"/>
      <c r="BB51" s="1081"/>
      <c r="BC51" s="1081"/>
      <c r="BD51" s="1081"/>
      <c r="BE51" s="1037"/>
      <c r="BF51" s="1037"/>
      <c r="BG51" s="1037"/>
      <c r="BH51" s="1037"/>
      <c r="BI51" s="1038"/>
      <c r="BJ51" s="253"/>
      <c r="BK51" s="253"/>
      <c r="BL51" s="253"/>
      <c r="BM51" s="253"/>
      <c r="BN51" s="253"/>
      <c r="BO51" s="266"/>
      <c r="BP51" s="266"/>
      <c r="BQ51" s="263">
        <v>45</v>
      </c>
      <c r="BR51" s="264"/>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80"/>
      <c r="S52" s="1080"/>
      <c r="T52" s="1080"/>
      <c r="U52" s="1080"/>
      <c r="V52" s="1080"/>
      <c r="W52" s="1080"/>
      <c r="X52" s="1080"/>
      <c r="Y52" s="1080"/>
      <c r="Z52" s="1080"/>
      <c r="AA52" s="1080"/>
      <c r="AB52" s="1080"/>
      <c r="AC52" s="1080"/>
      <c r="AD52" s="1080"/>
      <c r="AE52" s="1096"/>
      <c r="AF52" s="1076"/>
      <c r="AG52" s="1077"/>
      <c r="AH52" s="1077"/>
      <c r="AI52" s="1077"/>
      <c r="AJ52" s="1078"/>
      <c r="AK52" s="1079"/>
      <c r="AL52" s="1080"/>
      <c r="AM52" s="1080"/>
      <c r="AN52" s="1080"/>
      <c r="AO52" s="1080"/>
      <c r="AP52" s="1080"/>
      <c r="AQ52" s="1080"/>
      <c r="AR52" s="1080"/>
      <c r="AS52" s="1080"/>
      <c r="AT52" s="1080"/>
      <c r="AU52" s="1080"/>
      <c r="AV52" s="1080"/>
      <c r="AW52" s="1080"/>
      <c r="AX52" s="1080"/>
      <c r="AY52" s="1080"/>
      <c r="AZ52" s="1081"/>
      <c r="BA52" s="1081"/>
      <c r="BB52" s="1081"/>
      <c r="BC52" s="1081"/>
      <c r="BD52" s="1081"/>
      <c r="BE52" s="1037"/>
      <c r="BF52" s="1037"/>
      <c r="BG52" s="1037"/>
      <c r="BH52" s="1037"/>
      <c r="BI52" s="1038"/>
      <c r="BJ52" s="253"/>
      <c r="BK52" s="253"/>
      <c r="BL52" s="253"/>
      <c r="BM52" s="253"/>
      <c r="BN52" s="253"/>
      <c r="BO52" s="266"/>
      <c r="BP52" s="266"/>
      <c r="BQ52" s="263">
        <v>46</v>
      </c>
      <c r="BR52" s="264"/>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80"/>
      <c r="S53" s="1080"/>
      <c r="T53" s="1080"/>
      <c r="U53" s="1080"/>
      <c r="V53" s="1080"/>
      <c r="W53" s="1080"/>
      <c r="X53" s="1080"/>
      <c r="Y53" s="1080"/>
      <c r="Z53" s="1080"/>
      <c r="AA53" s="1080"/>
      <c r="AB53" s="1080"/>
      <c r="AC53" s="1080"/>
      <c r="AD53" s="1080"/>
      <c r="AE53" s="1096"/>
      <c r="AF53" s="1076"/>
      <c r="AG53" s="1077"/>
      <c r="AH53" s="1077"/>
      <c r="AI53" s="1077"/>
      <c r="AJ53" s="1078"/>
      <c r="AK53" s="1079"/>
      <c r="AL53" s="1080"/>
      <c r="AM53" s="1080"/>
      <c r="AN53" s="1080"/>
      <c r="AO53" s="1080"/>
      <c r="AP53" s="1080"/>
      <c r="AQ53" s="1080"/>
      <c r="AR53" s="1080"/>
      <c r="AS53" s="1080"/>
      <c r="AT53" s="1080"/>
      <c r="AU53" s="1080"/>
      <c r="AV53" s="1080"/>
      <c r="AW53" s="1080"/>
      <c r="AX53" s="1080"/>
      <c r="AY53" s="1080"/>
      <c r="AZ53" s="1081"/>
      <c r="BA53" s="1081"/>
      <c r="BB53" s="1081"/>
      <c r="BC53" s="1081"/>
      <c r="BD53" s="1081"/>
      <c r="BE53" s="1037"/>
      <c r="BF53" s="1037"/>
      <c r="BG53" s="1037"/>
      <c r="BH53" s="1037"/>
      <c r="BI53" s="1038"/>
      <c r="BJ53" s="253"/>
      <c r="BK53" s="253"/>
      <c r="BL53" s="253"/>
      <c r="BM53" s="253"/>
      <c r="BN53" s="253"/>
      <c r="BO53" s="266"/>
      <c r="BP53" s="266"/>
      <c r="BQ53" s="263">
        <v>47</v>
      </c>
      <c r="BR53" s="264"/>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80"/>
      <c r="S54" s="1080"/>
      <c r="T54" s="1080"/>
      <c r="U54" s="1080"/>
      <c r="V54" s="1080"/>
      <c r="W54" s="1080"/>
      <c r="X54" s="1080"/>
      <c r="Y54" s="1080"/>
      <c r="Z54" s="1080"/>
      <c r="AA54" s="1080"/>
      <c r="AB54" s="1080"/>
      <c r="AC54" s="1080"/>
      <c r="AD54" s="1080"/>
      <c r="AE54" s="1096"/>
      <c r="AF54" s="1076"/>
      <c r="AG54" s="1077"/>
      <c r="AH54" s="1077"/>
      <c r="AI54" s="1077"/>
      <c r="AJ54" s="1078"/>
      <c r="AK54" s="1079"/>
      <c r="AL54" s="1080"/>
      <c r="AM54" s="1080"/>
      <c r="AN54" s="1080"/>
      <c r="AO54" s="1080"/>
      <c r="AP54" s="1080"/>
      <c r="AQ54" s="1080"/>
      <c r="AR54" s="1080"/>
      <c r="AS54" s="1080"/>
      <c r="AT54" s="1080"/>
      <c r="AU54" s="1080"/>
      <c r="AV54" s="1080"/>
      <c r="AW54" s="1080"/>
      <c r="AX54" s="1080"/>
      <c r="AY54" s="1080"/>
      <c r="AZ54" s="1081"/>
      <c r="BA54" s="1081"/>
      <c r="BB54" s="1081"/>
      <c r="BC54" s="1081"/>
      <c r="BD54" s="1081"/>
      <c r="BE54" s="1037"/>
      <c r="BF54" s="1037"/>
      <c r="BG54" s="1037"/>
      <c r="BH54" s="1037"/>
      <c r="BI54" s="1038"/>
      <c r="BJ54" s="253"/>
      <c r="BK54" s="253"/>
      <c r="BL54" s="253"/>
      <c r="BM54" s="253"/>
      <c r="BN54" s="253"/>
      <c r="BO54" s="266"/>
      <c r="BP54" s="266"/>
      <c r="BQ54" s="263">
        <v>48</v>
      </c>
      <c r="BR54" s="264"/>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80"/>
      <c r="S55" s="1080"/>
      <c r="T55" s="1080"/>
      <c r="U55" s="1080"/>
      <c r="V55" s="1080"/>
      <c r="W55" s="1080"/>
      <c r="X55" s="1080"/>
      <c r="Y55" s="1080"/>
      <c r="Z55" s="1080"/>
      <c r="AA55" s="1080"/>
      <c r="AB55" s="1080"/>
      <c r="AC55" s="1080"/>
      <c r="AD55" s="1080"/>
      <c r="AE55" s="1096"/>
      <c r="AF55" s="1076"/>
      <c r="AG55" s="1077"/>
      <c r="AH55" s="1077"/>
      <c r="AI55" s="1077"/>
      <c r="AJ55" s="1078"/>
      <c r="AK55" s="1079"/>
      <c r="AL55" s="1080"/>
      <c r="AM55" s="1080"/>
      <c r="AN55" s="1080"/>
      <c r="AO55" s="1080"/>
      <c r="AP55" s="1080"/>
      <c r="AQ55" s="1080"/>
      <c r="AR55" s="1080"/>
      <c r="AS55" s="1080"/>
      <c r="AT55" s="1080"/>
      <c r="AU55" s="1080"/>
      <c r="AV55" s="1080"/>
      <c r="AW55" s="1080"/>
      <c r="AX55" s="1080"/>
      <c r="AY55" s="1080"/>
      <c r="AZ55" s="1081"/>
      <c r="BA55" s="1081"/>
      <c r="BB55" s="1081"/>
      <c r="BC55" s="1081"/>
      <c r="BD55" s="1081"/>
      <c r="BE55" s="1037"/>
      <c r="BF55" s="1037"/>
      <c r="BG55" s="1037"/>
      <c r="BH55" s="1037"/>
      <c r="BI55" s="1038"/>
      <c r="BJ55" s="253"/>
      <c r="BK55" s="253"/>
      <c r="BL55" s="253"/>
      <c r="BM55" s="253"/>
      <c r="BN55" s="253"/>
      <c r="BO55" s="266"/>
      <c r="BP55" s="266"/>
      <c r="BQ55" s="263">
        <v>49</v>
      </c>
      <c r="BR55" s="264"/>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80"/>
      <c r="S56" s="1080"/>
      <c r="T56" s="1080"/>
      <c r="U56" s="1080"/>
      <c r="V56" s="1080"/>
      <c r="W56" s="1080"/>
      <c r="X56" s="1080"/>
      <c r="Y56" s="1080"/>
      <c r="Z56" s="1080"/>
      <c r="AA56" s="1080"/>
      <c r="AB56" s="1080"/>
      <c r="AC56" s="1080"/>
      <c r="AD56" s="1080"/>
      <c r="AE56" s="1096"/>
      <c r="AF56" s="1076"/>
      <c r="AG56" s="1077"/>
      <c r="AH56" s="1077"/>
      <c r="AI56" s="1077"/>
      <c r="AJ56" s="1078"/>
      <c r="AK56" s="1079"/>
      <c r="AL56" s="1080"/>
      <c r="AM56" s="1080"/>
      <c r="AN56" s="1080"/>
      <c r="AO56" s="1080"/>
      <c r="AP56" s="1080"/>
      <c r="AQ56" s="1080"/>
      <c r="AR56" s="1080"/>
      <c r="AS56" s="1080"/>
      <c r="AT56" s="1080"/>
      <c r="AU56" s="1080"/>
      <c r="AV56" s="1080"/>
      <c r="AW56" s="1080"/>
      <c r="AX56" s="1080"/>
      <c r="AY56" s="1080"/>
      <c r="AZ56" s="1081"/>
      <c r="BA56" s="1081"/>
      <c r="BB56" s="1081"/>
      <c r="BC56" s="1081"/>
      <c r="BD56" s="1081"/>
      <c r="BE56" s="1037"/>
      <c r="BF56" s="1037"/>
      <c r="BG56" s="1037"/>
      <c r="BH56" s="1037"/>
      <c r="BI56" s="1038"/>
      <c r="BJ56" s="253"/>
      <c r="BK56" s="253"/>
      <c r="BL56" s="253"/>
      <c r="BM56" s="253"/>
      <c r="BN56" s="253"/>
      <c r="BO56" s="266"/>
      <c r="BP56" s="266"/>
      <c r="BQ56" s="263">
        <v>50</v>
      </c>
      <c r="BR56" s="264"/>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80"/>
      <c r="S57" s="1080"/>
      <c r="T57" s="1080"/>
      <c r="U57" s="1080"/>
      <c r="V57" s="1080"/>
      <c r="W57" s="1080"/>
      <c r="X57" s="1080"/>
      <c r="Y57" s="1080"/>
      <c r="Z57" s="1080"/>
      <c r="AA57" s="1080"/>
      <c r="AB57" s="1080"/>
      <c r="AC57" s="1080"/>
      <c r="AD57" s="1080"/>
      <c r="AE57" s="1096"/>
      <c r="AF57" s="1076"/>
      <c r="AG57" s="1077"/>
      <c r="AH57" s="1077"/>
      <c r="AI57" s="1077"/>
      <c r="AJ57" s="1078"/>
      <c r="AK57" s="1079"/>
      <c r="AL57" s="1080"/>
      <c r="AM57" s="1080"/>
      <c r="AN57" s="1080"/>
      <c r="AO57" s="1080"/>
      <c r="AP57" s="1080"/>
      <c r="AQ57" s="1080"/>
      <c r="AR57" s="1080"/>
      <c r="AS57" s="1080"/>
      <c r="AT57" s="1080"/>
      <c r="AU57" s="1080"/>
      <c r="AV57" s="1080"/>
      <c r="AW57" s="1080"/>
      <c r="AX57" s="1080"/>
      <c r="AY57" s="1080"/>
      <c r="AZ57" s="1081"/>
      <c r="BA57" s="1081"/>
      <c r="BB57" s="1081"/>
      <c r="BC57" s="1081"/>
      <c r="BD57" s="1081"/>
      <c r="BE57" s="1037"/>
      <c r="BF57" s="1037"/>
      <c r="BG57" s="1037"/>
      <c r="BH57" s="1037"/>
      <c r="BI57" s="1038"/>
      <c r="BJ57" s="253"/>
      <c r="BK57" s="253"/>
      <c r="BL57" s="253"/>
      <c r="BM57" s="253"/>
      <c r="BN57" s="253"/>
      <c r="BO57" s="266"/>
      <c r="BP57" s="266"/>
      <c r="BQ57" s="263">
        <v>51</v>
      </c>
      <c r="BR57" s="264"/>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80"/>
      <c r="S58" s="1080"/>
      <c r="T58" s="1080"/>
      <c r="U58" s="1080"/>
      <c r="V58" s="1080"/>
      <c r="W58" s="1080"/>
      <c r="X58" s="1080"/>
      <c r="Y58" s="1080"/>
      <c r="Z58" s="1080"/>
      <c r="AA58" s="1080"/>
      <c r="AB58" s="1080"/>
      <c r="AC58" s="1080"/>
      <c r="AD58" s="1080"/>
      <c r="AE58" s="1096"/>
      <c r="AF58" s="1076"/>
      <c r="AG58" s="1077"/>
      <c r="AH58" s="1077"/>
      <c r="AI58" s="1077"/>
      <c r="AJ58" s="1078"/>
      <c r="AK58" s="1079"/>
      <c r="AL58" s="1080"/>
      <c r="AM58" s="1080"/>
      <c r="AN58" s="1080"/>
      <c r="AO58" s="1080"/>
      <c r="AP58" s="1080"/>
      <c r="AQ58" s="1080"/>
      <c r="AR58" s="1080"/>
      <c r="AS58" s="1080"/>
      <c r="AT58" s="1080"/>
      <c r="AU58" s="1080"/>
      <c r="AV58" s="1080"/>
      <c r="AW58" s="1080"/>
      <c r="AX58" s="1080"/>
      <c r="AY58" s="1080"/>
      <c r="AZ58" s="1081"/>
      <c r="BA58" s="1081"/>
      <c r="BB58" s="1081"/>
      <c r="BC58" s="1081"/>
      <c r="BD58" s="1081"/>
      <c r="BE58" s="1037"/>
      <c r="BF58" s="1037"/>
      <c r="BG58" s="1037"/>
      <c r="BH58" s="1037"/>
      <c r="BI58" s="1038"/>
      <c r="BJ58" s="253"/>
      <c r="BK58" s="253"/>
      <c r="BL58" s="253"/>
      <c r="BM58" s="253"/>
      <c r="BN58" s="253"/>
      <c r="BO58" s="266"/>
      <c r="BP58" s="266"/>
      <c r="BQ58" s="263">
        <v>52</v>
      </c>
      <c r="BR58" s="264"/>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80"/>
      <c r="S59" s="1080"/>
      <c r="T59" s="1080"/>
      <c r="U59" s="1080"/>
      <c r="V59" s="1080"/>
      <c r="W59" s="1080"/>
      <c r="X59" s="1080"/>
      <c r="Y59" s="1080"/>
      <c r="Z59" s="1080"/>
      <c r="AA59" s="1080"/>
      <c r="AB59" s="1080"/>
      <c r="AC59" s="1080"/>
      <c r="AD59" s="1080"/>
      <c r="AE59" s="1096"/>
      <c r="AF59" s="1076"/>
      <c r="AG59" s="1077"/>
      <c r="AH59" s="1077"/>
      <c r="AI59" s="1077"/>
      <c r="AJ59" s="1078"/>
      <c r="AK59" s="1079"/>
      <c r="AL59" s="1080"/>
      <c r="AM59" s="1080"/>
      <c r="AN59" s="1080"/>
      <c r="AO59" s="1080"/>
      <c r="AP59" s="1080"/>
      <c r="AQ59" s="1080"/>
      <c r="AR59" s="1080"/>
      <c r="AS59" s="1080"/>
      <c r="AT59" s="1080"/>
      <c r="AU59" s="1080"/>
      <c r="AV59" s="1080"/>
      <c r="AW59" s="1080"/>
      <c r="AX59" s="1080"/>
      <c r="AY59" s="1080"/>
      <c r="AZ59" s="1081"/>
      <c r="BA59" s="1081"/>
      <c r="BB59" s="1081"/>
      <c r="BC59" s="1081"/>
      <c r="BD59" s="1081"/>
      <c r="BE59" s="1037"/>
      <c r="BF59" s="1037"/>
      <c r="BG59" s="1037"/>
      <c r="BH59" s="1037"/>
      <c r="BI59" s="1038"/>
      <c r="BJ59" s="253"/>
      <c r="BK59" s="253"/>
      <c r="BL59" s="253"/>
      <c r="BM59" s="253"/>
      <c r="BN59" s="253"/>
      <c r="BO59" s="266"/>
      <c r="BP59" s="266"/>
      <c r="BQ59" s="263">
        <v>53</v>
      </c>
      <c r="BR59" s="264"/>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80"/>
      <c r="S60" s="1080"/>
      <c r="T60" s="1080"/>
      <c r="U60" s="1080"/>
      <c r="V60" s="1080"/>
      <c r="W60" s="1080"/>
      <c r="X60" s="1080"/>
      <c r="Y60" s="1080"/>
      <c r="Z60" s="1080"/>
      <c r="AA60" s="1080"/>
      <c r="AB60" s="1080"/>
      <c r="AC60" s="1080"/>
      <c r="AD60" s="1080"/>
      <c r="AE60" s="1096"/>
      <c r="AF60" s="1076"/>
      <c r="AG60" s="1077"/>
      <c r="AH60" s="1077"/>
      <c r="AI60" s="1077"/>
      <c r="AJ60" s="1078"/>
      <c r="AK60" s="1079"/>
      <c r="AL60" s="1080"/>
      <c r="AM60" s="1080"/>
      <c r="AN60" s="1080"/>
      <c r="AO60" s="1080"/>
      <c r="AP60" s="1080"/>
      <c r="AQ60" s="1080"/>
      <c r="AR60" s="1080"/>
      <c r="AS60" s="1080"/>
      <c r="AT60" s="1080"/>
      <c r="AU60" s="1080"/>
      <c r="AV60" s="1080"/>
      <c r="AW60" s="1080"/>
      <c r="AX60" s="1080"/>
      <c r="AY60" s="1080"/>
      <c r="AZ60" s="1081"/>
      <c r="BA60" s="1081"/>
      <c r="BB60" s="1081"/>
      <c r="BC60" s="1081"/>
      <c r="BD60" s="1081"/>
      <c r="BE60" s="1037"/>
      <c r="BF60" s="1037"/>
      <c r="BG60" s="1037"/>
      <c r="BH60" s="1037"/>
      <c r="BI60" s="1038"/>
      <c r="BJ60" s="253"/>
      <c r="BK60" s="253"/>
      <c r="BL60" s="253"/>
      <c r="BM60" s="253"/>
      <c r="BN60" s="253"/>
      <c r="BO60" s="266"/>
      <c r="BP60" s="266"/>
      <c r="BQ60" s="263">
        <v>54</v>
      </c>
      <c r="BR60" s="264"/>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80"/>
      <c r="S61" s="1080"/>
      <c r="T61" s="1080"/>
      <c r="U61" s="1080"/>
      <c r="V61" s="1080"/>
      <c r="W61" s="1080"/>
      <c r="X61" s="1080"/>
      <c r="Y61" s="1080"/>
      <c r="Z61" s="1080"/>
      <c r="AA61" s="1080"/>
      <c r="AB61" s="1080"/>
      <c r="AC61" s="1080"/>
      <c r="AD61" s="1080"/>
      <c r="AE61" s="1096"/>
      <c r="AF61" s="1076"/>
      <c r="AG61" s="1077"/>
      <c r="AH61" s="1077"/>
      <c r="AI61" s="1077"/>
      <c r="AJ61" s="1078"/>
      <c r="AK61" s="1079"/>
      <c r="AL61" s="1080"/>
      <c r="AM61" s="1080"/>
      <c r="AN61" s="1080"/>
      <c r="AO61" s="1080"/>
      <c r="AP61" s="1080"/>
      <c r="AQ61" s="1080"/>
      <c r="AR61" s="1080"/>
      <c r="AS61" s="1080"/>
      <c r="AT61" s="1080"/>
      <c r="AU61" s="1080"/>
      <c r="AV61" s="1080"/>
      <c r="AW61" s="1080"/>
      <c r="AX61" s="1080"/>
      <c r="AY61" s="1080"/>
      <c r="AZ61" s="1081"/>
      <c r="BA61" s="1081"/>
      <c r="BB61" s="1081"/>
      <c r="BC61" s="1081"/>
      <c r="BD61" s="1081"/>
      <c r="BE61" s="1037"/>
      <c r="BF61" s="1037"/>
      <c r="BG61" s="1037"/>
      <c r="BH61" s="1037"/>
      <c r="BI61" s="1038"/>
      <c r="BJ61" s="253"/>
      <c r="BK61" s="253"/>
      <c r="BL61" s="253"/>
      <c r="BM61" s="253"/>
      <c r="BN61" s="253"/>
      <c r="BO61" s="266"/>
      <c r="BP61" s="266"/>
      <c r="BQ61" s="263">
        <v>55</v>
      </c>
      <c r="BR61" s="264"/>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80"/>
      <c r="S62" s="1080"/>
      <c r="T62" s="1080"/>
      <c r="U62" s="1080"/>
      <c r="V62" s="1080"/>
      <c r="W62" s="1080"/>
      <c r="X62" s="1080"/>
      <c r="Y62" s="1080"/>
      <c r="Z62" s="1080"/>
      <c r="AA62" s="1080"/>
      <c r="AB62" s="1080"/>
      <c r="AC62" s="1080"/>
      <c r="AD62" s="1080"/>
      <c r="AE62" s="1096"/>
      <c r="AF62" s="1076"/>
      <c r="AG62" s="1077"/>
      <c r="AH62" s="1077"/>
      <c r="AI62" s="1077"/>
      <c r="AJ62" s="1078"/>
      <c r="AK62" s="1079"/>
      <c r="AL62" s="1080"/>
      <c r="AM62" s="1080"/>
      <c r="AN62" s="1080"/>
      <c r="AO62" s="1080"/>
      <c r="AP62" s="1080"/>
      <c r="AQ62" s="1080"/>
      <c r="AR62" s="1080"/>
      <c r="AS62" s="1080"/>
      <c r="AT62" s="1080"/>
      <c r="AU62" s="1080"/>
      <c r="AV62" s="1080"/>
      <c r="AW62" s="1080"/>
      <c r="AX62" s="1080"/>
      <c r="AY62" s="1080"/>
      <c r="AZ62" s="1081"/>
      <c r="BA62" s="1081"/>
      <c r="BB62" s="1081"/>
      <c r="BC62" s="1081"/>
      <c r="BD62" s="1081"/>
      <c r="BE62" s="1037"/>
      <c r="BF62" s="1037"/>
      <c r="BG62" s="1037"/>
      <c r="BH62" s="1037"/>
      <c r="BI62" s="1038"/>
      <c r="BJ62" s="1089" t="s">
        <v>421</v>
      </c>
      <c r="BK62" s="1090"/>
      <c r="BL62" s="1090"/>
      <c r="BM62" s="1090"/>
      <c r="BN62" s="1091"/>
      <c r="BO62" s="266"/>
      <c r="BP62" s="266"/>
      <c r="BQ62" s="263">
        <v>56</v>
      </c>
      <c r="BR62" s="264"/>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7"/>
    </row>
    <row r="63" spans="1:131" s="248" customFormat="1" ht="26.25" customHeight="1" thickBot="1" x14ac:dyDescent="0.2">
      <c r="A63" s="265" t="s">
        <v>397</v>
      </c>
      <c r="B63" s="999" t="s">
        <v>422</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5"/>
      <c r="AF63" s="1086">
        <v>31734</v>
      </c>
      <c r="AG63" s="1014"/>
      <c r="AH63" s="1014"/>
      <c r="AI63" s="1014"/>
      <c r="AJ63" s="1087"/>
      <c r="AK63" s="1088"/>
      <c r="AL63" s="1018"/>
      <c r="AM63" s="1018"/>
      <c r="AN63" s="1018"/>
      <c r="AO63" s="1018"/>
      <c r="AP63" s="1014"/>
      <c r="AQ63" s="1014"/>
      <c r="AR63" s="1014"/>
      <c r="AS63" s="1014"/>
      <c r="AT63" s="1014"/>
      <c r="AU63" s="1014"/>
      <c r="AV63" s="1014"/>
      <c r="AW63" s="1014"/>
      <c r="AX63" s="1014"/>
      <c r="AY63" s="1014"/>
      <c r="AZ63" s="1082"/>
      <c r="BA63" s="1082"/>
      <c r="BB63" s="1082"/>
      <c r="BC63" s="1082"/>
      <c r="BD63" s="1082"/>
      <c r="BE63" s="1015"/>
      <c r="BF63" s="1015"/>
      <c r="BG63" s="1015"/>
      <c r="BH63" s="1015"/>
      <c r="BI63" s="1016"/>
      <c r="BJ63" s="1083" t="s">
        <v>390</v>
      </c>
      <c r="BK63" s="1006"/>
      <c r="BL63" s="1006"/>
      <c r="BM63" s="1006"/>
      <c r="BN63" s="1084"/>
      <c r="BO63" s="266"/>
      <c r="BP63" s="266"/>
      <c r="BQ63" s="263">
        <v>57</v>
      </c>
      <c r="BR63" s="264"/>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7"/>
    </row>
    <row r="65" spans="1:131" s="248" customFormat="1" ht="26.25" customHeight="1" thickBot="1" x14ac:dyDescent="0.2">
      <c r="A65" s="253" t="s">
        <v>423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7"/>
    </row>
    <row r="66" spans="1:131" s="248" customFormat="1" ht="26.25" customHeight="1" x14ac:dyDescent="0.15">
      <c r="A66" s="1052" t="s">
        <v>424</v>
      </c>
      <c r="B66" s="1053"/>
      <c r="C66" s="1053"/>
      <c r="D66" s="1053"/>
      <c r="E66" s="1053"/>
      <c r="F66" s="1053"/>
      <c r="G66" s="1053"/>
      <c r="H66" s="1053"/>
      <c r="I66" s="1053"/>
      <c r="J66" s="1053"/>
      <c r="K66" s="1053"/>
      <c r="L66" s="1053"/>
      <c r="M66" s="1053"/>
      <c r="N66" s="1053"/>
      <c r="O66" s="1053"/>
      <c r="P66" s="1054"/>
      <c r="Q66" s="1058" t="s">
        <v>425</v>
      </c>
      <c r="R66" s="1059"/>
      <c r="S66" s="1059"/>
      <c r="T66" s="1059"/>
      <c r="U66" s="1060"/>
      <c r="V66" s="1058" t="s">
        <v>402</v>
      </c>
      <c r="W66" s="1059"/>
      <c r="X66" s="1059"/>
      <c r="Y66" s="1059"/>
      <c r="Z66" s="1060"/>
      <c r="AA66" s="1058" t="s">
        <v>426</v>
      </c>
      <c r="AB66" s="1059"/>
      <c r="AC66" s="1059"/>
      <c r="AD66" s="1059"/>
      <c r="AE66" s="1060"/>
      <c r="AF66" s="1064" t="s">
        <v>427</v>
      </c>
      <c r="AG66" s="1065"/>
      <c r="AH66" s="1065"/>
      <c r="AI66" s="1065"/>
      <c r="AJ66" s="1066"/>
      <c r="AK66" s="1058" t="s">
        <v>405</v>
      </c>
      <c r="AL66" s="1053"/>
      <c r="AM66" s="1053"/>
      <c r="AN66" s="1053"/>
      <c r="AO66" s="1054"/>
      <c r="AP66" s="1058" t="s">
        <v>406</v>
      </c>
      <c r="AQ66" s="1059"/>
      <c r="AR66" s="1059"/>
      <c r="AS66" s="1059"/>
      <c r="AT66" s="1060"/>
      <c r="AU66" s="1058" t="s">
        <v>428</v>
      </c>
      <c r="AV66" s="1059"/>
      <c r="AW66" s="1059"/>
      <c r="AX66" s="1059"/>
      <c r="AY66" s="1060"/>
      <c r="AZ66" s="1058" t="s">
        <v>376</v>
      </c>
      <c r="BA66" s="1059"/>
      <c r="BB66" s="1059"/>
      <c r="BC66" s="1059"/>
      <c r="BD66" s="1074"/>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2" t="s">
        <v>591</v>
      </c>
      <c r="C68" s="1043"/>
      <c r="D68" s="1043"/>
      <c r="E68" s="1043"/>
      <c r="F68" s="1043"/>
      <c r="G68" s="1043"/>
      <c r="H68" s="1043"/>
      <c r="I68" s="1043"/>
      <c r="J68" s="1043"/>
      <c r="K68" s="1043"/>
      <c r="L68" s="1043"/>
      <c r="M68" s="1043"/>
      <c r="N68" s="1043"/>
      <c r="O68" s="1043"/>
      <c r="P68" s="1044"/>
      <c r="Q68" s="1045">
        <v>547</v>
      </c>
      <c r="R68" s="1039"/>
      <c r="S68" s="1039"/>
      <c r="T68" s="1039"/>
      <c r="U68" s="1039"/>
      <c r="V68" s="1039">
        <v>432</v>
      </c>
      <c r="W68" s="1039"/>
      <c r="X68" s="1039"/>
      <c r="Y68" s="1039"/>
      <c r="Z68" s="1039"/>
      <c r="AA68" s="1039">
        <v>115</v>
      </c>
      <c r="AB68" s="1039"/>
      <c r="AC68" s="1039"/>
      <c r="AD68" s="1039"/>
      <c r="AE68" s="1039"/>
      <c r="AF68" s="1039">
        <v>115</v>
      </c>
      <c r="AG68" s="1039"/>
      <c r="AH68" s="1039"/>
      <c r="AI68" s="1039"/>
      <c r="AJ68" s="1039"/>
      <c r="AK68" s="1039" t="s">
        <v>590</v>
      </c>
      <c r="AL68" s="1039"/>
      <c r="AM68" s="1039"/>
      <c r="AN68" s="1039"/>
      <c r="AO68" s="1039"/>
      <c r="AP68" s="1039">
        <v>5006</v>
      </c>
      <c r="AQ68" s="1039"/>
      <c r="AR68" s="1039"/>
      <c r="AS68" s="1039"/>
      <c r="AT68" s="1039"/>
      <c r="AU68" s="1039" t="s">
        <v>590</v>
      </c>
      <c r="AV68" s="1039"/>
      <c r="AW68" s="1039"/>
      <c r="AX68" s="1039"/>
      <c r="AY68" s="1039"/>
      <c r="AZ68" s="1040"/>
      <c r="BA68" s="1040"/>
      <c r="BB68" s="1040"/>
      <c r="BC68" s="1040"/>
      <c r="BD68" s="1041"/>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592</v>
      </c>
      <c r="C69" s="1030"/>
      <c r="D69" s="1030"/>
      <c r="E69" s="1030"/>
      <c r="F69" s="1030"/>
      <c r="G69" s="1030"/>
      <c r="H69" s="1030"/>
      <c r="I69" s="1030"/>
      <c r="J69" s="1030"/>
      <c r="K69" s="1030"/>
      <c r="L69" s="1030"/>
      <c r="M69" s="1030"/>
      <c r="N69" s="1030"/>
      <c r="O69" s="1030"/>
      <c r="P69" s="1031"/>
      <c r="Q69" s="1032">
        <v>308</v>
      </c>
      <c r="R69" s="1026"/>
      <c r="S69" s="1026"/>
      <c r="T69" s="1026"/>
      <c r="U69" s="1026"/>
      <c r="V69" s="1026">
        <v>254</v>
      </c>
      <c r="W69" s="1026"/>
      <c r="X69" s="1026"/>
      <c r="Y69" s="1026"/>
      <c r="Z69" s="1026"/>
      <c r="AA69" s="1026">
        <v>54</v>
      </c>
      <c r="AB69" s="1026"/>
      <c r="AC69" s="1026"/>
      <c r="AD69" s="1026"/>
      <c r="AE69" s="1026"/>
      <c r="AF69" s="1026">
        <v>54</v>
      </c>
      <c r="AG69" s="1026"/>
      <c r="AH69" s="1026"/>
      <c r="AI69" s="1026"/>
      <c r="AJ69" s="1026"/>
      <c r="AK69" s="1026" t="s">
        <v>590</v>
      </c>
      <c r="AL69" s="1026"/>
      <c r="AM69" s="1026"/>
      <c r="AN69" s="1026"/>
      <c r="AO69" s="1026"/>
      <c r="AP69" s="1026" t="s">
        <v>590</v>
      </c>
      <c r="AQ69" s="1026"/>
      <c r="AR69" s="1026"/>
      <c r="AS69" s="1026"/>
      <c r="AT69" s="1026"/>
      <c r="AU69" s="1026" t="s">
        <v>590</v>
      </c>
      <c r="AV69" s="1026"/>
      <c r="AW69" s="1026"/>
      <c r="AX69" s="1026"/>
      <c r="AY69" s="1026"/>
      <c r="AZ69" s="1037"/>
      <c r="BA69" s="1037"/>
      <c r="BB69" s="1037"/>
      <c r="BC69" s="1037"/>
      <c r="BD69" s="103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593</v>
      </c>
      <c r="C70" s="1030"/>
      <c r="D70" s="1030"/>
      <c r="E70" s="1030"/>
      <c r="F70" s="1030"/>
      <c r="G70" s="1030"/>
      <c r="H70" s="1030"/>
      <c r="I70" s="1030"/>
      <c r="J70" s="1030"/>
      <c r="K70" s="1030"/>
      <c r="L70" s="1030"/>
      <c r="M70" s="1030"/>
      <c r="N70" s="1030"/>
      <c r="O70" s="1030"/>
      <c r="P70" s="1031"/>
      <c r="Q70" s="1032">
        <v>296028</v>
      </c>
      <c r="R70" s="1026"/>
      <c r="S70" s="1026"/>
      <c r="T70" s="1026"/>
      <c r="U70" s="1026"/>
      <c r="V70" s="1026">
        <v>287668</v>
      </c>
      <c r="W70" s="1026"/>
      <c r="X70" s="1026"/>
      <c r="Y70" s="1026"/>
      <c r="Z70" s="1026"/>
      <c r="AA70" s="1026">
        <v>8360</v>
      </c>
      <c r="AB70" s="1026"/>
      <c r="AC70" s="1026"/>
      <c r="AD70" s="1026"/>
      <c r="AE70" s="1026"/>
      <c r="AF70" s="1026">
        <v>8360</v>
      </c>
      <c r="AG70" s="1026"/>
      <c r="AH70" s="1026"/>
      <c r="AI70" s="1026"/>
      <c r="AJ70" s="1026"/>
      <c r="AK70" s="1026" t="s">
        <v>590</v>
      </c>
      <c r="AL70" s="1026"/>
      <c r="AM70" s="1026"/>
      <c r="AN70" s="1026"/>
      <c r="AO70" s="1026"/>
      <c r="AP70" s="1026" t="s">
        <v>590</v>
      </c>
      <c r="AQ70" s="1026"/>
      <c r="AR70" s="1026"/>
      <c r="AS70" s="1026"/>
      <c r="AT70" s="1026"/>
      <c r="AU70" s="1026" t="s">
        <v>590</v>
      </c>
      <c r="AV70" s="1026"/>
      <c r="AW70" s="1026"/>
      <c r="AX70" s="1026"/>
      <c r="AY70" s="1026"/>
      <c r="AZ70" s="1037"/>
      <c r="BA70" s="1037"/>
      <c r="BB70" s="1037"/>
      <c r="BC70" s="1037"/>
      <c r="BD70" s="103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397</v>
      </c>
      <c r="B88" s="999" t="s">
        <v>429</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c r="AG88" s="1014"/>
      <c r="AH88" s="1014"/>
      <c r="AI88" s="1014"/>
      <c r="AJ88" s="1014"/>
      <c r="AK88" s="1018"/>
      <c r="AL88" s="1018"/>
      <c r="AM88" s="1018"/>
      <c r="AN88" s="1018"/>
      <c r="AO88" s="1018"/>
      <c r="AP88" s="1014"/>
      <c r="AQ88" s="1014"/>
      <c r="AR88" s="1014"/>
      <c r="AS88" s="1014"/>
      <c r="AT88" s="1014"/>
      <c r="AU88" s="1014"/>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397</v>
      </c>
      <c r="BR102" s="999" t="s">
        <v>430</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431</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432</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435</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436</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437</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438</v>
      </c>
      <c r="AB109" s="949"/>
      <c r="AC109" s="949"/>
      <c r="AD109" s="949"/>
      <c r="AE109" s="950"/>
      <c r="AF109" s="951" t="s">
        <v>306</v>
      </c>
      <c r="AG109" s="949"/>
      <c r="AH109" s="949"/>
      <c r="AI109" s="949"/>
      <c r="AJ109" s="950"/>
      <c r="AK109" s="951" t="s">
        <v>305</v>
      </c>
      <c r="AL109" s="949"/>
      <c r="AM109" s="949"/>
      <c r="AN109" s="949"/>
      <c r="AO109" s="950"/>
      <c r="AP109" s="951" t="s">
        <v>439</v>
      </c>
      <c r="AQ109" s="949"/>
      <c r="AR109" s="949"/>
      <c r="AS109" s="949"/>
      <c r="AT109" s="980"/>
      <c r="AU109" s="948" t="s">
        <v>437</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438</v>
      </c>
      <c r="BR109" s="949"/>
      <c r="BS109" s="949"/>
      <c r="BT109" s="949"/>
      <c r="BU109" s="950"/>
      <c r="BV109" s="951" t="s">
        <v>306</v>
      </c>
      <c r="BW109" s="949"/>
      <c r="BX109" s="949"/>
      <c r="BY109" s="949"/>
      <c r="BZ109" s="950"/>
      <c r="CA109" s="951" t="s">
        <v>305</v>
      </c>
      <c r="CB109" s="949"/>
      <c r="CC109" s="949"/>
      <c r="CD109" s="949"/>
      <c r="CE109" s="950"/>
      <c r="CF109" s="987" t="s">
        <v>439</v>
      </c>
      <c r="CG109" s="987"/>
      <c r="CH109" s="987"/>
      <c r="CI109" s="987"/>
      <c r="CJ109" s="987"/>
      <c r="CK109" s="951" t="s">
        <v>440</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438</v>
      </c>
      <c r="DH109" s="949"/>
      <c r="DI109" s="949"/>
      <c r="DJ109" s="949"/>
      <c r="DK109" s="950"/>
      <c r="DL109" s="951" t="s">
        <v>306</v>
      </c>
      <c r="DM109" s="949"/>
      <c r="DN109" s="949"/>
      <c r="DO109" s="949"/>
      <c r="DP109" s="950"/>
      <c r="DQ109" s="951" t="s">
        <v>305</v>
      </c>
      <c r="DR109" s="949"/>
      <c r="DS109" s="949"/>
      <c r="DT109" s="949"/>
      <c r="DU109" s="950"/>
      <c r="DV109" s="951" t="s">
        <v>439</v>
      </c>
      <c r="DW109" s="949"/>
      <c r="DX109" s="949"/>
      <c r="DY109" s="949"/>
      <c r="DZ109" s="980"/>
    </row>
    <row r="110" spans="1:131" s="247" customFormat="1" ht="26.25" customHeight="1" x14ac:dyDescent="0.15">
      <c r="A110" s="851" t="s">
        <v>441</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30940505</v>
      </c>
      <c r="AB110" s="942"/>
      <c r="AC110" s="942"/>
      <c r="AD110" s="942"/>
      <c r="AE110" s="943"/>
      <c r="AF110" s="944">
        <v>30780180</v>
      </c>
      <c r="AG110" s="942"/>
      <c r="AH110" s="942"/>
      <c r="AI110" s="942"/>
      <c r="AJ110" s="943"/>
      <c r="AK110" s="944">
        <v>35114988</v>
      </c>
      <c r="AL110" s="942"/>
      <c r="AM110" s="942"/>
      <c r="AN110" s="942"/>
      <c r="AO110" s="943"/>
      <c r="AP110" s="945">
        <v>20.399999999999999</v>
      </c>
      <c r="AQ110" s="946"/>
      <c r="AR110" s="946"/>
      <c r="AS110" s="946"/>
      <c r="AT110" s="947"/>
      <c r="AU110" s="981" t="s">
        <v>73</v>
      </c>
      <c r="AV110" s="982"/>
      <c r="AW110" s="982"/>
      <c r="AX110" s="982"/>
      <c r="AY110" s="982"/>
      <c r="AZ110" s="907" t="s">
        <v>442</v>
      </c>
      <c r="BA110" s="852"/>
      <c r="BB110" s="852"/>
      <c r="BC110" s="852"/>
      <c r="BD110" s="852"/>
      <c r="BE110" s="852"/>
      <c r="BF110" s="852"/>
      <c r="BG110" s="852"/>
      <c r="BH110" s="852"/>
      <c r="BI110" s="852"/>
      <c r="BJ110" s="852"/>
      <c r="BK110" s="852"/>
      <c r="BL110" s="852"/>
      <c r="BM110" s="852"/>
      <c r="BN110" s="852"/>
      <c r="BO110" s="852"/>
      <c r="BP110" s="853"/>
      <c r="BQ110" s="908">
        <v>443110965</v>
      </c>
      <c r="BR110" s="889"/>
      <c r="BS110" s="889"/>
      <c r="BT110" s="889"/>
      <c r="BU110" s="889"/>
      <c r="BV110" s="889">
        <v>454325134</v>
      </c>
      <c r="BW110" s="889"/>
      <c r="BX110" s="889"/>
      <c r="BY110" s="889"/>
      <c r="BZ110" s="889"/>
      <c r="CA110" s="889">
        <v>481313290</v>
      </c>
      <c r="CB110" s="889"/>
      <c r="CC110" s="889"/>
      <c r="CD110" s="889"/>
      <c r="CE110" s="889"/>
      <c r="CF110" s="913">
        <v>278.89999999999998</v>
      </c>
      <c r="CG110" s="914"/>
      <c r="CH110" s="914"/>
      <c r="CI110" s="914"/>
      <c r="CJ110" s="914"/>
      <c r="CK110" s="977" t="s">
        <v>443</v>
      </c>
      <c r="CL110" s="863"/>
      <c r="CM110" s="938" t="s">
        <v>444</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v>1834811</v>
      </c>
      <c r="DH110" s="889"/>
      <c r="DI110" s="889"/>
      <c r="DJ110" s="889"/>
      <c r="DK110" s="889"/>
      <c r="DL110" s="889">
        <v>1678633</v>
      </c>
      <c r="DM110" s="889"/>
      <c r="DN110" s="889"/>
      <c r="DO110" s="889"/>
      <c r="DP110" s="889"/>
      <c r="DQ110" s="889">
        <v>1519375</v>
      </c>
      <c r="DR110" s="889"/>
      <c r="DS110" s="889"/>
      <c r="DT110" s="889"/>
      <c r="DU110" s="889"/>
      <c r="DV110" s="890">
        <v>0.9</v>
      </c>
      <c r="DW110" s="890"/>
      <c r="DX110" s="890"/>
      <c r="DY110" s="890"/>
      <c r="DZ110" s="891"/>
    </row>
    <row r="111" spans="1:131" s="247" customFormat="1" ht="26.25" customHeight="1" x14ac:dyDescent="0.15">
      <c r="A111" s="818" t="s">
        <v>445</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446</v>
      </c>
      <c r="AB111" s="970"/>
      <c r="AC111" s="970"/>
      <c r="AD111" s="970"/>
      <c r="AE111" s="971"/>
      <c r="AF111" s="972" t="s">
        <v>390</v>
      </c>
      <c r="AG111" s="970"/>
      <c r="AH111" s="970"/>
      <c r="AI111" s="970"/>
      <c r="AJ111" s="971"/>
      <c r="AK111" s="972" t="s">
        <v>126</v>
      </c>
      <c r="AL111" s="970"/>
      <c r="AM111" s="970"/>
      <c r="AN111" s="970"/>
      <c r="AO111" s="971"/>
      <c r="AP111" s="973" t="s">
        <v>126</v>
      </c>
      <c r="AQ111" s="974"/>
      <c r="AR111" s="974"/>
      <c r="AS111" s="974"/>
      <c r="AT111" s="975"/>
      <c r="AU111" s="983"/>
      <c r="AV111" s="984"/>
      <c r="AW111" s="984"/>
      <c r="AX111" s="984"/>
      <c r="AY111" s="984"/>
      <c r="AZ111" s="859" t="s">
        <v>447</v>
      </c>
      <c r="BA111" s="794"/>
      <c r="BB111" s="794"/>
      <c r="BC111" s="794"/>
      <c r="BD111" s="794"/>
      <c r="BE111" s="794"/>
      <c r="BF111" s="794"/>
      <c r="BG111" s="794"/>
      <c r="BH111" s="794"/>
      <c r="BI111" s="794"/>
      <c r="BJ111" s="794"/>
      <c r="BK111" s="794"/>
      <c r="BL111" s="794"/>
      <c r="BM111" s="794"/>
      <c r="BN111" s="794"/>
      <c r="BO111" s="794"/>
      <c r="BP111" s="795"/>
      <c r="BQ111" s="860">
        <v>1902126</v>
      </c>
      <c r="BR111" s="861"/>
      <c r="BS111" s="861"/>
      <c r="BT111" s="861"/>
      <c r="BU111" s="861"/>
      <c r="BV111" s="861">
        <v>1706981</v>
      </c>
      <c r="BW111" s="861"/>
      <c r="BX111" s="861"/>
      <c r="BY111" s="861"/>
      <c r="BZ111" s="861"/>
      <c r="CA111" s="861">
        <v>1538274</v>
      </c>
      <c r="CB111" s="861"/>
      <c r="CC111" s="861"/>
      <c r="CD111" s="861"/>
      <c r="CE111" s="861"/>
      <c r="CF111" s="922">
        <v>0.9</v>
      </c>
      <c r="CG111" s="923"/>
      <c r="CH111" s="923"/>
      <c r="CI111" s="923"/>
      <c r="CJ111" s="923"/>
      <c r="CK111" s="978"/>
      <c r="CL111" s="865"/>
      <c r="CM111" s="868" t="s">
        <v>448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126</v>
      </c>
      <c r="DH111" s="861"/>
      <c r="DI111" s="861"/>
      <c r="DJ111" s="861"/>
      <c r="DK111" s="861"/>
      <c r="DL111" s="861" t="s">
        <v>390</v>
      </c>
      <c r="DM111" s="861"/>
      <c r="DN111" s="861"/>
      <c r="DO111" s="861"/>
      <c r="DP111" s="861"/>
      <c r="DQ111" s="861" t="s">
        <v>126</v>
      </c>
      <c r="DR111" s="861"/>
      <c r="DS111" s="861"/>
      <c r="DT111" s="861"/>
      <c r="DU111" s="861"/>
      <c r="DV111" s="838" t="s">
        <v>126</v>
      </c>
      <c r="DW111" s="838"/>
      <c r="DX111" s="838"/>
      <c r="DY111" s="838"/>
      <c r="DZ111" s="839"/>
    </row>
    <row r="112" spans="1:131" s="247" customFormat="1" ht="26.25" customHeight="1" x14ac:dyDescent="0.15">
      <c r="A112" s="963" t="s">
        <v>449</v>
      </c>
      <c r="B112" s="964"/>
      <c r="C112" s="794" t="s">
        <v>450</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v>1666666</v>
      </c>
      <c r="AB112" s="824"/>
      <c r="AC112" s="824"/>
      <c r="AD112" s="824"/>
      <c r="AE112" s="825"/>
      <c r="AF112" s="826">
        <v>2000000</v>
      </c>
      <c r="AG112" s="824"/>
      <c r="AH112" s="824"/>
      <c r="AI112" s="824"/>
      <c r="AJ112" s="825"/>
      <c r="AK112" s="826">
        <v>2333333</v>
      </c>
      <c r="AL112" s="824"/>
      <c r="AM112" s="824"/>
      <c r="AN112" s="824"/>
      <c r="AO112" s="825"/>
      <c r="AP112" s="871">
        <v>1.4</v>
      </c>
      <c r="AQ112" s="872"/>
      <c r="AR112" s="872"/>
      <c r="AS112" s="872"/>
      <c r="AT112" s="873"/>
      <c r="AU112" s="983"/>
      <c r="AV112" s="984"/>
      <c r="AW112" s="984"/>
      <c r="AX112" s="984"/>
      <c r="AY112" s="984"/>
      <c r="AZ112" s="859" t="s">
        <v>451</v>
      </c>
      <c r="BA112" s="794"/>
      <c r="BB112" s="794"/>
      <c r="BC112" s="794"/>
      <c r="BD112" s="794"/>
      <c r="BE112" s="794"/>
      <c r="BF112" s="794"/>
      <c r="BG112" s="794"/>
      <c r="BH112" s="794"/>
      <c r="BI112" s="794"/>
      <c r="BJ112" s="794"/>
      <c r="BK112" s="794"/>
      <c r="BL112" s="794"/>
      <c r="BM112" s="794"/>
      <c r="BN112" s="794"/>
      <c r="BO112" s="794"/>
      <c r="BP112" s="795"/>
      <c r="BQ112" s="860">
        <v>73297966</v>
      </c>
      <c r="BR112" s="861"/>
      <c r="BS112" s="861"/>
      <c r="BT112" s="861"/>
      <c r="BU112" s="861"/>
      <c r="BV112" s="861">
        <v>70909196</v>
      </c>
      <c r="BW112" s="861"/>
      <c r="BX112" s="861"/>
      <c r="BY112" s="861"/>
      <c r="BZ112" s="861"/>
      <c r="CA112" s="861">
        <v>72307753</v>
      </c>
      <c r="CB112" s="861"/>
      <c r="CC112" s="861"/>
      <c r="CD112" s="861"/>
      <c r="CE112" s="861"/>
      <c r="CF112" s="922">
        <v>41.9</v>
      </c>
      <c r="CG112" s="923"/>
      <c r="CH112" s="923"/>
      <c r="CI112" s="923"/>
      <c r="CJ112" s="923"/>
      <c r="CK112" s="978"/>
      <c r="CL112" s="865"/>
      <c r="CM112" s="868" t="s">
        <v>452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v>37796</v>
      </c>
      <c r="DH112" s="861"/>
      <c r="DI112" s="861"/>
      <c r="DJ112" s="861"/>
      <c r="DK112" s="861"/>
      <c r="DL112" s="861">
        <v>28348</v>
      </c>
      <c r="DM112" s="861"/>
      <c r="DN112" s="861"/>
      <c r="DO112" s="861"/>
      <c r="DP112" s="861"/>
      <c r="DQ112" s="861">
        <v>18899</v>
      </c>
      <c r="DR112" s="861"/>
      <c r="DS112" s="861"/>
      <c r="DT112" s="861"/>
      <c r="DU112" s="861"/>
      <c r="DV112" s="838">
        <v>0</v>
      </c>
      <c r="DW112" s="838"/>
      <c r="DX112" s="838"/>
      <c r="DY112" s="838"/>
      <c r="DZ112" s="839"/>
    </row>
    <row r="113" spans="1:130" s="247" customFormat="1" ht="26.25" customHeight="1" x14ac:dyDescent="0.15">
      <c r="A113" s="965"/>
      <c r="B113" s="966"/>
      <c r="C113" s="794" t="s">
        <v>453</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6418197</v>
      </c>
      <c r="AB113" s="970"/>
      <c r="AC113" s="970"/>
      <c r="AD113" s="970"/>
      <c r="AE113" s="971"/>
      <c r="AF113" s="972">
        <v>5383490</v>
      </c>
      <c r="AG113" s="970"/>
      <c r="AH113" s="970"/>
      <c r="AI113" s="970"/>
      <c r="AJ113" s="971"/>
      <c r="AK113" s="972">
        <v>4994240</v>
      </c>
      <c r="AL113" s="970"/>
      <c r="AM113" s="970"/>
      <c r="AN113" s="970"/>
      <c r="AO113" s="971"/>
      <c r="AP113" s="973">
        <v>2.9</v>
      </c>
      <c r="AQ113" s="974"/>
      <c r="AR113" s="974"/>
      <c r="AS113" s="974"/>
      <c r="AT113" s="975"/>
      <c r="AU113" s="983"/>
      <c r="AV113" s="984"/>
      <c r="AW113" s="984"/>
      <c r="AX113" s="984"/>
      <c r="AY113" s="984"/>
      <c r="AZ113" s="859" t="s">
        <v>454</v>
      </c>
      <c r="BA113" s="794"/>
      <c r="BB113" s="794"/>
      <c r="BC113" s="794"/>
      <c r="BD113" s="794"/>
      <c r="BE113" s="794"/>
      <c r="BF113" s="794"/>
      <c r="BG113" s="794"/>
      <c r="BH113" s="794"/>
      <c r="BI113" s="794"/>
      <c r="BJ113" s="794"/>
      <c r="BK113" s="794"/>
      <c r="BL113" s="794"/>
      <c r="BM113" s="794"/>
      <c r="BN113" s="794"/>
      <c r="BO113" s="794"/>
      <c r="BP113" s="795"/>
      <c r="BQ113" s="860">
        <v>2510</v>
      </c>
      <c r="BR113" s="861"/>
      <c r="BS113" s="861"/>
      <c r="BT113" s="861"/>
      <c r="BU113" s="861"/>
      <c r="BV113" s="861">
        <v>1873</v>
      </c>
      <c r="BW113" s="861"/>
      <c r="BX113" s="861"/>
      <c r="BY113" s="861"/>
      <c r="BZ113" s="861"/>
      <c r="CA113" s="861">
        <v>1242</v>
      </c>
      <c r="CB113" s="861"/>
      <c r="CC113" s="861"/>
      <c r="CD113" s="861"/>
      <c r="CE113" s="861"/>
      <c r="CF113" s="922">
        <v>0</v>
      </c>
      <c r="CG113" s="923"/>
      <c r="CH113" s="923"/>
      <c r="CI113" s="923"/>
      <c r="CJ113" s="923"/>
      <c r="CK113" s="978"/>
      <c r="CL113" s="865"/>
      <c r="CM113" s="868" t="s">
        <v>455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390</v>
      </c>
      <c r="DH113" s="824"/>
      <c r="DI113" s="824"/>
      <c r="DJ113" s="824"/>
      <c r="DK113" s="825"/>
      <c r="DL113" s="826" t="s">
        <v>390</v>
      </c>
      <c r="DM113" s="824"/>
      <c r="DN113" s="824"/>
      <c r="DO113" s="824"/>
      <c r="DP113" s="825"/>
      <c r="DQ113" s="826" t="s">
        <v>126</v>
      </c>
      <c r="DR113" s="824"/>
      <c r="DS113" s="824"/>
      <c r="DT113" s="824"/>
      <c r="DU113" s="825"/>
      <c r="DV113" s="871" t="s">
        <v>126</v>
      </c>
      <c r="DW113" s="872"/>
      <c r="DX113" s="872"/>
      <c r="DY113" s="872"/>
      <c r="DZ113" s="873"/>
    </row>
    <row r="114" spans="1:130" s="247" customFormat="1" ht="26.25" customHeight="1" x14ac:dyDescent="0.15">
      <c r="A114" s="965"/>
      <c r="B114" s="966"/>
      <c r="C114" s="794" t="s">
        <v>456</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49583</v>
      </c>
      <c r="AB114" s="824"/>
      <c r="AC114" s="824"/>
      <c r="AD114" s="824"/>
      <c r="AE114" s="825"/>
      <c r="AF114" s="826">
        <v>299</v>
      </c>
      <c r="AG114" s="824"/>
      <c r="AH114" s="824"/>
      <c r="AI114" s="824"/>
      <c r="AJ114" s="825"/>
      <c r="AK114" s="826">
        <v>265</v>
      </c>
      <c r="AL114" s="824"/>
      <c r="AM114" s="824"/>
      <c r="AN114" s="824"/>
      <c r="AO114" s="825"/>
      <c r="AP114" s="871">
        <v>0</v>
      </c>
      <c r="AQ114" s="872"/>
      <c r="AR114" s="872"/>
      <c r="AS114" s="872"/>
      <c r="AT114" s="873"/>
      <c r="AU114" s="983"/>
      <c r="AV114" s="984"/>
      <c r="AW114" s="984"/>
      <c r="AX114" s="984"/>
      <c r="AY114" s="984"/>
      <c r="AZ114" s="859" t="s">
        <v>457</v>
      </c>
      <c r="BA114" s="794"/>
      <c r="BB114" s="794"/>
      <c r="BC114" s="794"/>
      <c r="BD114" s="794"/>
      <c r="BE114" s="794"/>
      <c r="BF114" s="794"/>
      <c r="BG114" s="794"/>
      <c r="BH114" s="794"/>
      <c r="BI114" s="794"/>
      <c r="BJ114" s="794"/>
      <c r="BK114" s="794"/>
      <c r="BL114" s="794"/>
      <c r="BM114" s="794"/>
      <c r="BN114" s="794"/>
      <c r="BO114" s="794"/>
      <c r="BP114" s="795"/>
      <c r="BQ114" s="860">
        <v>75497529</v>
      </c>
      <c r="BR114" s="861"/>
      <c r="BS114" s="861"/>
      <c r="BT114" s="861"/>
      <c r="BU114" s="861"/>
      <c r="BV114" s="861">
        <v>74246560</v>
      </c>
      <c r="BW114" s="861"/>
      <c r="BX114" s="861"/>
      <c r="BY114" s="861"/>
      <c r="BZ114" s="861"/>
      <c r="CA114" s="861">
        <v>72459306</v>
      </c>
      <c r="CB114" s="861"/>
      <c r="CC114" s="861"/>
      <c r="CD114" s="861"/>
      <c r="CE114" s="861"/>
      <c r="CF114" s="922">
        <v>42</v>
      </c>
      <c r="CG114" s="923"/>
      <c r="CH114" s="923"/>
      <c r="CI114" s="923"/>
      <c r="CJ114" s="923"/>
      <c r="CK114" s="978"/>
      <c r="CL114" s="865"/>
      <c r="CM114" s="868" t="s">
        <v>458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390</v>
      </c>
      <c r="DH114" s="824"/>
      <c r="DI114" s="824"/>
      <c r="DJ114" s="824"/>
      <c r="DK114" s="825"/>
      <c r="DL114" s="826" t="s">
        <v>126</v>
      </c>
      <c r="DM114" s="824"/>
      <c r="DN114" s="824"/>
      <c r="DO114" s="824"/>
      <c r="DP114" s="825"/>
      <c r="DQ114" s="826" t="s">
        <v>126</v>
      </c>
      <c r="DR114" s="824"/>
      <c r="DS114" s="824"/>
      <c r="DT114" s="824"/>
      <c r="DU114" s="825"/>
      <c r="DV114" s="871" t="s">
        <v>126</v>
      </c>
      <c r="DW114" s="872"/>
      <c r="DX114" s="872"/>
      <c r="DY114" s="872"/>
      <c r="DZ114" s="873"/>
    </row>
    <row r="115" spans="1:130" s="247" customFormat="1" ht="26.25" customHeight="1" x14ac:dyDescent="0.15">
      <c r="A115" s="965"/>
      <c r="B115" s="966"/>
      <c r="C115" s="794" t="s">
        <v>459</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221403</v>
      </c>
      <c r="AB115" s="970"/>
      <c r="AC115" s="970"/>
      <c r="AD115" s="970"/>
      <c r="AE115" s="971"/>
      <c r="AF115" s="972">
        <v>193075</v>
      </c>
      <c r="AG115" s="970"/>
      <c r="AH115" s="970"/>
      <c r="AI115" s="970"/>
      <c r="AJ115" s="971"/>
      <c r="AK115" s="972">
        <v>103721</v>
      </c>
      <c r="AL115" s="970"/>
      <c r="AM115" s="970"/>
      <c r="AN115" s="970"/>
      <c r="AO115" s="971"/>
      <c r="AP115" s="973">
        <v>0.1</v>
      </c>
      <c r="AQ115" s="974"/>
      <c r="AR115" s="974"/>
      <c r="AS115" s="974"/>
      <c r="AT115" s="975"/>
      <c r="AU115" s="983"/>
      <c r="AV115" s="984"/>
      <c r="AW115" s="984"/>
      <c r="AX115" s="984"/>
      <c r="AY115" s="984"/>
      <c r="AZ115" s="859" t="s">
        <v>460</v>
      </c>
      <c r="BA115" s="794"/>
      <c r="BB115" s="794"/>
      <c r="BC115" s="794"/>
      <c r="BD115" s="794"/>
      <c r="BE115" s="794"/>
      <c r="BF115" s="794"/>
      <c r="BG115" s="794"/>
      <c r="BH115" s="794"/>
      <c r="BI115" s="794"/>
      <c r="BJ115" s="794"/>
      <c r="BK115" s="794"/>
      <c r="BL115" s="794"/>
      <c r="BM115" s="794"/>
      <c r="BN115" s="794"/>
      <c r="BO115" s="794"/>
      <c r="BP115" s="795"/>
      <c r="BQ115" s="860" t="s">
        <v>390</v>
      </c>
      <c r="BR115" s="861"/>
      <c r="BS115" s="861"/>
      <c r="BT115" s="861"/>
      <c r="BU115" s="861"/>
      <c r="BV115" s="861" t="s">
        <v>390</v>
      </c>
      <c r="BW115" s="861"/>
      <c r="BX115" s="861"/>
      <c r="BY115" s="861"/>
      <c r="BZ115" s="861"/>
      <c r="CA115" s="861" t="s">
        <v>390</v>
      </c>
      <c r="CB115" s="861"/>
      <c r="CC115" s="861"/>
      <c r="CD115" s="861"/>
      <c r="CE115" s="861"/>
      <c r="CF115" s="922" t="s">
        <v>126</v>
      </c>
      <c r="CG115" s="923"/>
      <c r="CH115" s="923"/>
      <c r="CI115" s="923"/>
      <c r="CJ115" s="923"/>
      <c r="CK115" s="978"/>
      <c r="CL115" s="865"/>
      <c r="CM115" s="859" t="s">
        <v>461</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390</v>
      </c>
      <c r="DH115" s="824"/>
      <c r="DI115" s="824"/>
      <c r="DJ115" s="824"/>
      <c r="DK115" s="825"/>
      <c r="DL115" s="826" t="s">
        <v>126</v>
      </c>
      <c r="DM115" s="824"/>
      <c r="DN115" s="824"/>
      <c r="DO115" s="824"/>
      <c r="DP115" s="825"/>
      <c r="DQ115" s="826" t="s">
        <v>126</v>
      </c>
      <c r="DR115" s="824"/>
      <c r="DS115" s="824"/>
      <c r="DT115" s="824"/>
      <c r="DU115" s="825"/>
      <c r="DV115" s="871" t="s">
        <v>390</v>
      </c>
      <c r="DW115" s="872"/>
      <c r="DX115" s="872"/>
      <c r="DY115" s="872"/>
      <c r="DZ115" s="873"/>
    </row>
    <row r="116" spans="1:130" s="247" customFormat="1" ht="26.25" customHeight="1" x14ac:dyDescent="0.15">
      <c r="A116" s="967"/>
      <c r="B116" s="968"/>
      <c r="C116" s="927" t="s">
        <v>462</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1251</v>
      </c>
      <c r="AB116" s="824"/>
      <c r="AC116" s="824"/>
      <c r="AD116" s="824"/>
      <c r="AE116" s="825"/>
      <c r="AF116" s="826" t="s">
        <v>390</v>
      </c>
      <c r="AG116" s="824"/>
      <c r="AH116" s="824"/>
      <c r="AI116" s="824"/>
      <c r="AJ116" s="825"/>
      <c r="AK116" s="826">
        <v>1046</v>
      </c>
      <c r="AL116" s="824"/>
      <c r="AM116" s="824"/>
      <c r="AN116" s="824"/>
      <c r="AO116" s="825"/>
      <c r="AP116" s="871">
        <v>0</v>
      </c>
      <c r="AQ116" s="872"/>
      <c r="AR116" s="872"/>
      <c r="AS116" s="872"/>
      <c r="AT116" s="873"/>
      <c r="AU116" s="983"/>
      <c r="AV116" s="984"/>
      <c r="AW116" s="984"/>
      <c r="AX116" s="984"/>
      <c r="AY116" s="984"/>
      <c r="AZ116" s="910" t="s">
        <v>463</v>
      </c>
      <c r="BA116" s="911"/>
      <c r="BB116" s="911"/>
      <c r="BC116" s="911"/>
      <c r="BD116" s="911"/>
      <c r="BE116" s="911"/>
      <c r="BF116" s="911"/>
      <c r="BG116" s="911"/>
      <c r="BH116" s="911"/>
      <c r="BI116" s="911"/>
      <c r="BJ116" s="911"/>
      <c r="BK116" s="911"/>
      <c r="BL116" s="911"/>
      <c r="BM116" s="911"/>
      <c r="BN116" s="911"/>
      <c r="BO116" s="911"/>
      <c r="BP116" s="912"/>
      <c r="BQ116" s="860" t="s">
        <v>126</v>
      </c>
      <c r="BR116" s="861"/>
      <c r="BS116" s="861"/>
      <c r="BT116" s="861"/>
      <c r="BU116" s="861"/>
      <c r="BV116" s="861" t="s">
        <v>126</v>
      </c>
      <c r="BW116" s="861"/>
      <c r="BX116" s="861"/>
      <c r="BY116" s="861"/>
      <c r="BZ116" s="861"/>
      <c r="CA116" s="861" t="s">
        <v>390</v>
      </c>
      <c r="CB116" s="861"/>
      <c r="CC116" s="861"/>
      <c r="CD116" s="861"/>
      <c r="CE116" s="861"/>
      <c r="CF116" s="922" t="s">
        <v>390</v>
      </c>
      <c r="CG116" s="923"/>
      <c r="CH116" s="923"/>
      <c r="CI116" s="923"/>
      <c r="CJ116" s="923"/>
      <c r="CK116" s="978"/>
      <c r="CL116" s="865"/>
      <c r="CM116" s="868" t="s">
        <v>464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126</v>
      </c>
      <c r="DH116" s="824"/>
      <c r="DI116" s="824"/>
      <c r="DJ116" s="824"/>
      <c r="DK116" s="825"/>
      <c r="DL116" s="826" t="s">
        <v>126</v>
      </c>
      <c r="DM116" s="824"/>
      <c r="DN116" s="824"/>
      <c r="DO116" s="824"/>
      <c r="DP116" s="825"/>
      <c r="DQ116" s="826" t="s">
        <v>446</v>
      </c>
      <c r="DR116" s="824"/>
      <c r="DS116" s="824"/>
      <c r="DT116" s="824"/>
      <c r="DU116" s="825"/>
      <c r="DV116" s="871" t="s">
        <v>390</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465</v>
      </c>
      <c r="Z117" s="950"/>
      <c r="AA117" s="955">
        <v>39297605</v>
      </c>
      <c r="AB117" s="956"/>
      <c r="AC117" s="956"/>
      <c r="AD117" s="956"/>
      <c r="AE117" s="957"/>
      <c r="AF117" s="958">
        <v>38357044</v>
      </c>
      <c r="AG117" s="956"/>
      <c r="AH117" s="956"/>
      <c r="AI117" s="956"/>
      <c r="AJ117" s="957"/>
      <c r="AK117" s="958">
        <v>42547593</v>
      </c>
      <c r="AL117" s="956"/>
      <c r="AM117" s="956"/>
      <c r="AN117" s="956"/>
      <c r="AO117" s="957"/>
      <c r="AP117" s="959"/>
      <c r="AQ117" s="960"/>
      <c r="AR117" s="960"/>
      <c r="AS117" s="960"/>
      <c r="AT117" s="961"/>
      <c r="AU117" s="983"/>
      <c r="AV117" s="984"/>
      <c r="AW117" s="984"/>
      <c r="AX117" s="984"/>
      <c r="AY117" s="984"/>
      <c r="AZ117" s="910" t="s">
        <v>466</v>
      </c>
      <c r="BA117" s="911"/>
      <c r="BB117" s="911"/>
      <c r="BC117" s="911"/>
      <c r="BD117" s="911"/>
      <c r="BE117" s="911"/>
      <c r="BF117" s="911"/>
      <c r="BG117" s="911"/>
      <c r="BH117" s="911"/>
      <c r="BI117" s="911"/>
      <c r="BJ117" s="911"/>
      <c r="BK117" s="911"/>
      <c r="BL117" s="911"/>
      <c r="BM117" s="911"/>
      <c r="BN117" s="911"/>
      <c r="BO117" s="911"/>
      <c r="BP117" s="912"/>
      <c r="BQ117" s="860" t="s">
        <v>126</v>
      </c>
      <c r="BR117" s="861"/>
      <c r="BS117" s="861"/>
      <c r="BT117" s="861"/>
      <c r="BU117" s="861"/>
      <c r="BV117" s="861" t="s">
        <v>126</v>
      </c>
      <c r="BW117" s="861"/>
      <c r="BX117" s="861"/>
      <c r="BY117" s="861"/>
      <c r="BZ117" s="861"/>
      <c r="CA117" s="861" t="s">
        <v>390</v>
      </c>
      <c r="CB117" s="861"/>
      <c r="CC117" s="861"/>
      <c r="CD117" s="861"/>
      <c r="CE117" s="861"/>
      <c r="CF117" s="922" t="s">
        <v>126</v>
      </c>
      <c r="CG117" s="923"/>
      <c r="CH117" s="923"/>
      <c r="CI117" s="923"/>
      <c r="CJ117" s="923"/>
      <c r="CK117" s="978"/>
      <c r="CL117" s="865"/>
      <c r="CM117" s="868" t="s">
        <v>467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126</v>
      </c>
      <c r="DH117" s="824"/>
      <c r="DI117" s="824"/>
      <c r="DJ117" s="824"/>
      <c r="DK117" s="825"/>
      <c r="DL117" s="826" t="s">
        <v>126</v>
      </c>
      <c r="DM117" s="824"/>
      <c r="DN117" s="824"/>
      <c r="DO117" s="824"/>
      <c r="DP117" s="825"/>
      <c r="DQ117" s="826" t="s">
        <v>126</v>
      </c>
      <c r="DR117" s="824"/>
      <c r="DS117" s="824"/>
      <c r="DT117" s="824"/>
      <c r="DU117" s="825"/>
      <c r="DV117" s="871" t="s">
        <v>126</v>
      </c>
      <c r="DW117" s="872"/>
      <c r="DX117" s="872"/>
      <c r="DY117" s="872"/>
      <c r="DZ117" s="873"/>
    </row>
    <row r="118" spans="1:130" s="247" customFormat="1" ht="26.25" customHeight="1" x14ac:dyDescent="0.15">
      <c r="A118" s="948" t="s">
        <v>440</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438</v>
      </c>
      <c r="AB118" s="949"/>
      <c r="AC118" s="949"/>
      <c r="AD118" s="949"/>
      <c r="AE118" s="950"/>
      <c r="AF118" s="951" t="s">
        <v>306</v>
      </c>
      <c r="AG118" s="949"/>
      <c r="AH118" s="949"/>
      <c r="AI118" s="949"/>
      <c r="AJ118" s="950"/>
      <c r="AK118" s="951" t="s">
        <v>305</v>
      </c>
      <c r="AL118" s="949"/>
      <c r="AM118" s="949"/>
      <c r="AN118" s="949"/>
      <c r="AO118" s="950"/>
      <c r="AP118" s="952" t="s">
        <v>439</v>
      </c>
      <c r="AQ118" s="953"/>
      <c r="AR118" s="953"/>
      <c r="AS118" s="953"/>
      <c r="AT118" s="954"/>
      <c r="AU118" s="983"/>
      <c r="AV118" s="984"/>
      <c r="AW118" s="984"/>
      <c r="AX118" s="984"/>
      <c r="AY118" s="984"/>
      <c r="AZ118" s="926" t="s">
        <v>468</v>
      </c>
      <c r="BA118" s="927"/>
      <c r="BB118" s="927"/>
      <c r="BC118" s="927"/>
      <c r="BD118" s="927"/>
      <c r="BE118" s="927"/>
      <c r="BF118" s="927"/>
      <c r="BG118" s="927"/>
      <c r="BH118" s="927"/>
      <c r="BI118" s="927"/>
      <c r="BJ118" s="927"/>
      <c r="BK118" s="927"/>
      <c r="BL118" s="927"/>
      <c r="BM118" s="927"/>
      <c r="BN118" s="927"/>
      <c r="BO118" s="927"/>
      <c r="BP118" s="928"/>
      <c r="BQ118" s="929" t="s">
        <v>126</v>
      </c>
      <c r="BR118" s="892"/>
      <c r="BS118" s="892"/>
      <c r="BT118" s="892"/>
      <c r="BU118" s="892"/>
      <c r="BV118" s="892" t="s">
        <v>126</v>
      </c>
      <c r="BW118" s="892"/>
      <c r="BX118" s="892"/>
      <c r="BY118" s="892"/>
      <c r="BZ118" s="892"/>
      <c r="CA118" s="892" t="s">
        <v>126</v>
      </c>
      <c r="CB118" s="892"/>
      <c r="CC118" s="892"/>
      <c r="CD118" s="892"/>
      <c r="CE118" s="892"/>
      <c r="CF118" s="922" t="s">
        <v>126</v>
      </c>
      <c r="CG118" s="923"/>
      <c r="CH118" s="923"/>
      <c r="CI118" s="923"/>
      <c r="CJ118" s="923"/>
      <c r="CK118" s="978"/>
      <c r="CL118" s="865"/>
      <c r="CM118" s="868" t="s">
        <v>469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126</v>
      </c>
      <c r="DH118" s="824"/>
      <c r="DI118" s="824"/>
      <c r="DJ118" s="824"/>
      <c r="DK118" s="825"/>
      <c r="DL118" s="826" t="s">
        <v>126</v>
      </c>
      <c r="DM118" s="824"/>
      <c r="DN118" s="824"/>
      <c r="DO118" s="824"/>
      <c r="DP118" s="825"/>
      <c r="DQ118" s="826" t="s">
        <v>126</v>
      </c>
      <c r="DR118" s="824"/>
      <c r="DS118" s="824"/>
      <c r="DT118" s="824"/>
      <c r="DU118" s="825"/>
      <c r="DV118" s="871" t="s">
        <v>126</v>
      </c>
      <c r="DW118" s="872"/>
      <c r="DX118" s="872"/>
      <c r="DY118" s="872"/>
      <c r="DZ118" s="873"/>
    </row>
    <row r="119" spans="1:130" s="247" customFormat="1" ht="26.25" customHeight="1" x14ac:dyDescent="0.15">
      <c r="A119" s="862" t="s">
        <v>443</v>
      </c>
      <c r="B119" s="863"/>
      <c r="C119" s="938" t="s">
        <v>444</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v>212327</v>
      </c>
      <c r="AB119" s="942"/>
      <c r="AC119" s="942"/>
      <c r="AD119" s="942"/>
      <c r="AE119" s="943"/>
      <c r="AF119" s="944">
        <v>183884</v>
      </c>
      <c r="AG119" s="942"/>
      <c r="AH119" s="942"/>
      <c r="AI119" s="942"/>
      <c r="AJ119" s="943"/>
      <c r="AK119" s="944">
        <v>93884</v>
      </c>
      <c r="AL119" s="942"/>
      <c r="AM119" s="942"/>
      <c r="AN119" s="942"/>
      <c r="AO119" s="943"/>
      <c r="AP119" s="945">
        <v>0.1</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470</v>
      </c>
      <c r="BP119" s="925"/>
      <c r="BQ119" s="929">
        <v>593811096</v>
      </c>
      <c r="BR119" s="892"/>
      <c r="BS119" s="892"/>
      <c r="BT119" s="892"/>
      <c r="BU119" s="892"/>
      <c r="BV119" s="892">
        <v>601189744</v>
      </c>
      <c r="BW119" s="892"/>
      <c r="BX119" s="892"/>
      <c r="BY119" s="892"/>
      <c r="BZ119" s="892"/>
      <c r="CA119" s="892">
        <v>627619865</v>
      </c>
      <c r="CB119" s="892"/>
      <c r="CC119" s="892"/>
      <c r="CD119" s="892"/>
      <c r="CE119" s="892"/>
      <c r="CF119" s="790"/>
      <c r="CG119" s="791"/>
      <c r="CH119" s="791"/>
      <c r="CI119" s="791"/>
      <c r="CJ119" s="881"/>
      <c r="CK119" s="979"/>
      <c r="CL119" s="867"/>
      <c r="CM119" s="885" t="s">
        <v>471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v>29519</v>
      </c>
      <c r="DH119" s="807"/>
      <c r="DI119" s="807"/>
      <c r="DJ119" s="807"/>
      <c r="DK119" s="808"/>
      <c r="DL119" s="809" t="s">
        <v>126</v>
      </c>
      <c r="DM119" s="807"/>
      <c r="DN119" s="807"/>
      <c r="DO119" s="807"/>
      <c r="DP119" s="808"/>
      <c r="DQ119" s="809" t="s">
        <v>126</v>
      </c>
      <c r="DR119" s="807"/>
      <c r="DS119" s="807"/>
      <c r="DT119" s="807"/>
      <c r="DU119" s="808"/>
      <c r="DV119" s="895" t="s">
        <v>390</v>
      </c>
      <c r="DW119" s="896"/>
      <c r="DX119" s="896"/>
      <c r="DY119" s="896"/>
      <c r="DZ119" s="897"/>
    </row>
    <row r="120" spans="1:130" s="247" customFormat="1" ht="26.25" customHeight="1" x14ac:dyDescent="0.15">
      <c r="A120" s="864"/>
      <c r="B120" s="865"/>
      <c r="C120" s="868" t="s">
        <v>448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126</v>
      </c>
      <c r="AB120" s="824"/>
      <c r="AC120" s="824"/>
      <c r="AD120" s="824"/>
      <c r="AE120" s="825"/>
      <c r="AF120" s="826" t="s">
        <v>126</v>
      </c>
      <c r="AG120" s="824"/>
      <c r="AH120" s="824"/>
      <c r="AI120" s="824"/>
      <c r="AJ120" s="825"/>
      <c r="AK120" s="826" t="s">
        <v>126</v>
      </c>
      <c r="AL120" s="824"/>
      <c r="AM120" s="824"/>
      <c r="AN120" s="824"/>
      <c r="AO120" s="825"/>
      <c r="AP120" s="871" t="s">
        <v>390</v>
      </c>
      <c r="AQ120" s="872"/>
      <c r="AR120" s="872"/>
      <c r="AS120" s="872"/>
      <c r="AT120" s="873"/>
      <c r="AU120" s="930" t="s">
        <v>472</v>
      </c>
      <c r="AV120" s="931"/>
      <c r="AW120" s="931"/>
      <c r="AX120" s="931"/>
      <c r="AY120" s="932"/>
      <c r="AZ120" s="907" t="s">
        <v>473</v>
      </c>
      <c r="BA120" s="852"/>
      <c r="BB120" s="852"/>
      <c r="BC120" s="852"/>
      <c r="BD120" s="852"/>
      <c r="BE120" s="852"/>
      <c r="BF120" s="852"/>
      <c r="BG120" s="852"/>
      <c r="BH120" s="852"/>
      <c r="BI120" s="852"/>
      <c r="BJ120" s="852"/>
      <c r="BK120" s="852"/>
      <c r="BL120" s="852"/>
      <c r="BM120" s="852"/>
      <c r="BN120" s="852"/>
      <c r="BO120" s="852"/>
      <c r="BP120" s="853"/>
      <c r="BQ120" s="908">
        <v>18731512</v>
      </c>
      <c r="BR120" s="889"/>
      <c r="BS120" s="889"/>
      <c r="BT120" s="889"/>
      <c r="BU120" s="889"/>
      <c r="BV120" s="889">
        <v>22510930</v>
      </c>
      <c r="BW120" s="889"/>
      <c r="BX120" s="889"/>
      <c r="BY120" s="889"/>
      <c r="BZ120" s="889"/>
      <c r="CA120" s="889">
        <v>22532448</v>
      </c>
      <c r="CB120" s="889"/>
      <c r="CC120" s="889"/>
      <c r="CD120" s="889"/>
      <c r="CE120" s="889"/>
      <c r="CF120" s="913">
        <v>13.1</v>
      </c>
      <c r="CG120" s="914"/>
      <c r="CH120" s="914"/>
      <c r="CI120" s="914"/>
      <c r="CJ120" s="914"/>
      <c r="CK120" s="915" t="s">
        <v>474</v>
      </c>
      <c r="CL120" s="899"/>
      <c r="CM120" s="899"/>
      <c r="CN120" s="899"/>
      <c r="CO120" s="900"/>
      <c r="CP120" s="919" t="s">
        <v>417</v>
      </c>
      <c r="CQ120" s="920"/>
      <c r="CR120" s="920"/>
      <c r="CS120" s="920"/>
      <c r="CT120" s="920"/>
      <c r="CU120" s="920"/>
      <c r="CV120" s="920"/>
      <c r="CW120" s="920"/>
      <c r="CX120" s="920"/>
      <c r="CY120" s="920"/>
      <c r="CZ120" s="920"/>
      <c r="DA120" s="920"/>
      <c r="DB120" s="920"/>
      <c r="DC120" s="920"/>
      <c r="DD120" s="920"/>
      <c r="DE120" s="920"/>
      <c r="DF120" s="921"/>
      <c r="DG120" s="908">
        <v>60316879</v>
      </c>
      <c r="DH120" s="889"/>
      <c r="DI120" s="889"/>
      <c r="DJ120" s="889"/>
      <c r="DK120" s="889"/>
      <c r="DL120" s="889">
        <v>54026739</v>
      </c>
      <c r="DM120" s="889"/>
      <c r="DN120" s="889"/>
      <c r="DO120" s="889"/>
      <c r="DP120" s="889"/>
      <c r="DQ120" s="889">
        <v>50770137</v>
      </c>
      <c r="DR120" s="889"/>
      <c r="DS120" s="889"/>
      <c r="DT120" s="889"/>
      <c r="DU120" s="889"/>
      <c r="DV120" s="890">
        <v>29.4</v>
      </c>
      <c r="DW120" s="890"/>
      <c r="DX120" s="890"/>
      <c r="DY120" s="890"/>
      <c r="DZ120" s="891"/>
    </row>
    <row r="121" spans="1:130" s="247" customFormat="1" ht="26.25" customHeight="1" x14ac:dyDescent="0.15">
      <c r="A121" s="864"/>
      <c r="B121" s="865"/>
      <c r="C121" s="910" t="s">
        <v>475</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126</v>
      </c>
      <c r="AB121" s="824"/>
      <c r="AC121" s="824"/>
      <c r="AD121" s="824"/>
      <c r="AE121" s="825"/>
      <c r="AF121" s="826" t="s">
        <v>126</v>
      </c>
      <c r="AG121" s="824"/>
      <c r="AH121" s="824"/>
      <c r="AI121" s="824"/>
      <c r="AJ121" s="825"/>
      <c r="AK121" s="826" t="s">
        <v>126</v>
      </c>
      <c r="AL121" s="824"/>
      <c r="AM121" s="824"/>
      <c r="AN121" s="824"/>
      <c r="AO121" s="825"/>
      <c r="AP121" s="871" t="s">
        <v>446</v>
      </c>
      <c r="AQ121" s="872"/>
      <c r="AR121" s="872"/>
      <c r="AS121" s="872"/>
      <c r="AT121" s="873"/>
      <c r="AU121" s="933"/>
      <c r="AV121" s="934"/>
      <c r="AW121" s="934"/>
      <c r="AX121" s="934"/>
      <c r="AY121" s="935"/>
      <c r="AZ121" s="859" t="s">
        <v>476</v>
      </c>
      <c r="BA121" s="794"/>
      <c r="BB121" s="794"/>
      <c r="BC121" s="794"/>
      <c r="BD121" s="794"/>
      <c r="BE121" s="794"/>
      <c r="BF121" s="794"/>
      <c r="BG121" s="794"/>
      <c r="BH121" s="794"/>
      <c r="BI121" s="794"/>
      <c r="BJ121" s="794"/>
      <c r="BK121" s="794"/>
      <c r="BL121" s="794"/>
      <c r="BM121" s="794"/>
      <c r="BN121" s="794"/>
      <c r="BO121" s="794"/>
      <c r="BP121" s="795"/>
      <c r="BQ121" s="860">
        <v>32191318</v>
      </c>
      <c r="BR121" s="861"/>
      <c r="BS121" s="861"/>
      <c r="BT121" s="861"/>
      <c r="BU121" s="861"/>
      <c r="BV121" s="861">
        <v>31561301</v>
      </c>
      <c r="BW121" s="861"/>
      <c r="BX121" s="861"/>
      <c r="BY121" s="861"/>
      <c r="BZ121" s="861"/>
      <c r="CA121" s="861">
        <v>28793276</v>
      </c>
      <c r="CB121" s="861"/>
      <c r="CC121" s="861"/>
      <c r="CD121" s="861"/>
      <c r="CE121" s="861"/>
      <c r="CF121" s="922">
        <v>16.7</v>
      </c>
      <c r="CG121" s="923"/>
      <c r="CH121" s="923"/>
      <c r="CI121" s="923"/>
      <c r="CJ121" s="923"/>
      <c r="CK121" s="916"/>
      <c r="CL121" s="902"/>
      <c r="CM121" s="902"/>
      <c r="CN121" s="902"/>
      <c r="CO121" s="903"/>
      <c r="CP121" s="882" t="s">
        <v>477</v>
      </c>
      <c r="CQ121" s="883"/>
      <c r="CR121" s="883"/>
      <c r="CS121" s="883"/>
      <c r="CT121" s="883"/>
      <c r="CU121" s="883"/>
      <c r="CV121" s="883"/>
      <c r="CW121" s="883"/>
      <c r="CX121" s="883"/>
      <c r="CY121" s="883"/>
      <c r="CZ121" s="883"/>
      <c r="DA121" s="883"/>
      <c r="DB121" s="883"/>
      <c r="DC121" s="883"/>
      <c r="DD121" s="883"/>
      <c r="DE121" s="883"/>
      <c r="DF121" s="884"/>
      <c r="DG121" s="860">
        <v>8577853</v>
      </c>
      <c r="DH121" s="861"/>
      <c r="DI121" s="861"/>
      <c r="DJ121" s="861"/>
      <c r="DK121" s="861"/>
      <c r="DL121" s="861">
        <v>12651479</v>
      </c>
      <c r="DM121" s="861"/>
      <c r="DN121" s="861"/>
      <c r="DO121" s="861"/>
      <c r="DP121" s="861"/>
      <c r="DQ121" s="861">
        <v>17898350</v>
      </c>
      <c r="DR121" s="861"/>
      <c r="DS121" s="861"/>
      <c r="DT121" s="861"/>
      <c r="DU121" s="861"/>
      <c r="DV121" s="838">
        <v>10.4</v>
      </c>
      <c r="DW121" s="838"/>
      <c r="DX121" s="838"/>
      <c r="DY121" s="838"/>
      <c r="DZ121" s="839"/>
    </row>
    <row r="122" spans="1:130" s="247" customFormat="1" ht="26.25" customHeight="1" x14ac:dyDescent="0.15">
      <c r="A122" s="864"/>
      <c r="B122" s="865"/>
      <c r="C122" s="868" t="s">
        <v>458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126</v>
      </c>
      <c r="AB122" s="824"/>
      <c r="AC122" s="824"/>
      <c r="AD122" s="824"/>
      <c r="AE122" s="825"/>
      <c r="AF122" s="826" t="s">
        <v>126</v>
      </c>
      <c r="AG122" s="824"/>
      <c r="AH122" s="824"/>
      <c r="AI122" s="824"/>
      <c r="AJ122" s="825"/>
      <c r="AK122" s="826" t="s">
        <v>126</v>
      </c>
      <c r="AL122" s="824"/>
      <c r="AM122" s="824"/>
      <c r="AN122" s="824"/>
      <c r="AO122" s="825"/>
      <c r="AP122" s="871" t="s">
        <v>126</v>
      </c>
      <c r="AQ122" s="872"/>
      <c r="AR122" s="872"/>
      <c r="AS122" s="872"/>
      <c r="AT122" s="873"/>
      <c r="AU122" s="933"/>
      <c r="AV122" s="934"/>
      <c r="AW122" s="934"/>
      <c r="AX122" s="934"/>
      <c r="AY122" s="935"/>
      <c r="AZ122" s="926" t="s">
        <v>478</v>
      </c>
      <c r="BA122" s="927"/>
      <c r="BB122" s="927"/>
      <c r="BC122" s="927"/>
      <c r="BD122" s="927"/>
      <c r="BE122" s="927"/>
      <c r="BF122" s="927"/>
      <c r="BG122" s="927"/>
      <c r="BH122" s="927"/>
      <c r="BI122" s="927"/>
      <c r="BJ122" s="927"/>
      <c r="BK122" s="927"/>
      <c r="BL122" s="927"/>
      <c r="BM122" s="927"/>
      <c r="BN122" s="927"/>
      <c r="BO122" s="927"/>
      <c r="BP122" s="928"/>
      <c r="BQ122" s="929">
        <v>327056895</v>
      </c>
      <c r="BR122" s="892"/>
      <c r="BS122" s="892"/>
      <c r="BT122" s="892"/>
      <c r="BU122" s="892"/>
      <c r="BV122" s="892">
        <v>347856425</v>
      </c>
      <c r="BW122" s="892"/>
      <c r="BX122" s="892"/>
      <c r="BY122" s="892"/>
      <c r="BZ122" s="892"/>
      <c r="CA122" s="892">
        <v>357673686</v>
      </c>
      <c r="CB122" s="892"/>
      <c r="CC122" s="892"/>
      <c r="CD122" s="892"/>
      <c r="CE122" s="892"/>
      <c r="CF122" s="893">
        <v>207.3</v>
      </c>
      <c r="CG122" s="894"/>
      <c r="CH122" s="894"/>
      <c r="CI122" s="894"/>
      <c r="CJ122" s="894"/>
      <c r="CK122" s="916"/>
      <c r="CL122" s="902"/>
      <c r="CM122" s="902"/>
      <c r="CN122" s="902"/>
      <c r="CO122" s="903"/>
      <c r="CP122" s="882" t="s">
        <v>479</v>
      </c>
      <c r="CQ122" s="883"/>
      <c r="CR122" s="883"/>
      <c r="CS122" s="883"/>
      <c r="CT122" s="883"/>
      <c r="CU122" s="883"/>
      <c r="CV122" s="883"/>
      <c r="CW122" s="883"/>
      <c r="CX122" s="883"/>
      <c r="CY122" s="883"/>
      <c r="CZ122" s="883"/>
      <c r="DA122" s="883"/>
      <c r="DB122" s="883"/>
      <c r="DC122" s="883"/>
      <c r="DD122" s="883"/>
      <c r="DE122" s="883"/>
      <c r="DF122" s="884"/>
      <c r="DG122" s="860">
        <v>1284869</v>
      </c>
      <c r="DH122" s="861"/>
      <c r="DI122" s="861"/>
      <c r="DJ122" s="861"/>
      <c r="DK122" s="861"/>
      <c r="DL122" s="861">
        <v>1107194</v>
      </c>
      <c r="DM122" s="861"/>
      <c r="DN122" s="861"/>
      <c r="DO122" s="861"/>
      <c r="DP122" s="861"/>
      <c r="DQ122" s="861">
        <v>1247017</v>
      </c>
      <c r="DR122" s="861"/>
      <c r="DS122" s="861"/>
      <c r="DT122" s="861"/>
      <c r="DU122" s="861"/>
      <c r="DV122" s="838">
        <v>0.7</v>
      </c>
      <c r="DW122" s="838"/>
      <c r="DX122" s="838"/>
      <c r="DY122" s="838"/>
      <c r="DZ122" s="839"/>
    </row>
    <row r="123" spans="1:130" s="247" customFormat="1" ht="26.25" customHeight="1" x14ac:dyDescent="0.15">
      <c r="A123" s="864"/>
      <c r="B123" s="865"/>
      <c r="C123" s="868" t="s">
        <v>464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446</v>
      </c>
      <c r="AB123" s="824"/>
      <c r="AC123" s="824"/>
      <c r="AD123" s="824"/>
      <c r="AE123" s="825"/>
      <c r="AF123" s="826" t="s">
        <v>446</v>
      </c>
      <c r="AG123" s="824"/>
      <c r="AH123" s="824"/>
      <c r="AI123" s="824"/>
      <c r="AJ123" s="825"/>
      <c r="AK123" s="826" t="s">
        <v>446</v>
      </c>
      <c r="AL123" s="824"/>
      <c r="AM123" s="824"/>
      <c r="AN123" s="824"/>
      <c r="AO123" s="825"/>
      <c r="AP123" s="871" t="s">
        <v>446</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480</v>
      </c>
      <c r="BP123" s="925"/>
      <c r="BQ123" s="879">
        <v>377979725</v>
      </c>
      <c r="BR123" s="880"/>
      <c r="BS123" s="880"/>
      <c r="BT123" s="880"/>
      <c r="BU123" s="880"/>
      <c r="BV123" s="880">
        <v>401928656</v>
      </c>
      <c r="BW123" s="880"/>
      <c r="BX123" s="880"/>
      <c r="BY123" s="880"/>
      <c r="BZ123" s="880"/>
      <c r="CA123" s="880">
        <v>408999410</v>
      </c>
      <c r="CB123" s="880"/>
      <c r="CC123" s="880"/>
      <c r="CD123" s="880"/>
      <c r="CE123" s="880"/>
      <c r="CF123" s="790"/>
      <c r="CG123" s="791"/>
      <c r="CH123" s="791"/>
      <c r="CI123" s="791"/>
      <c r="CJ123" s="881"/>
      <c r="CK123" s="916"/>
      <c r="CL123" s="902"/>
      <c r="CM123" s="902"/>
      <c r="CN123" s="902"/>
      <c r="CO123" s="903"/>
      <c r="CP123" s="882" t="s">
        <v>415</v>
      </c>
      <c r="CQ123" s="883"/>
      <c r="CR123" s="883"/>
      <c r="CS123" s="883"/>
      <c r="CT123" s="883"/>
      <c r="CU123" s="883"/>
      <c r="CV123" s="883"/>
      <c r="CW123" s="883"/>
      <c r="CX123" s="883"/>
      <c r="CY123" s="883"/>
      <c r="CZ123" s="883"/>
      <c r="DA123" s="883"/>
      <c r="DB123" s="883"/>
      <c r="DC123" s="883"/>
      <c r="DD123" s="883"/>
      <c r="DE123" s="883"/>
      <c r="DF123" s="884"/>
      <c r="DG123" s="823">
        <v>1686655</v>
      </c>
      <c r="DH123" s="824"/>
      <c r="DI123" s="824"/>
      <c r="DJ123" s="824"/>
      <c r="DK123" s="825"/>
      <c r="DL123" s="826">
        <v>1749023</v>
      </c>
      <c r="DM123" s="824"/>
      <c r="DN123" s="824"/>
      <c r="DO123" s="824"/>
      <c r="DP123" s="825"/>
      <c r="DQ123" s="826">
        <v>1159929</v>
      </c>
      <c r="DR123" s="824"/>
      <c r="DS123" s="824"/>
      <c r="DT123" s="824"/>
      <c r="DU123" s="825"/>
      <c r="DV123" s="871">
        <v>0.7</v>
      </c>
      <c r="DW123" s="872"/>
      <c r="DX123" s="872"/>
      <c r="DY123" s="872"/>
      <c r="DZ123" s="873"/>
    </row>
    <row r="124" spans="1:130" s="247" customFormat="1" ht="26.25" customHeight="1" thickBot="1" x14ac:dyDescent="0.2">
      <c r="A124" s="864"/>
      <c r="B124" s="865"/>
      <c r="C124" s="868" t="s">
        <v>467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390</v>
      </c>
      <c r="AB124" s="824"/>
      <c r="AC124" s="824"/>
      <c r="AD124" s="824"/>
      <c r="AE124" s="825"/>
      <c r="AF124" s="826" t="s">
        <v>390</v>
      </c>
      <c r="AG124" s="824"/>
      <c r="AH124" s="824"/>
      <c r="AI124" s="824"/>
      <c r="AJ124" s="825"/>
      <c r="AK124" s="826" t="s">
        <v>390</v>
      </c>
      <c r="AL124" s="824"/>
      <c r="AM124" s="824"/>
      <c r="AN124" s="824"/>
      <c r="AO124" s="825"/>
      <c r="AP124" s="871" t="s">
        <v>390</v>
      </c>
      <c r="AQ124" s="872"/>
      <c r="AR124" s="872"/>
      <c r="AS124" s="872"/>
      <c r="AT124" s="873"/>
      <c r="AU124" s="874" t="s">
        <v>481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127.8</v>
      </c>
      <c r="BR124" s="878"/>
      <c r="BS124" s="878"/>
      <c r="BT124" s="878"/>
      <c r="BU124" s="878"/>
      <c r="BV124" s="878">
        <v>116.6</v>
      </c>
      <c r="BW124" s="878"/>
      <c r="BX124" s="878"/>
      <c r="BY124" s="878"/>
      <c r="BZ124" s="878"/>
      <c r="CA124" s="878">
        <v>126.7</v>
      </c>
      <c r="CB124" s="878"/>
      <c r="CC124" s="878"/>
      <c r="CD124" s="878"/>
      <c r="CE124" s="878"/>
      <c r="CF124" s="768"/>
      <c r="CG124" s="769"/>
      <c r="CH124" s="769"/>
      <c r="CI124" s="769"/>
      <c r="CJ124" s="909"/>
      <c r="CK124" s="917"/>
      <c r="CL124" s="917"/>
      <c r="CM124" s="917"/>
      <c r="CN124" s="917"/>
      <c r="CO124" s="918"/>
      <c r="CP124" s="882" t="s">
        <v>482</v>
      </c>
      <c r="CQ124" s="883"/>
      <c r="CR124" s="883"/>
      <c r="CS124" s="883"/>
      <c r="CT124" s="883"/>
      <c r="CU124" s="883"/>
      <c r="CV124" s="883"/>
      <c r="CW124" s="883"/>
      <c r="CX124" s="883"/>
      <c r="CY124" s="883"/>
      <c r="CZ124" s="883"/>
      <c r="DA124" s="883"/>
      <c r="DB124" s="883"/>
      <c r="DC124" s="883"/>
      <c r="DD124" s="883"/>
      <c r="DE124" s="883"/>
      <c r="DF124" s="884"/>
      <c r="DG124" s="806">
        <v>1431710</v>
      </c>
      <c r="DH124" s="807"/>
      <c r="DI124" s="807"/>
      <c r="DJ124" s="807"/>
      <c r="DK124" s="808"/>
      <c r="DL124" s="809">
        <v>1374761</v>
      </c>
      <c r="DM124" s="807"/>
      <c r="DN124" s="807"/>
      <c r="DO124" s="807"/>
      <c r="DP124" s="808"/>
      <c r="DQ124" s="809">
        <v>1232320</v>
      </c>
      <c r="DR124" s="807"/>
      <c r="DS124" s="807"/>
      <c r="DT124" s="807"/>
      <c r="DU124" s="808"/>
      <c r="DV124" s="895">
        <v>0.7</v>
      </c>
      <c r="DW124" s="896"/>
      <c r="DX124" s="896"/>
      <c r="DY124" s="896"/>
      <c r="DZ124" s="897"/>
    </row>
    <row r="125" spans="1:130" s="247" customFormat="1" ht="26.25" customHeight="1" x14ac:dyDescent="0.15">
      <c r="A125" s="864"/>
      <c r="B125" s="865"/>
      <c r="C125" s="868" t="s">
        <v>469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126</v>
      </c>
      <c r="AB125" s="824"/>
      <c r="AC125" s="824"/>
      <c r="AD125" s="824"/>
      <c r="AE125" s="825"/>
      <c r="AF125" s="826" t="s">
        <v>390</v>
      </c>
      <c r="AG125" s="824"/>
      <c r="AH125" s="824"/>
      <c r="AI125" s="824"/>
      <c r="AJ125" s="825"/>
      <c r="AK125" s="826" t="s">
        <v>390</v>
      </c>
      <c r="AL125" s="824"/>
      <c r="AM125" s="824"/>
      <c r="AN125" s="824"/>
      <c r="AO125" s="825"/>
      <c r="AP125" s="871" t="s">
        <v>390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483</v>
      </c>
      <c r="CL125" s="899"/>
      <c r="CM125" s="899"/>
      <c r="CN125" s="899"/>
      <c r="CO125" s="900"/>
      <c r="CP125" s="907" t="s">
        <v>484</v>
      </c>
      <c r="CQ125" s="852"/>
      <c r="CR125" s="852"/>
      <c r="CS125" s="852"/>
      <c r="CT125" s="852"/>
      <c r="CU125" s="852"/>
      <c r="CV125" s="852"/>
      <c r="CW125" s="852"/>
      <c r="CX125" s="852"/>
      <c r="CY125" s="852"/>
      <c r="CZ125" s="852"/>
      <c r="DA125" s="852"/>
      <c r="DB125" s="852"/>
      <c r="DC125" s="852"/>
      <c r="DD125" s="852"/>
      <c r="DE125" s="852"/>
      <c r="DF125" s="853"/>
      <c r="DG125" s="908" t="s">
        <v>390</v>
      </c>
      <c r="DH125" s="889"/>
      <c r="DI125" s="889"/>
      <c r="DJ125" s="889"/>
      <c r="DK125" s="889"/>
      <c r="DL125" s="889" t="s">
        <v>390</v>
      </c>
      <c r="DM125" s="889"/>
      <c r="DN125" s="889"/>
      <c r="DO125" s="889"/>
      <c r="DP125" s="889"/>
      <c r="DQ125" s="889" t="s">
        <v>390</v>
      </c>
      <c r="DR125" s="889"/>
      <c r="DS125" s="889"/>
      <c r="DT125" s="889"/>
      <c r="DU125" s="889"/>
      <c r="DV125" s="890" t="s">
        <v>390</v>
      </c>
      <c r="DW125" s="890"/>
      <c r="DX125" s="890"/>
      <c r="DY125" s="890"/>
      <c r="DZ125" s="891"/>
    </row>
    <row r="126" spans="1:130" s="247" customFormat="1" ht="26.25" customHeight="1" thickBot="1" x14ac:dyDescent="0.2">
      <c r="A126" s="864"/>
      <c r="B126" s="865"/>
      <c r="C126" s="868" t="s">
        <v>471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v>8299</v>
      </c>
      <c r="AB126" s="824"/>
      <c r="AC126" s="824"/>
      <c r="AD126" s="824"/>
      <c r="AE126" s="825"/>
      <c r="AF126" s="826">
        <v>8297</v>
      </c>
      <c r="AG126" s="824"/>
      <c r="AH126" s="824"/>
      <c r="AI126" s="824"/>
      <c r="AJ126" s="825"/>
      <c r="AK126" s="826">
        <v>9290</v>
      </c>
      <c r="AL126" s="824"/>
      <c r="AM126" s="824"/>
      <c r="AN126" s="824"/>
      <c r="AO126" s="825"/>
      <c r="AP126" s="871">
        <v>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485</v>
      </c>
      <c r="CQ126" s="794"/>
      <c r="CR126" s="794"/>
      <c r="CS126" s="794"/>
      <c r="CT126" s="794"/>
      <c r="CU126" s="794"/>
      <c r="CV126" s="794"/>
      <c r="CW126" s="794"/>
      <c r="CX126" s="794"/>
      <c r="CY126" s="794"/>
      <c r="CZ126" s="794"/>
      <c r="DA126" s="794"/>
      <c r="DB126" s="794"/>
      <c r="DC126" s="794"/>
      <c r="DD126" s="794"/>
      <c r="DE126" s="794"/>
      <c r="DF126" s="795"/>
      <c r="DG126" s="860" t="s">
        <v>390</v>
      </c>
      <c r="DH126" s="861"/>
      <c r="DI126" s="861"/>
      <c r="DJ126" s="861"/>
      <c r="DK126" s="861"/>
      <c r="DL126" s="861" t="s">
        <v>126</v>
      </c>
      <c r="DM126" s="861"/>
      <c r="DN126" s="861"/>
      <c r="DO126" s="861"/>
      <c r="DP126" s="861"/>
      <c r="DQ126" s="861" t="s">
        <v>126</v>
      </c>
      <c r="DR126" s="861"/>
      <c r="DS126" s="861"/>
      <c r="DT126" s="861"/>
      <c r="DU126" s="861"/>
      <c r="DV126" s="838" t="s">
        <v>126</v>
      </c>
      <c r="DW126" s="838"/>
      <c r="DX126" s="838"/>
      <c r="DY126" s="838"/>
      <c r="DZ126" s="839"/>
    </row>
    <row r="127" spans="1:130" s="247" customFormat="1" ht="26.25" customHeight="1" x14ac:dyDescent="0.15">
      <c r="A127" s="866"/>
      <c r="B127" s="867"/>
      <c r="C127" s="885" t="s">
        <v>486</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777</v>
      </c>
      <c r="AB127" s="824"/>
      <c r="AC127" s="824"/>
      <c r="AD127" s="824"/>
      <c r="AE127" s="825"/>
      <c r="AF127" s="826">
        <v>894</v>
      </c>
      <c r="AG127" s="824"/>
      <c r="AH127" s="824"/>
      <c r="AI127" s="824"/>
      <c r="AJ127" s="825"/>
      <c r="AK127" s="826">
        <v>547</v>
      </c>
      <c r="AL127" s="824"/>
      <c r="AM127" s="824"/>
      <c r="AN127" s="824"/>
      <c r="AO127" s="825"/>
      <c r="AP127" s="871">
        <v>0</v>
      </c>
      <c r="AQ127" s="872"/>
      <c r="AR127" s="872"/>
      <c r="AS127" s="872"/>
      <c r="AT127" s="873"/>
      <c r="AU127" s="283"/>
      <c r="AV127" s="283"/>
      <c r="AW127" s="283"/>
      <c r="AX127" s="888" t="s">
        <v>487</v>
      </c>
      <c r="AY127" s="856"/>
      <c r="AZ127" s="856"/>
      <c r="BA127" s="856"/>
      <c r="BB127" s="856"/>
      <c r="BC127" s="856"/>
      <c r="BD127" s="856"/>
      <c r="BE127" s="857"/>
      <c r="BF127" s="855" t="s">
        <v>488</v>
      </c>
      <c r="BG127" s="856"/>
      <c r="BH127" s="856"/>
      <c r="BI127" s="856"/>
      <c r="BJ127" s="856"/>
      <c r="BK127" s="856"/>
      <c r="BL127" s="857"/>
      <c r="BM127" s="855" t="s">
        <v>489</v>
      </c>
      <c r="BN127" s="856"/>
      <c r="BO127" s="856"/>
      <c r="BP127" s="856"/>
      <c r="BQ127" s="856"/>
      <c r="BR127" s="856"/>
      <c r="BS127" s="857"/>
      <c r="BT127" s="855" t="s">
        <v>490</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491</v>
      </c>
      <c r="CQ127" s="794"/>
      <c r="CR127" s="794"/>
      <c r="CS127" s="794"/>
      <c r="CT127" s="794"/>
      <c r="CU127" s="794"/>
      <c r="CV127" s="794"/>
      <c r="CW127" s="794"/>
      <c r="CX127" s="794"/>
      <c r="CY127" s="794"/>
      <c r="CZ127" s="794"/>
      <c r="DA127" s="794"/>
      <c r="DB127" s="794"/>
      <c r="DC127" s="794"/>
      <c r="DD127" s="794"/>
      <c r="DE127" s="794"/>
      <c r="DF127" s="795"/>
      <c r="DG127" s="860" t="s">
        <v>126</v>
      </c>
      <c r="DH127" s="861"/>
      <c r="DI127" s="861"/>
      <c r="DJ127" s="861"/>
      <c r="DK127" s="861"/>
      <c r="DL127" s="861" t="s">
        <v>390</v>
      </c>
      <c r="DM127" s="861"/>
      <c r="DN127" s="861"/>
      <c r="DO127" s="861"/>
      <c r="DP127" s="861"/>
      <c r="DQ127" s="861" t="s">
        <v>390</v>
      </c>
      <c r="DR127" s="861"/>
      <c r="DS127" s="861"/>
      <c r="DT127" s="861"/>
      <c r="DU127" s="861"/>
      <c r="DV127" s="838" t="s">
        <v>126</v>
      </c>
      <c r="DW127" s="838"/>
      <c r="DX127" s="838"/>
      <c r="DY127" s="838"/>
      <c r="DZ127" s="839"/>
    </row>
    <row r="128" spans="1:130" s="247" customFormat="1" ht="26.25" customHeight="1" thickBot="1" x14ac:dyDescent="0.2">
      <c r="A128" s="840" t="s">
        <v>492</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493</v>
      </c>
      <c r="X128" s="842"/>
      <c r="Y128" s="842"/>
      <c r="Z128" s="843"/>
      <c r="AA128" s="844">
        <v>5867834</v>
      </c>
      <c r="AB128" s="845"/>
      <c r="AC128" s="845"/>
      <c r="AD128" s="845"/>
      <c r="AE128" s="846"/>
      <c r="AF128" s="847">
        <v>6725845</v>
      </c>
      <c r="AG128" s="845"/>
      <c r="AH128" s="845"/>
      <c r="AI128" s="845"/>
      <c r="AJ128" s="846"/>
      <c r="AK128" s="847">
        <v>12169045</v>
      </c>
      <c r="AL128" s="845"/>
      <c r="AM128" s="845"/>
      <c r="AN128" s="845"/>
      <c r="AO128" s="846"/>
      <c r="AP128" s="848"/>
      <c r="AQ128" s="849"/>
      <c r="AR128" s="849"/>
      <c r="AS128" s="849"/>
      <c r="AT128" s="850"/>
      <c r="AU128" s="283"/>
      <c r="AV128" s="283"/>
      <c r="AW128" s="283"/>
      <c r="AX128" s="851" t="s">
        <v>494</v>
      </c>
      <c r="AY128" s="852"/>
      <c r="AZ128" s="852"/>
      <c r="BA128" s="852"/>
      <c r="BB128" s="852"/>
      <c r="BC128" s="852"/>
      <c r="BD128" s="852"/>
      <c r="BE128" s="853"/>
      <c r="BF128" s="830" t="s">
        <v>126</v>
      </c>
      <c r="BG128" s="831"/>
      <c r="BH128" s="831"/>
      <c r="BI128" s="831"/>
      <c r="BJ128" s="831"/>
      <c r="BK128" s="831"/>
      <c r="BL128" s="854"/>
      <c r="BM128" s="830">
        <v>11.25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495</v>
      </c>
      <c r="CQ128" s="772"/>
      <c r="CR128" s="772"/>
      <c r="CS128" s="772"/>
      <c r="CT128" s="772"/>
      <c r="CU128" s="772"/>
      <c r="CV128" s="772"/>
      <c r="CW128" s="772"/>
      <c r="CX128" s="772"/>
      <c r="CY128" s="772"/>
      <c r="CZ128" s="772"/>
      <c r="DA128" s="772"/>
      <c r="DB128" s="772"/>
      <c r="DC128" s="772"/>
      <c r="DD128" s="772"/>
      <c r="DE128" s="772"/>
      <c r="DF128" s="773"/>
      <c r="DG128" s="834" t="s">
        <v>390</v>
      </c>
      <c r="DH128" s="835"/>
      <c r="DI128" s="835"/>
      <c r="DJ128" s="835"/>
      <c r="DK128" s="835"/>
      <c r="DL128" s="835" t="s">
        <v>390</v>
      </c>
      <c r="DM128" s="835"/>
      <c r="DN128" s="835"/>
      <c r="DO128" s="835"/>
      <c r="DP128" s="835"/>
      <c r="DQ128" s="835" t="s">
        <v>496</v>
      </c>
      <c r="DR128" s="835"/>
      <c r="DS128" s="835"/>
      <c r="DT128" s="835"/>
      <c r="DU128" s="835"/>
      <c r="DV128" s="836" t="s">
        <v>496</v>
      </c>
      <c r="DW128" s="836"/>
      <c r="DX128" s="836"/>
      <c r="DY128" s="836"/>
      <c r="DZ128" s="837"/>
    </row>
    <row r="129" spans="1:131" s="247" customFormat="1" ht="26.25" customHeight="1" x14ac:dyDescent="0.15">
      <c r="A129" s="818" t="s">
        <v>107</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497</v>
      </c>
      <c r="X129" s="821"/>
      <c r="Y129" s="821"/>
      <c r="Z129" s="822"/>
      <c r="AA129" s="823">
        <v>189204712</v>
      </c>
      <c r="AB129" s="824"/>
      <c r="AC129" s="824"/>
      <c r="AD129" s="824"/>
      <c r="AE129" s="825"/>
      <c r="AF129" s="826">
        <v>191297285</v>
      </c>
      <c r="AG129" s="824"/>
      <c r="AH129" s="824"/>
      <c r="AI129" s="824"/>
      <c r="AJ129" s="825"/>
      <c r="AK129" s="826">
        <v>192806403</v>
      </c>
      <c r="AL129" s="824"/>
      <c r="AM129" s="824"/>
      <c r="AN129" s="824"/>
      <c r="AO129" s="825"/>
      <c r="AP129" s="827"/>
      <c r="AQ129" s="828"/>
      <c r="AR129" s="828"/>
      <c r="AS129" s="828"/>
      <c r="AT129" s="829"/>
      <c r="AU129" s="285"/>
      <c r="AV129" s="285"/>
      <c r="AW129" s="285"/>
      <c r="AX129" s="793" t="s">
        <v>498</v>
      </c>
      <c r="AY129" s="794"/>
      <c r="AZ129" s="794"/>
      <c r="BA129" s="794"/>
      <c r="BB129" s="794"/>
      <c r="BC129" s="794"/>
      <c r="BD129" s="794"/>
      <c r="BE129" s="795"/>
      <c r="BF129" s="813" t="s">
        <v>390</v>
      </c>
      <c r="BG129" s="814"/>
      <c r="BH129" s="814"/>
      <c r="BI129" s="814"/>
      <c r="BJ129" s="814"/>
      <c r="BK129" s="814"/>
      <c r="BL129" s="815"/>
      <c r="BM129" s="813">
        <v>16.25</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500</v>
      </c>
      <c r="X130" s="821"/>
      <c r="Y130" s="821"/>
      <c r="Z130" s="822"/>
      <c r="AA130" s="823">
        <v>20425987</v>
      </c>
      <c r="AB130" s="824"/>
      <c r="AC130" s="824"/>
      <c r="AD130" s="824"/>
      <c r="AE130" s="825"/>
      <c r="AF130" s="826">
        <v>20545433</v>
      </c>
      <c r="AG130" s="824"/>
      <c r="AH130" s="824"/>
      <c r="AI130" s="824"/>
      <c r="AJ130" s="825"/>
      <c r="AK130" s="826">
        <v>20259183</v>
      </c>
      <c r="AL130" s="824"/>
      <c r="AM130" s="824"/>
      <c r="AN130" s="824"/>
      <c r="AO130" s="825"/>
      <c r="AP130" s="827"/>
      <c r="AQ130" s="828"/>
      <c r="AR130" s="828"/>
      <c r="AS130" s="828"/>
      <c r="AT130" s="829"/>
      <c r="AU130" s="285"/>
      <c r="AV130" s="285"/>
      <c r="AW130" s="285"/>
      <c r="AX130" s="793" t="s">
        <v>501</v>
      </c>
      <c r="AY130" s="794"/>
      <c r="AZ130" s="794"/>
      <c r="BA130" s="794"/>
      <c r="BB130" s="794"/>
      <c r="BC130" s="794"/>
      <c r="BD130" s="794"/>
      <c r="BE130" s="795"/>
      <c r="BF130" s="796">
        <v>6.6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502</v>
      </c>
      <c r="X131" s="804"/>
      <c r="Y131" s="804"/>
      <c r="Z131" s="805"/>
      <c r="AA131" s="806">
        <v>168778725</v>
      </c>
      <c r="AB131" s="807"/>
      <c r="AC131" s="807"/>
      <c r="AD131" s="807"/>
      <c r="AE131" s="808"/>
      <c r="AF131" s="809">
        <v>170751852</v>
      </c>
      <c r="AG131" s="807"/>
      <c r="AH131" s="807"/>
      <c r="AI131" s="807"/>
      <c r="AJ131" s="808"/>
      <c r="AK131" s="809">
        <v>172547220</v>
      </c>
      <c r="AL131" s="807"/>
      <c r="AM131" s="807"/>
      <c r="AN131" s="807"/>
      <c r="AO131" s="808"/>
      <c r="AP131" s="810"/>
      <c r="AQ131" s="811"/>
      <c r="AR131" s="811"/>
      <c r="AS131" s="811"/>
      <c r="AT131" s="812"/>
      <c r="AU131" s="285"/>
      <c r="AV131" s="285"/>
      <c r="AW131" s="285"/>
      <c r="AX131" s="771" t="s">
        <v>503</v>
      </c>
      <c r="AY131" s="772"/>
      <c r="AZ131" s="772"/>
      <c r="BA131" s="772"/>
      <c r="BB131" s="772"/>
      <c r="BC131" s="772"/>
      <c r="BD131" s="772"/>
      <c r="BE131" s="773"/>
      <c r="BF131" s="774">
        <v>126.7</v>
      </c>
      <c r="BG131" s="775"/>
      <c r="BH131" s="775"/>
      <c r="BI131" s="775"/>
      <c r="BJ131" s="775"/>
      <c r="BK131" s="775"/>
      <c r="BL131" s="776"/>
      <c r="BM131" s="774">
        <v>400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505</v>
      </c>
      <c r="W132" s="784"/>
      <c r="X132" s="784"/>
      <c r="Y132" s="784"/>
      <c r="Z132" s="785"/>
      <c r="AA132" s="786">
        <v>7.7046348230000001</v>
      </c>
      <c r="AB132" s="787"/>
      <c r="AC132" s="787"/>
      <c r="AD132" s="787"/>
      <c r="AE132" s="788"/>
      <c r="AF132" s="789">
        <v>6.4923254830000001</v>
      </c>
      <c r="AG132" s="787"/>
      <c r="AH132" s="787"/>
      <c r="AI132" s="787"/>
      <c r="AJ132" s="788"/>
      <c r="AK132" s="789">
        <v>5.8646931550000003</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506</v>
      </c>
      <c r="W133" s="763"/>
      <c r="X133" s="763"/>
      <c r="Y133" s="763"/>
      <c r="Z133" s="764"/>
      <c r="AA133" s="765">
        <v>8.8000000000000007</v>
      </c>
      <c r="AB133" s="766"/>
      <c r="AC133" s="766"/>
      <c r="AD133" s="766"/>
      <c r="AE133" s="767"/>
      <c r="AF133" s="765">
        <v>7.7</v>
      </c>
      <c r="AG133" s="766"/>
      <c r="AH133" s="766"/>
      <c r="AI133" s="766"/>
      <c r="AJ133" s="767"/>
      <c r="AK133" s="765">
        <v>6.6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WFfGVBJRUnhfahroLMHoynRr/5uqTQkuafPBrV1kvSyCX46phuozgN4JJnaH4LSnOhAFGbRhKGEZDGtScrrzDA==" saltValue="1+Lhtty4AiLFo9WUw0zo1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39370078740157483" bottom="0.39370078740157483" header="0.19685039370078741" footer="0.19685039370078741"/>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JvKC3Muqz1IdVJirsQD0MP6rf6oklJgag6s48kppQ/ZAjNFVH0ZcnPIubvTuPbBue6o6PH5enmDl2ybif8E3A==" saltValue="O/rgQ1ktbysuKTHDzDFvnA==" spinCount="100000" sheet="1" objects="1" scenarios="1"/>
  <dataConsolidate/>
  <phoneticPr fontId="2"/>
  <printOptions horizontalCentered="1"/>
  <pageMargins left="0" right="0" top="0.39370078740157483" bottom="0.39370078740157483" header="0.19685039370078741" footer="0.19685039370078741"/>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DL89"/>
  <sheetViews>
    <sheetView showGridLines="0" topLeftCell="M4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G7AsOGuDzC+mWZOJPWKG6L0lLnJq1/XcHTfI1k2vZN2WQMBy85/txYJTXJuIwbYHN6VYbtDhYxKPbwG07tzag==" saltValue="ex282tMqspIFgq0rZnbCxw==" spinCount="100000" sheet="1" objects="1" scenarios="1"/>
  <dataConsolidate/>
  <phoneticPr fontId="2"/>
  <printOptions horizontalCentered="1"/>
  <pageMargins left="0" right="0" top="0.39370078740157483" bottom="0.39370078740157483" header="0.19685039370078741" footer="0.19685039370078741"/>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515</v>
      </c>
      <c r="AL9" s="1193"/>
      <c r="AM9" s="1193"/>
      <c r="AN9" s="1194"/>
      <c r="AO9" s="313">
        <v>81408293</v>
      </c>
      <c r="AP9" s="313">
        <v>110953</v>
      </c>
      <c r="AQ9" s="314">
        <v>103263</v>
      </c>
      <c r="AR9" s="315">
        <v>7.4</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516</v>
      </c>
      <c r="AL10" s="1193"/>
      <c r="AM10" s="1193"/>
      <c r="AN10" s="1194"/>
      <c r="AO10" s="316">
        <v>3375257</v>
      </c>
      <c r="AP10" s="316">
        <v>4600</v>
      </c>
      <c r="AQ10" s="317">
        <v>1458</v>
      </c>
      <c r="AR10" s="318">
        <v>215.5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517</v>
      </c>
      <c r="AL11" s="1193"/>
      <c r="AM11" s="1193"/>
      <c r="AN11" s="1194"/>
      <c r="AO11" s="316">
        <v>27766</v>
      </c>
      <c r="AP11" s="316">
        <v>38</v>
      </c>
      <c r="AQ11" s="317">
        <v>119</v>
      </c>
      <c r="AR11" s="318">
        <v>-68.099999999999994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518</v>
      </c>
      <c r="AL12" s="1193"/>
      <c r="AM12" s="1193"/>
      <c r="AN12" s="1194"/>
      <c r="AO12" s="316">
        <v>308240</v>
      </c>
      <c r="AP12" s="316">
        <v>420</v>
      </c>
      <c r="AQ12" s="317">
        <v>1204</v>
      </c>
      <c r="AR12" s="318">
        <v>-65.099999999999994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519</v>
      </c>
      <c r="AL13" s="1193"/>
      <c r="AM13" s="1193"/>
      <c r="AN13" s="1194"/>
      <c r="AO13" s="316" t="s">
        <v>520</v>
      </c>
      <c r="AP13" s="316" t="s">
        <v>520</v>
      </c>
      <c r="AQ13" s="317">
        <v>5</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521</v>
      </c>
      <c r="AL14" s="1193"/>
      <c r="AM14" s="1193"/>
      <c r="AN14" s="1194"/>
      <c r="AO14" s="316">
        <v>1533551</v>
      </c>
      <c r="AP14" s="316">
        <v>2090</v>
      </c>
      <c r="AQ14" s="317">
        <v>1915</v>
      </c>
      <c r="AR14" s="318">
        <v>9.1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522</v>
      </c>
      <c r="AL15" s="1193"/>
      <c r="AM15" s="1193"/>
      <c r="AN15" s="1194"/>
      <c r="AO15" s="316">
        <v>331832</v>
      </c>
      <c r="AP15" s="316">
        <v>452</v>
      </c>
      <c r="AQ15" s="317">
        <v>1236</v>
      </c>
      <c r="AR15" s="318">
        <v>-63.4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523</v>
      </c>
      <c r="AL16" s="1196"/>
      <c r="AM16" s="1196"/>
      <c r="AN16" s="1197"/>
      <c r="AO16" s="316">
        <v>-7501230</v>
      </c>
      <c r="AP16" s="316">
        <v>-10224</v>
      </c>
      <c r="AQ16" s="317">
        <v>-7821</v>
      </c>
      <c r="AR16" s="318">
        <v>30.7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79483709</v>
      </c>
      <c r="AP17" s="316">
        <v>108330</v>
      </c>
      <c r="AQ17" s="317">
        <v>101379</v>
      </c>
      <c r="AR17" s="318">
        <v>6.9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528</v>
      </c>
      <c r="AL21" s="1190"/>
      <c r="AM21" s="1190"/>
      <c r="AN21" s="1191"/>
      <c r="AO21" s="328">
        <v>11.63</v>
      </c>
      <c r="AP21" s="329">
        <v>10.89</v>
      </c>
      <c r="AQ21" s="330">
        <v>0.74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529</v>
      </c>
      <c r="AL22" s="1190"/>
      <c r="AM22" s="1190"/>
      <c r="AN22" s="1191"/>
      <c r="AO22" s="333">
        <v>100.1</v>
      </c>
      <c r="AP22" s="334">
        <v>99.9</v>
      </c>
      <c r="AQ22" s="335">
        <v>0.2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533</v>
      </c>
      <c r="AL32" s="1181"/>
      <c r="AM32" s="1181"/>
      <c r="AN32" s="1182"/>
      <c r="AO32" s="343">
        <v>35114988</v>
      </c>
      <c r="AP32" s="343">
        <v>47859</v>
      </c>
      <c r="AQ32" s="344">
        <v>32340</v>
      </c>
      <c r="AR32" s="345">
        <v>48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534</v>
      </c>
      <c r="AL33" s="1181"/>
      <c r="AM33" s="1181"/>
      <c r="AN33" s="1182"/>
      <c r="AO33" s="343" t="s">
        <v>520</v>
      </c>
      <c r="AP33" s="343" t="s">
        <v>520</v>
      </c>
      <c r="AQ33" s="344">
        <v>3070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535</v>
      </c>
      <c r="AL34" s="1181"/>
      <c r="AM34" s="1181"/>
      <c r="AN34" s="1182"/>
      <c r="AO34" s="343">
        <v>2333333</v>
      </c>
      <c r="AP34" s="343">
        <v>3180</v>
      </c>
      <c r="AQ34" s="344">
        <v>20684</v>
      </c>
      <c r="AR34" s="345">
        <v>-84.6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536</v>
      </c>
      <c r="AL35" s="1181"/>
      <c r="AM35" s="1181"/>
      <c r="AN35" s="1182"/>
      <c r="AO35" s="343">
        <v>4994240</v>
      </c>
      <c r="AP35" s="343">
        <v>6807</v>
      </c>
      <c r="AQ35" s="344">
        <v>10383</v>
      </c>
      <c r="AR35" s="345">
        <v>-34.4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537</v>
      </c>
      <c r="AL36" s="1181"/>
      <c r="AM36" s="1181"/>
      <c r="AN36" s="1182"/>
      <c r="AO36" s="343">
        <v>265</v>
      </c>
      <c r="AP36" s="343">
        <v>0</v>
      </c>
      <c r="AQ36" s="344">
        <v>181</v>
      </c>
      <c r="AR36" s="345">
        <v>-100</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538</v>
      </c>
      <c r="AL37" s="1181"/>
      <c r="AM37" s="1181"/>
      <c r="AN37" s="1182"/>
      <c r="AO37" s="343">
        <v>103721</v>
      </c>
      <c r="AP37" s="343">
        <v>141</v>
      </c>
      <c r="AQ37" s="344">
        <v>1161</v>
      </c>
      <c r="AR37" s="345">
        <v>-87.9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539</v>
      </c>
      <c r="AL38" s="1184"/>
      <c r="AM38" s="1184"/>
      <c r="AN38" s="1185"/>
      <c r="AO38" s="346">
        <v>1046</v>
      </c>
      <c r="AP38" s="346">
        <v>1</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540</v>
      </c>
      <c r="AL39" s="1184"/>
      <c r="AM39" s="1184"/>
      <c r="AN39" s="1185"/>
      <c r="AO39" s="343">
        <v>-12169045</v>
      </c>
      <c r="AP39" s="343">
        <v>-16585</v>
      </c>
      <c r="AQ39" s="344">
        <v>-17790</v>
      </c>
      <c r="AR39" s="345">
        <v>-6.8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541</v>
      </c>
      <c r="AL40" s="1181"/>
      <c r="AM40" s="1181"/>
      <c r="AN40" s="1182"/>
      <c r="AO40" s="343">
        <v>-20259183</v>
      </c>
      <c r="AP40" s="343">
        <v>-27612</v>
      </c>
      <c r="AQ40" s="344">
        <v>-32769</v>
      </c>
      <c r="AR40" s="345">
        <v>-15.7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297</v>
      </c>
      <c r="AL41" s="1187"/>
      <c r="AM41" s="1187"/>
      <c r="AN41" s="1188"/>
      <c r="AO41" s="343">
        <v>10119365</v>
      </c>
      <c r="AP41" s="343">
        <v>13792</v>
      </c>
      <c r="AQ41" s="344">
        <v>17259</v>
      </c>
      <c r="AR41" s="345">
        <v>-20.100000000000001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510</v>
      </c>
      <c r="AN49" s="1175" t="s">
        <v>545</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48498664</v>
      </c>
      <c r="AN51" s="365">
        <v>65964</v>
      </c>
      <c r="AO51" s="366">
        <v>10.7</v>
      </c>
      <c r="AP51" s="367">
        <v>51898</v>
      </c>
      <c r="AQ51" s="368">
        <v>-3.1</v>
      </c>
      <c r="AR51" s="369">
        <v>13.8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18293782</v>
      </c>
      <c r="AN52" s="373">
        <v>24882</v>
      </c>
      <c r="AO52" s="374">
        <v>-5.0999999999999996</v>
      </c>
      <c r="AP52" s="375">
        <v>25986</v>
      </c>
      <c r="AQ52" s="376">
        <v>2.9</v>
      </c>
      <c r="AR52" s="377">
        <v>-8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35216074</v>
      </c>
      <c r="AN53" s="365">
        <v>47989</v>
      </c>
      <c r="AO53" s="366">
        <v>-27.2</v>
      </c>
      <c r="AP53" s="367">
        <v>51684</v>
      </c>
      <c r="AQ53" s="368">
        <v>-0.4</v>
      </c>
      <c r="AR53" s="369">
        <v>-26.8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11776702</v>
      </c>
      <c r="AN54" s="373">
        <v>16048</v>
      </c>
      <c r="AO54" s="374">
        <v>-35.5</v>
      </c>
      <c r="AP54" s="375">
        <v>26671</v>
      </c>
      <c r="AQ54" s="376">
        <v>2.6</v>
      </c>
      <c r="AR54" s="377">
        <v>-38.1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46691906</v>
      </c>
      <c r="AN55" s="365">
        <v>63585</v>
      </c>
      <c r="AO55" s="366">
        <v>32.5</v>
      </c>
      <c r="AP55" s="367">
        <v>52897</v>
      </c>
      <c r="AQ55" s="368">
        <v>2.2999999999999998</v>
      </c>
      <c r="AR55" s="369">
        <v>30.2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13970071</v>
      </c>
      <c r="AN56" s="373">
        <v>19025</v>
      </c>
      <c r="AO56" s="374">
        <v>18.600000000000001</v>
      </c>
      <c r="AP56" s="375">
        <v>27013</v>
      </c>
      <c r="AQ56" s="376">
        <v>1.3</v>
      </c>
      <c r="AR56" s="377">
        <v>17.3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56990471</v>
      </c>
      <c r="AN57" s="365">
        <v>77633</v>
      </c>
      <c r="AO57" s="366">
        <v>22.1</v>
      </c>
      <c r="AP57" s="367">
        <v>54945</v>
      </c>
      <c r="AQ57" s="368">
        <v>3.9</v>
      </c>
      <c r="AR57" s="369">
        <v>18.2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19341291</v>
      </c>
      <c r="AN58" s="373">
        <v>26347</v>
      </c>
      <c r="AO58" s="374">
        <v>38.5</v>
      </c>
      <c r="AP58" s="375">
        <v>29293</v>
      </c>
      <c r="AQ58" s="376">
        <v>8.4</v>
      </c>
      <c r="AR58" s="377">
        <v>30.1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67300225</v>
      </c>
      <c r="AN59" s="365">
        <v>91725</v>
      </c>
      <c r="AO59" s="366">
        <v>18.2</v>
      </c>
      <c r="AP59" s="367">
        <v>57132</v>
      </c>
      <c r="AQ59" s="368">
        <v>4</v>
      </c>
      <c r="AR59" s="369">
        <v>14.2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26251496</v>
      </c>
      <c r="AN60" s="373">
        <v>35779</v>
      </c>
      <c r="AO60" s="374">
        <v>35.799999999999997</v>
      </c>
      <c r="AP60" s="375">
        <v>30126</v>
      </c>
      <c r="AQ60" s="376">
        <v>2.8</v>
      </c>
      <c r="AR60" s="377">
        <v>33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50939468</v>
      </c>
      <c r="AN61" s="380">
        <v>69379</v>
      </c>
      <c r="AO61" s="381">
        <v>11.3</v>
      </c>
      <c r="AP61" s="382">
        <v>53711</v>
      </c>
      <c r="AQ61" s="383">
        <v>1.3</v>
      </c>
      <c r="AR61" s="369">
        <v>10</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17926668</v>
      </c>
      <c r="AN62" s="373">
        <v>24416</v>
      </c>
      <c r="AO62" s="374">
        <v>10.5</v>
      </c>
      <c r="AP62" s="375">
        <v>27818</v>
      </c>
      <c r="AQ62" s="376">
        <v>3.6</v>
      </c>
      <c r="AR62" s="377">
        <v>6.9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mbeHzV7bCkEN6YFy+wUwgtrLzYKa7xamxGESz52WIaTSfN3vbbZTGvlt61s6zOksOO7chkW+z2QDcLqRTY/Eg==" saltValue="wBbIX93brIsP3vNOCc7t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 right="0" top="0.39370078740157483" bottom="0.39370078740157483" header="0.19685039370078741" footer="0.19685039370078741"/>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DU121"/>
  <sheetViews>
    <sheetView showGridLines="0" tabSelected="1" topLeftCell="I63"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tPFMK/9IHFR8AmnOWT3+dMDXzbxQf4xRwAFuwtfPX85I+Y3W3+i/yr32DH3THhqGMVB2rJYFUHZ+74kEQ2LyQQ==" saltValue="JUkFwsrEUdAHiXMYYZO7F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EL116"/>
  <sheetViews>
    <sheetView showGridLines="0" topLeftCell="M67"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i92Fgyy79YQv0jeMrvTPlcdBGUhqa11Ekt98dZ97Zo8xOxyR2p9dyzw/D67lGOe1Ny17FT5kA5cs5mTaIrpQlw==" saltValue="vD5g4YEFaFpzVGshkyHMgg==" spinCount="100000" sheet="1" objects="1" scenarios="1"/>
  <dataConsolidate/>
  <phoneticPr fontId="2"/>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FF00"/>
    <pageSetUpPr fitToPage="1"/>
  </sheetPr>
  <dimension ref="B1:J50"/>
  <sheetViews>
    <sheetView showGridLines="0" topLeftCell="A25"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8" t="s">
        <v>3</v>
      </c>
      <c r="D47" s="1198"/>
      <c r="E47" s="1199"/>
      <c r="F47" s="11">
        <v>6.33</v>
      </c>
      <c r="G47" s="12">
        <v>4.4000000000000004</v>
      </c>
      <c r="H47" s="12">
        <v>2.52</v>
      </c>
      <c r="I47" s="12">
        <v>2.5</v>
      </c>
      <c r="J47" s="13">
        <v>2.12</v>
      </c>
    </row>
    <row r="48" spans="2:10" ht="57.75" customHeight="1" x14ac:dyDescent="0.15">
      <c r="B48" s="14"/>
      <c r="C48" s="1200" t="s">
        <v>4</v>
      </c>
      <c r="D48" s="1200"/>
      <c r="E48" s="1201"/>
      <c r="F48" s="15">
        <v>2.58</v>
      </c>
      <c r="G48" s="16">
        <v>3.16</v>
      </c>
      <c r="H48" s="16">
        <v>3.31</v>
      </c>
      <c r="I48" s="16">
        <v>3.36</v>
      </c>
      <c r="J48" s="17">
        <v>3.46</v>
      </c>
    </row>
    <row r="49" spans="2:10" ht="57.75" customHeight="1" thickBot="1" x14ac:dyDescent="0.2">
      <c r="B49" s="18"/>
      <c r="C49" s="1202" t="s">
        <v>5</v>
      </c>
      <c r="D49" s="1202"/>
      <c r="E49" s="1203"/>
      <c r="F49" s="19">
        <v>0.72</v>
      </c>
      <c r="G49" s="20" t="s">
        <v>566</v>
      </c>
      <c r="H49" s="20" t="s">
        <v>567</v>
      </c>
      <c r="I49" s="20">
        <v>0.09</v>
      </c>
      <c r="J49" s="21" t="s">
        <v>568</v>
      </c>
    </row>
    <row r="50" spans="2:10" ht="13.5" customHeight="1" x14ac:dyDescent="0.15"/>
  </sheetData>
  <sheetProtection algorithmName="SHA-512" hashValue="fc8+RuY30AnoWKKnGQOuG31okxyhG4v2XsD04eXt36eJrQPa/qeW7XeDjMCHlCEVq9lCR1ET6fnaifWYx82xiw==" saltValue="B1lPENrac/zJOsYsSgH6vg=="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西川</cp:lastModifiedBy>
  <cp:lastPrinted>2021-03-08T07:47:37Z</cp:lastPrinted>
  <dcterms:created xsi:type="dcterms:W3CDTF">2021-02-05T04:44:33Z</dcterms:created>
  <dcterms:modified xsi:type="dcterms:W3CDTF">2021-03-11T04:40:30Z</dcterms:modified>
  <cp:category/>
</cp:coreProperties>
</file>