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1640" tabRatio="744" activeTab="1"/>
  </bookViews>
  <sheets>
    <sheet name="計算表" sheetId="1" r:id="rId1"/>
    <sheet name="多事業所利用計算表" sheetId="2" r:id="rId2"/>
    <sheet name="★多事業所利用計算表（記載例）★" sheetId="3" r:id="rId3"/>
  </sheets>
  <definedNames>
    <definedName name="_xlnm.Print_Area" localSheetId="2">'★多事業所利用計算表（記載例）★'!$A$1:$AU$32</definedName>
    <definedName name="_xlnm.Print_Area" localSheetId="0">'計算表'!$A$1:$AQ$22</definedName>
    <definedName name="_xlnm.Print_Area" localSheetId="1">'多事業所利用計算表'!$A$1:$AU$30</definedName>
    <definedName name="Z_2AB49A8E_9DD5_4801_BDA2_4C0FDD7583C2_.wvu.Cols" localSheetId="2" hidden="1">'★多事業所利用計算表（記載例）★'!$AY:$AZ</definedName>
    <definedName name="Z_2AB49A8E_9DD5_4801_BDA2_4C0FDD7583C2_.wvu.Cols" localSheetId="1" hidden="1">'多事業所利用計算表'!$AY:$AZ</definedName>
    <definedName name="Z_2AB49A8E_9DD5_4801_BDA2_4C0FDD7583C2_.wvu.PrintArea" localSheetId="2" hidden="1">'★多事業所利用計算表（記載例）★'!$A$1:$AV$30</definedName>
    <definedName name="Z_2AB49A8E_9DD5_4801_BDA2_4C0FDD7583C2_.wvu.PrintArea" localSheetId="0" hidden="1">'計算表'!$A$1:$AQ$22</definedName>
    <definedName name="Z_2AB49A8E_9DD5_4801_BDA2_4C0FDD7583C2_.wvu.PrintArea" localSheetId="1" hidden="1">'多事業所利用計算表'!$A$1:$AV$30</definedName>
  </definedNames>
  <calcPr fullCalcOnLoad="1"/>
</workbook>
</file>

<file path=xl/sharedStrings.xml><?xml version="1.0" encoding="utf-8"?>
<sst xmlns="http://schemas.openxmlformats.org/spreadsheetml/2006/main" count="185" uniqueCount="46">
  <si>
    <t>総費用額</t>
  </si>
  <si>
    <t>総費用額の１割</t>
  </si>
  <si>
    <t>負担上限額</t>
  </si>
  <si>
    <t>１割と上限額のうち
低い額</t>
  </si>
  <si>
    <t>子ども</t>
  </si>
  <si>
    <t>市独自減免後
最終負担額</t>
  </si>
  <si>
    <t>多子軽減後額</t>
  </si>
  <si>
    <t>-</t>
  </si>
  <si>
    <t>１割（又は多子軽減後額）と上限額のうち低い額</t>
  </si>
  <si>
    <t>①児通所世帯
負担合計額</t>
  </si>
  <si>
    <t>※　水色の網かけ＝全ての助成がなされた、利用者負担額</t>
  </si>
  <si>
    <t>【①・②共通事項】</t>
  </si>
  <si>
    <t>第２子独自減免後の負担額</t>
  </si>
  <si>
    <t>③児通所世帯
最終負担額</t>
  </si>
  <si>
    <t>④　①と②比較後の
第２子独自助成額</t>
  </si>
  <si>
    <t>独自助成額</t>
  </si>
  <si>
    <t>事業所名</t>
  </si>
  <si>
    <t>⑤　第２子独自助成の各事業所への割当</t>
  </si>
  <si>
    <t>第２子</t>
  </si>
  <si>
    <t>第３子</t>
  </si>
  <si>
    <t>第１子</t>
  </si>
  <si>
    <t>②児通所世帯
負担合計額</t>
  </si>
  <si>
    <t>第１子市独自
助成後負担額</t>
  </si>
  <si>
    <t>④　第２子独自助成額</t>
  </si>
  <si>
    <t>※　注　グレー等の網掛けのところは触らないでください！！白いところに数字を入力</t>
  </si>
  <si>
    <t>独自助成計算</t>
  </si>
  <si>
    <t>独自助成額</t>
  </si>
  <si>
    <t>※　黄色の網掛け＝平成２５年度までの世帯利用者負担額</t>
  </si>
  <si>
    <t>※　緑色の網掛け＝平成２６年４月以降の世帯利用者負担額</t>
  </si>
  <si>
    <t>※　橙色の網掛け＝第２子独自助成額</t>
  </si>
  <si>
    <t>①　児通所世帯
負担合計額</t>
  </si>
  <si>
    <t>③　児通所世帯
最終負担額</t>
  </si>
  <si>
    <t>④　第２子
独自助成額</t>
  </si>
  <si>
    <t>○　多子軽減（独自助成）計算</t>
  </si>
  <si>
    <t>第２子独自減免後の利用者負担額</t>
  </si>
  <si>
    <t>↑各事業所の利用者負担額（明細書記載額）</t>
  </si>
  <si>
    <t>独自助成</t>
  </si>
  <si>
    <t>負担額</t>
  </si>
  <si>
    <t>※上限管理事業所を一番上に記載します。</t>
  </si>
  <si>
    <t xml:space="preserve"> </t>
  </si>
  <si>
    <t>※　黄色の網掛け＝平成30年度以降の多子軽減ではない児童における利用者負担額</t>
  </si>
  <si>
    <t>※　緑色の網掛け＝多子軽減対象児童におけるの利用者負担額</t>
  </si>
  <si>
    <t>②　平成30年度以降の多子軽減対象児童の取扱い（平成30年度の利用者負担見直し後の取扱い）</t>
  </si>
  <si>
    <t>①　平成30年度以降の取扱い（利用者負担見直し後の取扱い）</t>
  </si>
  <si>
    <t>Ａ事業所→</t>
  </si>
  <si>
    <t>Ｂ事業所→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</si>
</sst>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_);[Red]\(#,##0\)"/>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s>
  <fonts count="56">
    <font>
      <sz val="11"/>
      <name val="ＭＳ Ｐゴシック"/>
      <family val="3"/>
    </font>
    <font>
      <sz val="6"/>
      <name val="ＭＳ Ｐゴシック"/>
      <family val="3"/>
    </font>
    <font>
      <b/>
      <sz val="11"/>
      <name val="ＭＳ Ｐゴシック"/>
      <family val="3"/>
    </font>
    <font>
      <b/>
      <sz val="14"/>
      <name val="ＭＳ Ｐゴシック"/>
      <family val="3"/>
    </font>
    <font>
      <sz val="9"/>
      <name val="ＭＳ Ｐゴシック"/>
      <family val="3"/>
    </font>
    <font>
      <sz val="14"/>
      <name val="ＭＳ Ｐゴシック"/>
      <family val="3"/>
    </font>
    <font>
      <sz val="10"/>
      <name val="ＭＳ Ｐゴシック"/>
      <family val="3"/>
    </font>
    <font>
      <b/>
      <u val="single"/>
      <sz val="11"/>
      <name val="ＭＳ Ｐゴシック"/>
      <family val="3"/>
    </font>
    <font>
      <b/>
      <sz val="15"/>
      <name val="ＭＳ Ｐゴシック"/>
      <family val="3"/>
    </font>
    <font>
      <b/>
      <u val="single"/>
      <sz val="12"/>
      <name val="ＭＳ Ｐゴシック"/>
      <family val="3"/>
    </font>
    <font>
      <sz val="11"/>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8"/>
      <name val="Calibri"/>
      <family val="2"/>
    </font>
    <font>
      <b/>
      <sz val="14"/>
      <color indexed="10"/>
      <name val="ＭＳ Ｐゴシック"/>
      <family val="3"/>
    </font>
    <font>
      <b/>
      <sz val="14"/>
      <color indexed="10"/>
      <name val="Calibri"/>
      <family val="2"/>
    </font>
    <font>
      <sz val="14"/>
      <color indexed="8"/>
      <name val="ＭＳ Ｐゴシック"/>
      <family val="3"/>
    </font>
    <font>
      <sz val="14"/>
      <color indexed="8"/>
      <name val="Calibri"/>
      <family val="2"/>
    </font>
    <font>
      <sz val="12"/>
      <color indexed="10"/>
      <name val="ＭＳ Ｐゴシック"/>
      <family val="3"/>
    </font>
    <font>
      <sz val="12"/>
      <color indexed="10"/>
      <name val="Calibri"/>
      <family val="2"/>
    </font>
    <font>
      <u val="single"/>
      <sz val="12"/>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thin"/>
      <bottom style="hair"/>
    </border>
    <border>
      <left style="hair"/>
      <right style="hair"/>
      <top style="hair"/>
      <bottom style="thin"/>
    </border>
    <border>
      <left style="hair"/>
      <right style="hair"/>
      <top>
        <color indexed="63"/>
      </top>
      <bottom style="hair"/>
    </border>
    <border>
      <left style="hair"/>
      <right style="hair"/>
      <top>
        <color indexed="63"/>
      </top>
      <bottom style="thin"/>
    </border>
    <border>
      <left style="medium"/>
      <right>
        <color indexed="63"/>
      </right>
      <top>
        <color indexed="63"/>
      </top>
      <bottom>
        <color indexed="63"/>
      </bottom>
    </border>
    <border>
      <left style="hair"/>
      <right style="hair"/>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ck"/>
    </border>
    <border>
      <left>
        <color indexed="63"/>
      </left>
      <right>
        <color indexed="63"/>
      </right>
      <top style="hair"/>
      <bottom style="thick"/>
    </border>
    <border>
      <left>
        <color indexed="63"/>
      </left>
      <right style="hair"/>
      <top style="hair"/>
      <bottom style="thick"/>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color indexed="63"/>
      </bottom>
    </border>
    <border>
      <left style="medium"/>
      <right>
        <color indexed="63"/>
      </right>
      <top style="hair"/>
      <bottom style="hair"/>
    </border>
    <border>
      <left>
        <color indexed="63"/>
      </left>
      <right style="medium"/>
      <top style="hair"/>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hair"/>
      <bottom>
        <color indexed="63"/>
      </bottom>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
      <top style="mediumDashed"/>
      <bottom style="mediumDashed"/>
    </border>
    <border>
      <left>
        <color indexed="63"/>
      </left>
      <right style="hair"/>
      <top>
        <color indexed="63"/>
      </top>
      <bottom>
        <color indexed="63"/>
      </bottom>
    </border>
    <border>
      <left style="medium"/>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medium"/>
      <top>
        <color indexed="63"/>
      </top>
      <bottom style="hair"/>
    </border>
    <border>
      <left style="thin"/>
      <right style="hair"/>
      <top>
        <color indexed="63"/>
      </top>
      <bottom style="hair"/>
    </border>
    <border>
      <left style="thin"/>
      <right style="hair"/>
      <top>
        <color indexed="63"/>
      </top>
      <bottom style="thin"/>
    </border>
    <border>
      <left style="hair"/>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style="hair"/>
    </border>
    <border>
      <left>
        <color indexed="63"/>
      </left>
      <right style="hair"/>
      <top style="thin"/>
      <bottom>
        <color indexed="63"/>
      </bottom>
    </border>
    <border>
      <left>
        <color indexed="63"/>
      </left>
      <right style="hair"/>
      <top style="hair"/>
      <bottom style="thin"/>
    </border>
    <border>
      <left style="thin"/>
      <right style="hair"/>
      <top style="hair"/>
      <bottom style="thin"/>
    </border>
    <border>
      <left style="thin"/>
      <right style="hair"/>
      <top style="hair"/>
      <bottom style="hair"/>
    </border>
    <border>
      <left style="mediumDashed"/>
      <right>
        <color indexed="63"/>
      </right>
      <top style="thick"/>
      <bottom>
        <color indexed="63"/>
      </bottom>
    </border>
    <border>
      <left>
        <color indexed="63"/>
      </left>
      <right style="medium"/>
      <top style="thick"/>
      <bottom>
        <color indexed="63"/>
      </bottom>
    </border>
    <border>
      <left style="mediumDashed"/>
      <right>
        <color indexed="63"/>
      </right>
      <top>
        <color indexed="63"/>
      </top>
      <bottom style="thick"/>
    </border>
    <border>
      <left>
        <color indexed="63"/>
      </left>
      <right style="medium"/>
      <top>
        <color indexed="63"/>
      </top>
      <bottom style="thick"/>
    </border>
    <border>
      <left>
        <color indexed="63"/>
      </left>
      <right style="hair"/>
      <top>
        <color indexed="63"/>
      </top>
      <bottom style="hair"/>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color indexed="63"/>
      </bottom>
    </border>
    <border>
      <left style="thin"/>
      <right style="hair"/>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255">
    <xf numFmtId="0" fontId="0" fillId="0" borderId="0" xfId="0" applyAlignment="1">
      <alignment/>
    </xf>
    <xf numFmtId="0" fontId="0" fillId="0" borderId="0" xfId="60" applyFont="1">
      <alignment vertical="center"/>
      <protection/>
    </xf>
    <xf numFmtId="0" fontId="0" fillId="0" borderId="0" xfId="60" applyFont="1" applyBorder="1" applyAlignment="1">
      <alignment vertical="center" wrapText="1"/>
      <protection/>
    </xf>
    <xf numFmtId="0" fontId="0" fillId="0" borderId="0" xfId="60" applyFont="1" applyBorder="1" applyAlignment="1">
      <alignment vertical="center" wrapText="1"/>
      <protection/>
    </xf>
    <xf numFmtId="0" fontId="2" fillId="0" borderId="0" xfId="60" applyFont="1" applyBorder="1">
      <alignment vertical="center"/>
      <protection/>
    </xf>
    <xf numFmtId="0" fontId="0" fillId="0" borderId="0" xfId="60" applyFont="1" applyBorder="1">
      <alignment vertical="center"/>
      <protection/>
    </xf>
    <xf numFmtId="49" fontId="0" fillId="0" borderId="0" xfId="60" applyNumberFormat="1" applyFont="1" applyBorder="1" applyAlignment="1">
      <alignment horizontal="right" vertical="center"/>
      <protection/>
    </xf>
    <xf numFmtId="0" fontId="2" fillId="0" borderId="0" xfId="60" applyFont="1" applyBorder="1" applyAlignment="1">
      <alignment vertical="center"/>
      <protection/>
    </xf>
    <xf numFmtId="0" fontId="0" fillId="0" borderId="0" xfId="60" applyFont="1" applyBorder="1" applyAlignment="1">
      <alignment vertical="center"/>
      <protection/>
    </xf>
    <xf numFmtId="0" fontId="0" fillId="0" borderId="0" xfId="60" applyFont="1" applyBorder="1" applyAlignment="1">
      <alignment vertical="center"/>
      <protection/>
    </xf>
    <xf numFmtId="0" fontId="4" fillId="0" borderId="0" xfId="60" applyFont="1" applyBorder="1" applyAlignment="1">
      <alignment vertical="center" wrapText="1"/>
      <protection/>
    </xf>
    <xf numFmtId="0" fontId="4" fillId="0" borderId="0" xfId="60" applyFont="1" applyBorder="1" applyAlignment="1">
      <alignment vertical="center"/>
      <protection/>
    </xf>
    <xf numFmtId="0" fontId="5" fillId="0" borderId="0" xfId="60" applyFont="1" applyBorder="1">
      <alignment vertical="center"/>
      <protection/>
    </xf>
    <xf numFmtId="0" fontId="0" fillId="0" borderId="0" xfId="60" applyFont="1" applyBorder="1" applyAlignment="1">
      <alignment vertical="center"/>
      <protection/>
    </xf>
    <xf numFmtId="0" fontId="0" fillId="0" borderId="0" xfId="60" applyFont="1" applyBorder="1">
      <alignment vertical="center"/>
      <protection/>
    </xf>
    <xf numFmtId="0" fontId="3" fillId="0" borderId="0" xfId="60" applyFont="1" applyBorder="1" applyAlignment="1">
      <alignment vertical="center"/>
      <protection/>
    </xf>
    <xf numFmtId="0" fontId="7" fillId="0" borderId="0" xfId="60" applyFont="1" applyBorder="1">
      <alignment vertical="center"/>
      <protection/>
    </xf>
    <xf numFmtId="0" fontId="8" fillId="0" borderId="0" xfId="60" applyFont="1" applyBorder="1">
      <alignment vertical="center"/>
      <protection/>
    </xf>
    <xf numFmtId="0" fontId="2" fillId="0" borderId="0" xfId="60" applyFont="1">
      <alignment vertical="center"/>
      <protection/>
    </xf>
    <xf numFmtId="0" fontId="0" fillId="0" borderId="10" xfId="60" applyFont="1" applyBorder="1" applyAlignment="1">
      <alignment horizontal="center" vertical="center"/>
      <protection/>
    </xf>
    <xf numFmtId="0" fontId="0" fillId="0" borderId="11"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13" xfId="60" applyFont="1" applyBorder="1" applyAlignment="1">
      <alignment horizontal="center" vertical="center"/>
      <protection/>
    </xf>
    <xf numFmtId="0" fontId="0" fillId="0" borderId="14" xfId="60" applyFont="1" applyBorder="1" applyAlignment="1">
      <alignment horizontal="center" vertical="center"/>
      <protection/>
    </xf>
    <xf numFmtId="38" fontId="0" fillId="0" borderId="15" xfId="48" applyFont="1" applyBorder="1" applyAlignment="1">
      <alignment vertical="center"/>
    </xf>
    <xf numFmtId="38" fontId="0" fillId="0" borderId="15" xfId="60" applyNumberFormat="1" applyFont="1" applyBorder="1" applyAlignment="1">
      <alignment vertical="center"/>
      <protection/>
    </xf>
    <xf numFmtId="0" fontId="0" fillId="33" borderId="16" xfId="60" applyFont="1" applyFill="1" applyBorder="1" applyAlignment="1">
      <alignment horizontal="center" vertical="center"/>
      <protection/>
    </xf>
    <xf numFmtId="0" fontId="0" fillId="33" borderId="14" xfId="60" applyFont="1" applyFill="1" applyBorder="1" applyAlignment="1">
      <alignment horizontal="center" vertical="center"/>
      <protection/>
    </xf>
    <xf numFmtId="0" fontId="0" fillId="33" borderId="11" xfId="60" applyFont="1" applyFill="1" applyBorder="1" applyAlignment="1">
      <alignment horizontal="center" vertical="center"/>
      <protection/>
    </xf>
    <xf numFmtId="0" fontId="0" fillId="33" borderId="10" xfId="60" applyFont="1" applyFill="1" applyBorder="1" applyAlignment="1">
      <alignment horizontal="center" vertical="center"/>
      <protection/>
    </xf>
    <xf numFmtId="0" fontId="0" fillId="33" borderId="12" xfId="60" applyFont="1" applyFill="1" applyBorder="1" applyAlignment="1">
      <alignment horizontal="center" vertical="center"/>
      <protection/>
    </xf>
    <xf numFmtId="0" fontId="0" fillId="33" borderId="13" xfId="60" applyFont="1" applyFill="1" applyBorder="1" applyAlignment="1">
      <alignment horizontal="center" vertical="center"/>
      <protection/>
    </xf>
    <xf numFmtId="0" fontId="9" fillId="0" borderId="0" xfId="60" applyFont="1" applyBorder="1">
      <alignment vertical="center"/>
      <protection/>
    </xf>
    <xf numFmtId="0" fontId="0" fillId="0" borderId="17" xfId="60" applyFont="1" applyBorder="1">
      <alignment vertical="center"/>
      <protection/>
    </xf>
    <xf numFmtId="0" fontId="0" fillId="0" borderId="0" xfId="60" applyFont="1" applyBorder="1" applyAlignment="1">
      <alignment vertical="center" shrinkToFit="1"/>
      <protection/>
    </xf>
    <xf numFmtId="0" fontId="10" fillId="0" borderId="0" xfId="60" applyFont="1" applyBorder="1" applyAlignment="1">
      <alignment vertical="center"/>
      <protection/>
    </xf>
    <xf numFmtId="0" fontId="0" fillId="0" borderId="17" xfId="60" applyFont="1" applyBorder="1">
      <alignment vertical="center"/>
      <protection/>
    </xf>
    <xf numFmtId="38" fontId="0" fillId="0" borderId="17" xfId="48" applyFont="1" applyBorder="1" applyAlignment="1">
      <alignment vertical="center"/>
    </xf>
    <xf numFmtId="38" fontId="0" fillId="0" borderId="17" xfId="60" applyNumberFormat="1" applyFont="1" applyBorder="1">
      <alignment vertical="center"/>
      <protection/>
    </xf>
    <xf numFmtId="38" fontId="0" fillId="0" borderId="17" xfId="48" applyFont="1" applyBorder="1" applyAlignment="1">
      <alignment vertical="center"/>
    </xf>
    <xf numFmtId="0" fontId="0" fillId="0" borderId="0" xfId="60" applyFont="1" applyBorder="1" applyAlignment="1">
      <alignment vertical="center" wrapText="1"/>
      <protection/>
    </xf>
    <xf numFmtId="0" fontId="55" fillId="0" borderId="11" xfId="60" applyFont="1" applyBorder="1" applyAlignment="1">
      <alignment horizontal="right" vertical="center"/>
      <protection/>
    </xf>
    <xf numFmtId="0" fontId="55" fillId="0" borderId="10" xfId="60" applyFont="1" applyBorder="1" applyAlignment="1">
      <alignment horizontal="right" vertical="center"/>
      <protection/>
    </xf>
    <xf numFmtId="0" fontId="4" fillId="34" borderId="18" xfId="60" applyFont="1" applyFill="1" applyBorder="1" applyAlignment="1">
      <alignment horizontal="center" vertical="center" wrapText="1"/>
      <protection/>
    </xf>
    <xf numFmtId="0" fontId="4" fillId="34" borderId="19" xfId="60" applyFont="1" applyFill="1" applyBorder="1" applyAlignment="1">
      <alignment horizontal="center" vertical="center"/>
      <protection/>
    </xf>
    <xf numFmtId="0" fontId="4" fillId="34" borderId="20" xfId="60" applyFont="1" applyFill="1" applyBorder="1" applyAlignment="1">
      <alignment horizontal="center" vertical="center"/>
      <protection/>
    </xf>
    <xf numFmtId="0" fontId="4" fillId="34" borderId="19" xfId="60" applyFont="1" applyFill="1" applyBorder="1" applyAlignment="1">
      <alignment horizontal="center" vertical="center" wrapText="1"/>
      <protection/>
    </xf>
    <xf numFmtId="0" fontId="4" fillId="34" borderId="20" xfId="60" applyFont="1" applyFill="1" applyBorder="1" applyAlignment="1">
      <alignment horizontal="center" vertical="center" wrapText="1"/>
      <protection/>
    </xf>
    <xf numFmtId="0" fontId="4" fillId="35" borderId="18" xfId="60" applyFont="1" applyFill="1" applyBorder="1" applyAlignment="1">
      <alignment horizontal="center" vertical="center" wrapText="1"/>
      <protection/>
    </xf>
    <xf numFmtId="0" fontId="4" fillId="35" borderId="19" xfId="60" applyFont="1" applyFill="1" applyBorder="1" applyAlignment="1">
      <alignment horizontal="center" vertical="center" wrapText="1"/>
      <protection/>
    </xf>
    <xf numFmtId="0" fontId="4" fillId="35" borderId="20" xfId="60" applyFont="1" applyFill="1" applyBorder="1" applyAlignment="1">
      <alignment horizontal="center" vertical="center" wrapText="1"/>
      <protection/>
    </xf>
    <xf numFmtId="38" fontId="0" fillId="34" borderId="21" xfId="48" applyFont="1" applyFill="1" applyBorder="1" applyAlignment="1">
      <alignment horizontal="center" vertical="center"/>
    </xf>
    <xf numFmtId="38" fontId="0" fillId="34" borderId="22" xfId="48" applyFont="1" applyFill="1" applyBorder="1" applyAlignment="1">
      <alignment horizontal="center" vertical="center"/>
    </xf>
    <xf numFmtId="38" fontId="0" fillId="34" borderId="23" xfId="48" applyFont="1" applyFill="1" applyBorder="1" applyAlignment="1">
      <alignment horizontal="center" vertical="center"/>
    </xf>
    <xf numFmtId="38" fontId="0" fillId="34" borderId="15" xfId="48" applyFont="1" applyFill="1" applyBorder="1" applyAlignment="1">
      <alignment horizontal="center" vertical="center"/>
    </xf>
    <xf numFmtId="38" fontId="0" fillId="34" borderId="0" xfId="48" applyFont="1" applyFill="1" applyBorder="1" applyAlignment="1">
      <alignment horizontal="center" vertical="center"/>
    </xf>
    <xf numFmtId="38" fontId="0" fillId="34" borderId="24" xfId="48" applyFont="1" applyFill="1" applyBorder="1" applyAlignment="1">
      <alignment horizontal="center" vertical="center"/>
    </xf>
    <xf numFmtId="38" fontId="0" fillId="34" borderId="25" xfId="48" applyFont="1" applyFill="1" applyBorder="1" applyAlignment="1">
      <alignment horizontal="center" vertical="center"/>
    </xf>
    <xf numFmtId="38" fontId="0" fillId="34" borderId="26" xfId="48" applyFont="1" applyFill="1" applyBorder="1" applyAlignment="1">
      <alignment horizontal="center" vertical="center"/>
    </xf>
    <xf numFmtId="38" fontId="0" fillId="34" borderId="27" xfId="48" applyFont="1" applyFill="1" applyBorder="1" applyAlignment="1">
      <alignment horizontal="center" vertical="center"/>
    </xf>
    <xf numFmtId="38" fontId="0" fillId="34" borderId="28" xfId="48" applyFont="1" applyFill="1" applyBorder="1" applyAlignment="1">
      <alignment horizontal="center" vertical="center"/>
    </xf>
    <xf numFmtId="38" fontId="0" fillId="34" borderId="29" xfId="48" applyFont="1" applyFill="1" applyBorder="1" applyAlignment="1">
      <alignment horizontal="center" vertical="center"/>
    </xf>
    <xf numFmtId="38" fontId="0" fillId="34" borderId="30" xfId="48" applyFont="1" applyFill="1" applyBorder="1" applyAlignment="1">
      <alignment horizontal="center" vertical="center"/>
    </xf>
    <xf numFmtId="38" fontId="0" fillId="34" borderId="31" xfId="48" applyFont="1" applyFill="1" applyBorder="1" applyAlignment="1">
      <alignment horizontal="center" vertical="center"/>
    </xf>
    <xf numFmtId="38" fontId="0" fillId="34" borderId="32" xfId="48" applyFont="1" applyFill="1" applyBorder="1" applyAlignment="1">
      <alignment horizontal="center" vertical="center"/>
    </xf>
    <xf numFmtId="38" fontId="0" fillId="34" borderId="33" xfId="48" applyFont="1" applyFill="1" applyBorder="1" applyAlignment="1">
      <alignment horizontal="center" vertical="center"/>
    </xf>
    <xf numFmtId="38" fontId="0" fillId="35" borderId="34" xfId="48" applyFont="1" applyFill="1" applyBorder="1" applyAlignment="1">
      <alignment horizontal="center" vertical="center"/>
    </xf>
    <xf numFmtId="38" fontId="0" fillId="35" borderId="22" xfId="48" applyFont="1" applyFill="1" applyBorder="1" applyAlignment="1">
      <alignment horizontal="center" vertical="center"/>
    </xf>
    <xf numFmtId="38" fontId="0" fillId="35" borderId="35" xfId="48" applyFont="1" applyFill="1" applyBorder="1" applyAlignment="1">
      <alignment horizontal="center" vertical="center"/>
    </xf>
    <xf numFmtId="38" fontId="0" fillId="35" borderId="36" xfId="48" applyFont="1" applyFill="1" applyBorder="1" applyAlignment="1">
      <alignment horizontal="center" vertical="center"/>
    </xf>
    <xf numFmtId="38" fontId="0" fillId="35" borderId="0" xfId="48" applyFont="1" applyFill="1" applyBorder="1" applyAlignment="1">
      <alignment horizontal="center" vertical="center"/>
    </xf>
    <xf numFmtId="38" fontId="0" fillId="35" borderId="37" xfId="48" applyFont="1" applyFill="1" applyBorder="1" applyAlignment="1">
      <alignment horizontal="center" vertical="center"/>
    </xf>
    <xf numFmtId="38" fontId="0" fillId="35" borderId="28" xfId="48" applyFont="1" applyFill="1" applyBorder="1" applyAlignment="1">
      <alignment horizontal="center" vertical="center"/>
    </xf>
    <xf numFmtId="38" fontId="0" fillId="35" borderId="29" xfId="48" applyFont="1" applyFill="1" applyBorder="1" applyAlignment="1">
      <alignment horizontal="center" vertical="center"/>
    </xf>
    <xf numFmtId="38" fontId="0" fillId="35" borderId="30" xfId="48" applyFont="1" applyFill="1" applyBorder="1" applyAlignment="1">
      <alignment horizontal="center" vertical="center"/>
    </xf>
    <xf numFmtId="38" fontId="0" fillId="33" borderId="10" xfId="48" applyFont="1" applyFill="1" applyBorder="1" applyAlignment="1">
      <alignment horizontal="center" vertical="center"/>
    </xf>
    <xf numFmtId="38" fontId="0" fillId="33" borderId="38" xfId="48" applyFont="1" applyFill="1" applyBorder="1" applyAlignment="1">
      <alignment horizontal="center" vertical="center"/>
    </xf>
    <xf numFmtId="38" fontId="0" fillId="33" borderId="39" xfId="48" applyFont="1" applyFill="1" applyBorder="1" applyAlignment="1">
      <alignment horizontal="center" vertical="center"/>
    </xf>
    <xf numFmtId="38" fontId="0" fillId="33" borderId="40" xfId="48" applyFont="1" applyFill="1" applyBorder="1" applyAlignment="1">
      <alignment horizontal="center" vertical="center"/>
    </xf>
    <xf numFmtId="0" fontId="0" fillId="33" borderId="10" xfId="60" applyFont="1" applyFill="1" applyBorder="1" applyAlignment="1">
      <alignment horizontal="center" vertical="center"/>
      <protection/>
    </xf>
    <xf numFmtId="38" fontId="0" fillId="36" borderId="39" xfId="48" applyFont="1" applyFill="1" applyBorder="1" applyAlignment="1">
      <alignment horizontal="center" vertical="center"/>
    </xf>
    <xf numFmtId="38" fontId="0" fillId="36" borderId="40" xfId="48" applyFont="1" applyFill="1" applyBorder="1" applyAlignment="1">
      <alignment horizontal="center" vertical="center"/>
    </xf>
    <xf numFmtId="38" fontId="0" fillId="33" borderId="41" xfId="48" applyFont="1" applyFill="1" applyBorder="1" applyAlignment="1">
      <alignment horizontal="center" vertical="center"/>
    </xf>
    <xf numFmtId="38" fontId="0" fillId="33" borderId="42" xfId="48" applyFont="1" applyFill="1" applyBorder="1" applyAlignment="1">
      <alignment horizontal="center" vertical="center"/>
    </xf>
    <xf numFmtId="38" fontId="2" fillId="33" borderId="21" xfId="48" applyFont="1" applyFill="1" applyBorder="1" applyAlignment="1">
      <alignment horizontal="center" vertical="center"/>
    </xf>
    <xf numFmtId="38" fontId="2" fillId="33" borderId="22" xfId="48" applyFont="1" applyFill="1" applyBorder="1" applyAlignment="1">
      <alignment horizontal="center" vertical="center"/>
    </xf>
    <xf numFmtId="38" fontId="2" fillId="33" borderId="23" xfId="48" applyFont="1" applyFill="1" applyBorder="1" applyAlignment="1">
      <alignment horizontal="center" vertical="center"/>
    </xf>
    <xf numFmtId="38" fontId="2" fillId="33" borderId="15" xfId="48" applyFont="1" applyFill="1" applyBorder="1" applyAlignment="1">
      <alignment horizontal="center" vertical="center"/>
    </xf>
    <xf numFmtId="38" fontId="2" fillId="33" borderId="0" xfId="48" applyFont="1" applyFill="1" applyBorder="1" applyAlignment="1">
      <alignment horizontal="center" vertical="center"/>
    </xf>
    <xf numFmtId="38" fontId="2" fillId="33" borderId="24" xfId="48" applyFont="1" applyFill="1" applyBorder="1" applyAlignment="1">
      <alignment horizontal="center" vertical="center"/>
    </xf>
    <xf numFmtId="38" fontId="2" fillId="33" borderId="25" xfId="48" applyFont="1" applyFill="1" applyBorder="1" applyAlignment="1">
      <alignment horizontal="center" vertical="center"/>
    </xf>
    <xf numFmtId="38" fontId="2" fillId="33" borderId="26" xfId="48" applyFont="1" applyFill="1" applyBorder="1" applyAlignment="1">
      <alignment horizontal="center" vertical="center"/>
    </xf>
    <xf numFmtId="38" fontId="2" fillId="33" borderId="27" xfId="48" applyFont="1" applyFill="1" applyBorder="1" applyAlignment="1">
      <alignment horizontal="center" vertical="center"/>
    </xf>
    <xf numFmtId="38" fontId="0" fillId="33" borderId="43" xfId="48" applyFont="1" applyFill="1" applyBorder="1" applyAlignment="1">
      <alignment horizontal="center" vertical="center"/>
    </xf>
    <xf numFmtId="38" fontId="0" fillId="33" borderId="44" xfId="48" applyFont="1" applyFill="1" applyBorder="1" applyAlignment="1">
      <alignment horizontal="center" vertical="center"/>
    </xf>
    <xf numFmtId="0" fontId="4" fillId="36" borderId="43" xfId="60" applyFont="1" applyFill="1" applyBorder="1" applyAlignment="1">
      <alignment horizontal="center" vertical="center" wrapText="1"/>
      <protection/>
    </xf>
    <xf numFmtId="0" fontId="4" fillId="36" borderId="44" xfId="60" applyFont="1" applyFill="1" applyBorder="1" applyAlignment="1">
      <alignment horizontal="center" vertical="center" wrapText="1"/>
      <protection/>
    </xf>
    <xf numFmtId="0" fontId="4" fillId="36" borderId="45" xfId="60" applyFont="1" applyFill="1" applyBorder="1" applyAlignment="1">
      <alignment horizontal="center" vertical="center" wrapText="1"/>
      <protection/>
    </xf>
    <xf numFmtId="0" fontId="4" fillId="33" borderId="38" xfId="60" applyFont="1" applyFill="1" applyBorder="1" applyAlignment="1">
      <alignment horizontal="center" vertical="center" wrapText="1"/>
      <protection/>
    </xf>
    <xf numFmtId="0" fontId="4" fillId="33" borderId="39" xfId="60" applyFont="1" applyFill="1" applyBorder="1" applyAlignment="1">
      <alignment horizontal="center" vertical="center" wrapText="1"/>
      <protection/>
    </xf>
    <xf numFmtId="0" fontId="4" fillId="34" borderId="46" xfId="60" applyFont="1" applyFill="1" applyBorder="1" applyAlignment="1">
      <alignment horizontal="center" vertical="center" wrapText="1"/>
      <protection/>
    </xf>
    <xf numFmtId="0" fontId="4" fillId="34" borderId="47" xfId="60" applyFont="1" applyFill="1" applyBorder="1" applyAlignment="1">
      <alignment horizontal="center" vertical="center" wrapText="1"/>
      <protection/>
    </xf>
    <xf numFmtId="0" fontId="4" fillId="34" borderId="48" xfId="60" applyFont="1" applyFill="1" applyBorder="1" applyAlignment="1">
      <alignment horizontal="center" vertical="center" wrapText="1"/>
      <protection/>
    </xf>
    <xf numFmtId="38" fontId="0" fillId="35" borderId="31" xfId="48" applyFont="1" applyFill="1" applyBorder="1" applyAlignment="1">
      <alignment horizontal="center" vertical="center"/>
    </xf>
    <xf numFmtId="38" fontId="0" fillId="35" borderId="32" xfId="48" applyFont="1" applyFill="1" applyBorder="1" applyAlignment="1">
      <alignment horizontal="center" vertical="center"/>
    </xf>
    <xf numFmtId="38" fontId="0" fillId="35" borderId="33" xfId="48" applyFont="1" applyFill="1" applyBorder="1" applyAlignment="1">
      <alignment horizontal="center" vertical="center"/>
    </xf>
    <xf numFmtId="0" fontId="1" fillId="33" borderId="10" xfId="60" applyFont="1" applyFill="1" applyBorder="1" applyAlignment="1">
      <alignment horizontal="center" vertical="center" wrapText="1"/>
      <protection/>
    </xf>
    <xf numFmtId="0" fontId="1" fillId="33" borderId="10" xfId="60" applyFont="1" applyFill="1" applyBorder="1" applyAlignment="1">
      <alignment horizontal="center" vertical="center"/>
      <protection/>
    </xf>
    <xf numFmtId="0" fontId="6" fillId="33" borderId="38" xfId="60" applyFont="1" applyFill="1" applyBorder="1" applyAlignment="1">
      <alignment horizontal="center" vertical="center" wrapText="1"/>
      <protection/>
    </xf>
    <xf numFmtId="0" fontId="6" fillId="33" borderId="39" xfId="60" applyFont="1" applyFill="1" applyBorder="1" applyAlignment="1">
      <alignment horizontal="center" vertical="center"/>
      <protection/>
    </xf>
    <xf numFmtId="0" fontId="6" fillId="33" borderId="40" xfId="60" applyFont="1" applyFill="1" applyBorder="1" applyAlignment="1">
      <alignment horizontal="center" vertical="center"/>
      <protection/>
    </xf>
    <xf numFmtId="0" fontId="4" fillId="33" borderId="49" xfId="60" applyFont="1" applyFill="1" applyBorder="1" applyAlignment="1">
      <alignment horizontal="center" vertical="center" wrapText="1"/>
      <protection/>
    </xf>
    <xf numFmtId="0" fontId="4" fillId="33" borderId="50" xfId="60" applyFont="1" applyFill="1" applyBorder="1" applyAlignment="1">
      <alignment horizontal="center" vertical="center" wrapText="1"/>
      <protection/>
    </xf>
    <xf numFmtId="0" fontId="4" fillId="33" borderId="51" xfId="60" applyFont="1" applyFill="1" applyBorder="1" applyAlignment="1">
      <alignment horizontal="center" vertical="center" wrapText="1"/>
      <protection/>
    </xf>
    <xf numFmtId="0" fontId="0" fillId="33" borderId="38" xfId="60" applyFont="1" applyFill="1" applyBorder="1" applyAlignment="1">
      <alignment horizontal="center" vertical="center"/>
      <protection/>
    </xf>
    <xf numFmtId="0" fontId="0" fillId="33" borderId="39" xfId="60" applyFont="1" applyFill="1" applyBorder="1" applyAlignment="1">
      <alignment horizontal="center" vertical="center"/>
      <protection/>
    </xf>
    <xf numFmtId="0" fontId="0" fillId="33" borderId="40" xfId="60" applyFont="1" applyFill="1" applyBorder="1" applyAlignment="1">
      <alignment horizontal="center" vertical="center"/>
      <protection/>
    </xf>
    <xf numFmtId="38" fontId="0" fillId="33" borderId="52" xfId="48" applyFont="1" applyFill="1" applyBorder="1" applyAlignment="1">
      <alignment horizontal="center" vertical="center"/>
    </xf>
    <xf numFmtId="38" fontId="0" fillId="0" borderId="10" xfId="48" applyFont="1" applyBorder="1" applyAlignment="1">
      <alignment horizontal="center" vertical="center"/>
    </xf>
    <xf numFmtId="0" fontId="6" fillId="33" borderId="10" xfId="60" applyFont="1" applyFill="1" applyBorder="1" applyAlignment="1">
      <alignment horizontal="center" vertical="center" wrapText="1"/>
      <protection/>
    </xf>
    <xf numFmtId="0" fontId="6" fillId="33" borderId="10" xfId="60" applyFont="1" applyFill="1" applyBorder="1" applyAlignment="1">
      <alignment horizontal="center" vertical="center"/>
      <protection/>
    </xf>
    <xf numFmtId="0" fontId="4" fillId="33" borderId="43" xfId="60" applyFont="1" applyFill="1" applyBorder="1" applyAlignment="1">
      <alignment horizontal="center" vertical="center" wrapText="1"/>
      <protection/>
    </xf>
    <xf numFmtId="0" fontId="4" fillId="33" borderId="44" xfId="60" applyFont="1" applyFill="1" applyBorder="1" applyAlignment="1">
      <alignment horizontal="center" vertical="center" wrapText="1"/>
      <protection/>
    </xf>
    <xf numFmtId="0" fontId="4" fillId="33" borderId="45" xfId="60" applyFont="1" applyFill="1" applyBorder="1" applyAlignment="1">
      <alignment horizontal="center" vertical="center" wrapText="1"/>
      <protection/>
    </xf>
    <xf numFmtId="38" fontId="0" fillId="36" borderId="25" xfId="48" applyFont="1" applyFill="1" applyBorder="1" applyAlignment="1">
      <alignment horizontal="center" vertical="center"/>
    </xf>
    <xf numFmtId="38" fontId="0" fillId="36" borderId="26" xfId="48" applyFont="1" applyFill="1" applyBorder="1" applyAlignment="1">
      <alignment horizontal="center" vertical="center"/>
    </xf>
    <xf numFmtId="38" fontId="0" fillId="36" borderId="27" xfId="48" applyFont="1" applyFill="1" applyBorder="1" applyAlignment="1">
      <alignment horizontal="center" vertical="center"/>
    </xf>
    <xf numFmtId="38" fontId="0" fillId="36" borderId="53" xfId="48" applyFont="1" applyFill="1" applyBorder="1" applyAlignment="1">
      <alignment horizontal="center" vertical="center"/>
    </xf>
    <xf numFmtId="38" fontId="0" fillId="36" borderId="54" xfId="48" applyFont="1" applyFill="1" applyBorder="1" applyAlignment="1">
      <alignment horizontal="center" vertical="center"/>
    </xf>
    <xf numFmtId="38" fontId="0" fillId="36" borderId="21" xfId="48" applyFont="1" applyFill="1" applyBorder="1" applyAlignment="1">
      <alignment horizontal="center" vertical="center"/>
    </xf>
    <xf numFmtId="38" fontId="0" fillId="36" borderId="22" xfId="48" applyFont="1" applyFill="1" applyBorder="1" applyAlignment="1">
      <alignment horizontal="center" vertical="center"/>
    </xf>
    <xf numFmtId="38" fontId="0" fillId="36" borderId="23" xfId="48" applyFont="1" applyFill="1" applyBorder="1" applyAlignment="1">
      <alignment horizontal="center" vertical="center"/>
    </xf>
    <xf numFmtId="0" fontId="4" fillId="34" borderId="49" xfId="60" applyFont="1" applyFill="1" applyBorder="1" applyAlignment="1">
      <alignment horizontal="center" vertical="center" wrapText="1"/>
      <protection/>
    </xf>
    <xf numFmtId="0" fontId="4" fillId="34" borderId="50" xfId="60" applyFont="1" applyFill="1" applyBorder="1" applyAlignment="1">
      <alignment horizontal="center" vertical="center" wrapText="1"/>
      <protection/>
    </xf>
    <xf numFmtId="0" fontId="4" fillId="34" borderId="51" xfId="60" applyFont="1" applyFill="1" applyBorder="1" applyAlignment="1">
      <alignment horizontal="center" vertical="center" wrapText="1"/>
      <protection/>
    </xf>
    <xf numFmtId="38" fontId="2" fillId="34" borderId="21" xfId="48" applyFont="1" applyFill="1" applyBorder="1" applyAlignment="1">
      <alignment horizontal="center" vertical="center"/>
    </xf>
    <xf numFmtId="38" fontId="2" fillId="34" borderId="22" xfId="48" applyFont="1" applyFill="1" applyBorder="1" applyAlignment="1">
      <alignment horizontal="center" vertical="center"/>
    </xf>
    <xf numFmtId="38" fontId="2" fillId="34" borderId="23" xfId="48" applyFont="1" applyFill="1" applyBorder="1" applyAlignment="1">
      <alignment horizontal="center" vertical="center"/>
    </xf>
    <xf numFmtId="38" fontId="2" fillId="34" borderId="15" xfId="48" applyFont="1" applyFill="1" applyBorder="1" applyAlignment="1">
      <alignment horizontal="center" vertical="center"/>
    </xf>
    <xf numFmtId="38" fontId="2" fillId="34" borderId="0" xfId="48" applyFont="1" applyFill="1" applyBorder="1" applyAlignment="1">
      <alignment horizontal="center" vertical="center"/>
    </xf>
    <xf numFmtId="38" fontId="2" fillId="34" borderId="24" xfId="48" applyFont="1" applyFill="1" applyBorder="1" applyAlignment="1">
      <alignment horizontal="center" vertical="center"/>
    </xf>
    <xf numFmtId="38" fontId="2" fillId="34" borderId="25" xfId="48" applyFont="1" applyFill="1" applyBorder="1" applyAlignment="1">
      <alignment horizontal="center" vertical="center"/>
    </xf>
    <xf numFmtId="38" fontId="2" fillId="34" borderId="26" xfId="48" applyFont="1" applyFill="1" applyBorder="1" applyAlignment="1">
      <alignment horizontal="center" vertical="center"/>
    </xf>
    <xf numFmtId="38" fontId="2" fillId="34" borderId="27" xfId="48" applyFont="1" applyFill="1" applyBorder="1" applyAlignment="1">
      <alignment horizontal="center" vertical="center"/>
    </xf>
    <xf numFmtId="38" fontId="0" fillId="33" borderId="55" xfId="48" applyFont="1" applyFill="1" applyBorder="1" applyAlignment="1">
      <alignment horizontal="center" vertical="center"/>
    </xf>
    <xf numFmtId="38" fontId="0" fillId="33" borderId="0" xfId="48" applyFont="1" applyFill="1" applyBorder="1" applyAlignment="1">
      <alignment horizontal="center" vertical="center"/>
    </xf>
    <xf numFmtId="38" fontId="0" fillId="33" borderId="56" xfId="48" applyFont="1" applyFill="1" applyBorder="1" applyAlignment="1">
      <alignment horizontal="center" vertical="center"/>
    </xf>
    <xf numFmtId="38" fontId="0" fillId="33" borderId="57" xfId="48" applyFont="1" applyFill="1" applyBorder="1" applyAlignment="1">
      <alignment horizontal="center" vertical="center"/>
    </xf>
    <xf numFmtId="38" fontId="0" fillId="35" borderId="58" xfId="48" applyFont="1" applyFill="1" applyBorder="1" applyAlignment="1">
      <alignment horizontal="center" vertical="center"/>
    </xf>
    <xf numFmtId="38" fontId="0" fillId="35" borderId="59" xfId="48" applyFont="1" applyFill="1" applyBorder="1" applyAlignment="1">
      <alignment horizontal="center" vertical="center"/>
    </xf>
    <xf numFmtId="0" fontId="0" fillId="0" borderId="60" xfId="60" applyFont="1" applyBorder="1" applyAlignment="1">
      <alignment horizontal="center" vertical="center"/>
      <protection/>
    </xf>
    <xf numFmtId="38" fontId="0" fillId="33" borderId="61" xfId="48" applyFont="1" applyFill="1" applyBorder="1" applyAlignment="1">
      <alignment horizontal="center" vertical="center"/>
    </xf>
    <xf numFmtId="38" fontId="0" fillId="33" borderId="62" xfId="48" applyFont="1" applyFill="1" applyBorder="1" applyAlignment="1">
      <alignment horizontal="center" vertical="center"/>
    </xf>
    <xf numFmtId="38" fontId="0" fillId="33" borderId="63" xfId="48" applyFont="1" applyFill="1" applyBorder="1" applyAlignment="1">
      <alignment horizontal="center" vertical="center"/>
    </xf>
    <xf numFmtId="38" fontId="0" fillId="33" borderId="24" xfId="48" applyFont="1" applyFill="1" applyBorder="1" applyAlignment="1">
      <alignment horizontal="center" vertical="center"/>
    </xf>
    <xf numFmtId="38" fontId="0" fillId="33" borderId="64" xfId="48" applyFont="1" applyFill="1" applyBorder="1" applyAlignment="1">
      <alignment horizontal="center" vertical="center"/>
    </xf>
    <xf numFmtId="38" fontId="0" fillId="36" borderId="15" xfId="48" applyFont="1" applyFill="1" applyBorder="1" applyAlignment="1">
      <alignment horizontal="center" vertical="center"/>
    </xf>
    <xf numFmtId="38" fontId="0" fillId="36" borderId="0" xfId="48" applyFont="1" applyFill="1" applyBorder="1" applyAlignment="1">
      <alignment horizontal="center" vertical="center"/>
    </xf>
    <xf numFmtId="38" fontId="0" fillId="36" borderId="24" xfId="48" applyFont="1" applyFill="1" applyBorder="1" applyAlignment="1">
      <alignment horizontal="center" vertical="center"/>
    </xf>
    <xf numFmtId="38" fontId="0" fillId="36" borderId="65" xfId="48" applyFont="1" applyFill="1" applyBorder="1" applyAlignment="1">
      <alignment horizontal="center" vertical="center"/>
    </xf>
    <xf numFmtId="38" fontId="0" fillId="36" borderId="44" xfId="48" applyFont="1" applyFill="1" applyBorder="1" applyAlignment="1">
      <alignment horizontal="center" vertical="center"/>
    </xf>
    <xf numFmtId="38" fontId="0" fillId="36" borderId="52" xfId="48" applyFont="1" applyFill="1" applyBorder="1" applyAlignment="1">
      <alignment horizontal="center" vertical="center"/>
    </xf>
    <xf numFmtId="38" fontId="0" fillId="0" borderId="0" xfId="60" applyNumberFormat="1" applyFont="1" applyBorder="1" applyAlignment="1">
      <alignment vertical="center" wrapText="1"/>
      <protection/>
    </xf>
    <xf numFmtId="0" fontId="0" fillId="0" borderId="0" xfId="60" applyFont="1" applyBorder="1" applyAlignment="1">
      <alignment vertical="center" wrapText="1"/>
      <protection/>
    </xf>
    <xf numFmtId="38" fontId="0" fillId="35" borderId="66" xfId="48" applyFont="1" applyFill="1" applyBorder="1" applyAlignment="1">
      <alignment horizontal="center" vertical="center"/>
    </xf>
    <xf numFmtId="38" fontId="0" fillId="35" borderId="67" xfId="48" applyFont="1" applyFill="1" applyBorder="1" applyAlignment="1">
      <alignment horizontal="center" vertical="center"/>
    </xf>
    <xf numFmtId="38" fontId="0" fillId="35" borderId="68" xfId="48" applyFont="1" applyFill="1" applyBorder="1" applyAlignment="1">
      <alignment horizontal="center" vertical="center"/>
    </xf>
    <xf numFmtId="38" fontId="0" fillId="36" borderId="45" xfId="48" applyFont="1" applyFill="1" applyBorder="1" applyAlignment="1">
      <alignment horizontal="center" vertical="center"/>
    </xf>
    <xf numFmtId="38" fontId="0" fillId="36" borderId="69" xfId="48" applyFont="1" applyFill="1" applyBorder="1" applyAlignment="1">
      <alignment horizontal="center" vertical="center"/>
    </xf>
    <xf numFmtId="38" fontId="0" fillId="36" borderId="70" xfId="48" applyFont="1" applyFill="1" applyBorder="1" applyAlignment="1">
      <alignment horizontal="center" vertical="center"/>
    </xf>
    <xf numFmtId="38" fontId="0" fillId="36" borderId="57" xfId="48" applyFont="1" applyFill="1" applyBorder="1" applyAlignment="1">
      <alignment horizontal="center" vertical="center"/>
    </xf>
    <xf numFmtId="38" fontId="0" fillId="36" borderId="71" xfId="48" applyFont="1" applyFill="1" applyBorder="1" applyAlignment="1">
      <alignment horizontal="center" vertical="center"/>
    </xf>
    <xf numFmtId="38" fontId="0" fillId="33" borderId="12" xfId="48" applyFont="1" applyFill="1" applyBorder="1" applyAlignment="1">
      <alignment horizontal="center" vertical="center"/>
    </xf>
    <xf numFmtId="38" fontId="0" fillId="33" borderId="72" xfId="48" applyFont="1" applyFill="1" applyBorder="1" applyAlignment="1">
      <alignment horizontal="center" vertical="center"/>
    </xf>
    <xf numFmtId="38" fontId="0" fillId="33" borderId="73" xfId="48" applyFont="1" applyFill="1" applyBorder="1" applyAlignment="1">
      <alignment horizontal="center" vertical="center"/>
    </xf>
    <xf numFmtId="38" fontId="0" fillId="33" borderId="74" xfId="48" applyFont="1" applyFill="1" applyBorder="1" applyAlignment="1">
      <alignment horizontal="center" vertical="center"/>
    </xf>
    <xf numFmtId="0" fontId="0" fillId="33" borderId="75" xfId="60" applyFont="1" applyFill="1" applyBorder="1" applyAlignment="1">
      <alignment horizontal="center" vertical="center"/>
      <protection/>
    </xf>
    <xf numFmtId="0" fontId="0" fillId="33" borderId="13" xfId="60" applyFont="1" applyFill="1" applyBorder="1" applyAlignment="1">
      <alignment horizontal="center" vertical="center"/>
      <protection/>
    </xf>
    <xf numFmtId="38" fontId="0" fillId="33" borderId="13" xfId="48" applyFont="1" applyFill="1" applyBorder="1" applyAlignment="1">
      <alignment horizontal="center" vertical="center"/>
    </xf>
    <xf numFmtId="0" fontId="0" fillId="33" borderId="76" xfId="60" applyFont="1" applyFill="1" applyBorder="1" applyAlignment="1">
      <alignment horizontal="center" vertical="center"/>
      <protection/>
    </xf>
    <xf numFmtId="0" fontId="0" fillId="33" borderId="14" xfId="60" applyFont="1" applyFill="1" applyBorder="1" applyAlignment="1">
      <alignment horizontal="center" vertical="center"/>
      <protection/>
    </xf>
    <xf numFmtId="38" fontId="0" fillId="33" borderId="14" xfId="48" applyFont="1" applyFill="1" applyBorder="1" applyAlignment="1">
      <alignment horizontal="center" vertical="center"/>
    </xf>
    <xf numFmtId="38" fontId="0" fillId="33" borderId="11" xfId="48" applyFont="1" applyFill="1" applyBorder="1" applyAlignment="1">
      <alignment horizontal="center" vertical="center"/>
    </xf>
    <xf numFmtId="38" fontId="0" fillId="33" borderId="77" xfId="48" applyFont="1" applyFill="1" applyBorder="1" applyAlignment="1">
      <alignment horizontal="center" vertical="center"/>
    </xf>
    <xf numFmtId="38" fontId="0" fillId="33" borderId="78" xfId="48" applyFont="1" applyFill="1" applyBorder="1" applyAlignment="1">
      <alignment horizontal="center" vertical="center"/>
    </xf>
    <xf numFmtId="38" fontId="0" fillId="33" borderId="79" xfId="48" applyFont="1" applyFill="1" applyBorder="1" applyAlignment="1">
      <alignment horizontal="center" vertical="center"/>
    </xf>
    <xf numFmtId="38" fontId="0" fillId="33" borderId="80" xfId="48" applyFont="1" applyFill="1" applyBorder="1" applyAlignment="1">
      <alignment horizontal="center" vertical="center"/>
    </xf>
    <xf numFmtId="0" fontId="0" fillId="33" borderId="81" xfId="60" applyFont="1" applyFill="1" applyBorder="1" applyAlignment="1">
      <alignment horizontal="center" vertical="center"/>
      <protection/>
    </xf>
    <xf numFmtId="0" fontId="0" fillId="33" borderId="11" xfId="60" applyFont="1" applyFill="1" applyBorder="1" applyAlignment="1">
      <alignment horizontal="center" vertical="center"/>
      <protection/>
    </xf>
    <xf numFmtId="38" fontId="11" fillId="33" borderId="10" xfId="48" applyFont="1" applyFill="1" applyBorder="1" applyAlignment="1">
      <alignment horizontal="center" vertical="center"/>
    </xf>
    <xf numFmtId="38" fontId="0" fillId="33" borderId="82" xfId="48" applyFont="1" applyFill="1" applyBorder="1" applyAlignment="1">
      <alignment horizontal="center" vertical="center"/>
    </xf>
    <xf numFmtId="38" fontId="0" fillId="33" borderId="69" xfId="48" applyFont="1" applyFill="1" applyBorder="1" applyAlignment="1">
      <alignment horizontal="center" vertical="center"/>
    </xf>
    <xf numFmtId="38" fontId="0" fillId="33" borderId="71" xfId="48" applyFont="1" applyFill="1" applyBorder="1" applyAlignment="1">
      <alignment horizontal="center" vertical="center"/>
    </xf>
    <xf numFmtId="38" fontId="11" fillId="33" borderId="11" xfId="48" applyFont="1" applyFill="1" applyBorder="1" applyAlignment="1">
      <alignment horizontal="center" vertical="center"/>
    </xf>
    <xf numFmtId="38" fontId="0" fillId="33" borderId="83" xfId="48" applyFont="1" applyFill="1" applyBorder="1" applyAlignment="1">
      <alignment horizontal="center" vertical="center"/>
    </xf>
    <xf numFmtId="38" fontId="11" fillId="33" borderId="12" xfId="48" applyFont="1" applyFill="1" applyBorder="1" applyAlignment="1">
      <alignment horizontal="center" vertical="center"/>
    </xf>
    <xf numFmtId="0" fontId="0" fillId="33" borderId="84" xfId="60" applyFont="1" applyFill="1" applyBorder="1" applyAlignment="1">
      <alignment horizontal="center" vertical="center"/>
      <protection/>
    </xf>
    <xf numFmtId="0" fontId="0" fillId="33" borderId="12" xfId="60" applyFont="1" applyFill="1" applyBorder="1" applyAlignment="1">
      <alignment horizontal="center" vertical="center"/>
      <protection/>
    </xf>
    <xf numFmtId="0" fontId="0" fillId="33" borderId="85" xfId="60" applyFont="1" applyFill="1" applyBorder="1" applyAlignment="1">
      <alignment horizontal="center" vertical="center"/>
      <protection/>
    </xf>
    <xf numFmtId="38" fontId="0" fillId="36" borderId="42" xfId="48" applyFont="1" applyFill="1" applyBorder="1" applyAlignment="1">
      <alignment horizontal="center" vertical="center"/>
    </xf>
    <xf numFmtId="38" fontId="0" fillId="35" borderId="86" xfId="48" applyFont="1" applyFill="1" applyBorder="1" applyAlignment="1">
      <alignment horizontal="center" vertical="center"/>
    </xf>
    <xf numFmtId="38" fontId="0" fillId="35" borderId="87" xfId="48" applyFont="1" applyFill="1" applyBorder="1" applyAlignment="1">
      <alignment horizontal="center" vertical="center"/>
    </xf>
    <xf numFmtId="38" fontId="0" fillId="35" borderId="88" xfId="48" applyFont="1" applyFill="1" applyBorder="1" applyAlignment="1">
      <alignment horizontal="center" vertical="center"/>
    </xf>
    <xf numFmtId="38" fontId="0" fillId="35" borderId="89" xfId="48" applyFont="1" applyFill="1" applyBorder="1" applyAlignment="1">
      <alignment horizontal="center" vertical="center"/>
    </xf>
    <xf numFmtId="38" fontId="0" fillId="36" borderId="90" xfId="48" applyFont="1" applyFill="1" applyBorder="1" applyAlignment="1">
      <alignment horizontal="center" vertical="center"/>
    </xf>
    <xf numFmtId="0" fontId="4" fillId="33" borderId="61" xfId="60" applyFont="1" applyFill="1" applyBorder="1" applyAlignment="1">
      <alignment horizontal="center" vertical="center" wrapText="1"/>
      <protection/>
    </xf>
    <xf numFmtId="0" fontId="4" fillId="33" borderId="62" xfId="60" applyFont="1" applyFill="1" applyBorder="1" applyAlignment="1">
      <alignment horizontal="center" vertical="center" wrapText="1"/>
      <protection/>
    </xf>
    <xf numFmtId="0" fontId="4" fillId="33" borderId="82" xfId="60" applyFont="1" applyFill="1" applyBorder="1" applyAlignment="1">
      <alignment horizontal="center" vertical="center" wrapText="1"/>
      <protection/>
    </xf>
    <xf numFmtId="0" fontId="4" fillId="36" borderId="91" xfId="60" applyFont="1" applyFill="1" applyBorder="1" applyAlignment="1">
      <alignment horizontal="center" vertical="center" wrapText="1"/>
      <protection/>
    </xf>
    <xf numFmtId="0" fontId="4" fillId="36" borderId="92" xfId="60" applyFont="1" applyFill="1" applyBorder="1" applyAlignment="1">
      <alignment horizontal="center" vertical="center" wrapText="1"/>
      <protection/>
    </xf>
    <xf numFmtId="0" fontId="4" fillId="36" borderId="93" xfId="60" applyFont="1" applyFill="1" applyBorder="1" applyAlignment="1">
      <alignment horizontal="center" vertical="center" wrapText="1"/>
      <protection/>
    </xf>
    <xf numFmtId="0" fontId="4" fillId="33" borderId="91" xfId="60" applyFont="1" applyFill="1" applyBorder="1" applyAlignment="1">
      <alignment horizontal="center" vertical="center" wrapText="1"/>
      <protection/>
    </xf>
    <xf numFmtId="0" fontId="4" fillId="33" borderId="92" xfId="60" applyFont="1" applyFill="1" applyBorder="1" applyAlignment="1">
      <alignment horizontal="center" vertical="center" wrapText="1"/>
      <protection/>
    </xf>
    <xf numFmtId="0" fontId="4" fillId="34" borderId="61" xfId="60" applyFont="1" applyFill="1" applyBorder="1" applyAlignment="1">
      <alignment horizontal="center" vertical="center" wrapText="1"/>
      <protection/>
    </xf>
    <xf numFmtId="0" fontId="4" fillId="34" borderId="62" xfId="60" applyFont="1" applyFill="1" applyBorder="1" applyAlignment="1">
      <alignment horizontal="center" vertical="center" wrapText="1"/>
      <protection/>
    </xf>
    <xf numFmtId="0" fontId="4" fillId="34" borderId="94" xfId="60" applyFont="1" applyFill="1" applyBorder="1" applyAlignment="1">
      <alignment horizontal="center" vertical="center" wrapText="1"/>
      <protection/>
    </xf>
    <xf numFmtId="0" fontId="1" fillId="33" borderId="16" xfId="60" applyFont="1" applyFill="1" applyBorder="1" applyAlignment="1">
      <alignment horizontal="center" vertical="center" wrapText="1"/>
      <protection/>
    </xf>
    <xf numFmtId="0" fontId="1" fillId="33" borderId="16" xfId="60" applyFont="1" applyFill="1" applyBorder="1" applyAlignment="1">
      <alignment horizontal="center" vertical="center"/>
      <protection/>
    </xf>
    <xf numFmtId="0" fontId="6" fillId="33" borderId="91" xfId="60" applyFont="1" applyFill="1" applyBorder="1" applyAlignment="1">
      <alignment horizontal="center" vertical="center" wrapText="1"/>
      <protection/>
    </xf>
    <xf numFmtId="0" fontId="6" fillId="33" borderId="92" xfId="60" applyFont="1" applyFill="1" applyBorder="1" applyAlignment="1">
      <alignment horizontal="center" vertical="center"/>
      <protection/>
    </xf>
    <xf numFmtId="0" fontId="6" fillId="33" borderId="93" xfId="60" applyFont="1" applyFill="1" applyBorder="1" applyAlignment="1">
      <alignment horizontal="center" vertical="center"/>
      <protection/>
    </xf>
    <xf numFmtId="0" fontId="0" fillId="33" borderId="95" xfId="60" applyFont="1" applyFill="1" applyBorder="1" applyAlignment="1">
      <alignment horizontal="center" vertical="center"/>
      <protection/>
    </xf>
    <xf numFmtId="0" fontId="0" fillId="33" borderId="16" xfId="60" applyFont="1" applyFill="1" applyBorder="1" applyAlignment="1">
      <alignment horizontal="center" vertical="center"/>
      <protection/>
    </xf>
    <xf numFmtId="38" fontId="0" fillId="0" borderId="72" xfId="48" applyFont="1" applyBorder="1" applyAlignment="1">
      <alignment horizontal="center" vertical="center"/>
    </xf>
    <xf numFmtId="38" fontId="0" fillId="0" borderId="73" xfId="48" applyFont="1" applyBorder="1" applyAlignment="1">
      <alignment horizontal="center" vertical="center"/>
    </xf>
    <xf numFmtId="38" fontId="0" fillId="0" borderId="83" xfId="48" applyFont="1" applyBorder="1" applyAlignment="1">
      <alignment horizontal="center" vertical="center"/>
    </xf>
    <xf numFmtId="38" fontId="0" fillId="0" borderId="61" xfId="48" applyFont="1" applyBorder="1" applyAlignment="1">
      <alignment horizontal="center" vertical="center"/>
    </xf>
    <xf numFmtId="38" fontId="0" fillId="0" borderId="62" xfId="48" applyFont="1" applyBorder="1" applyAlignment="1">
      <alignment horizontal="center" vertical="center"/>
    </xf>
    <xf numFmtId="38" fontId="0" fillId="0" borderId="82" xfId="48" applyFont="1" applyBorder="1" applyAlignment="1">
      <alignment horizontal="center" vertical="center"/>
    </xf>
    <xf numFmtId="38" fontId="0" fillId="0" borderId="55" xfId="48" applyFont="1" applyBorder="1" applyAlignment="1">
      <alignment horizontal="center" vertical="center"/>
    </xf>
    <xf numFmtId="38" fontId="0" fillId="0" borderId="0" xfId="48" applyFont="1" applyBorder="1" applyAlignment="1">
      <alignment horizontal="center" vertical="center"/>
    </xf>
    <xf numFmtId="38" fontId="0" fillId="0" borderId="69" xfId="48" applyFont="1" applyBorder="1" applyAlignment="1">
      <alignment horizontal="center" vertical="center"/>
    </xf>
    <xf numFmtId="38" fontId="0" fillId="0" borderId="56" xfId="48" applyFont="1" applyBorder="1" applyAlignment="1">
      <alignment horizontal="center" vertical="center"/>
    </xf>
    <xf numFmtId="38" fontId="0" fillId="0" borderId="57" xfId="48" applyFont="1" applyBorder="1" applyAlignment="1">
      <alignment horizontal="center" vertical="center"/>
    </xf>
    <xf numFmtId="38" fontId="0" fillId="0" borderId="71" xfId="48" applyFont="1" applyBorder="1" applyAlignment="1">
      <alignment horizontal="center" vertical="center"/>
    </xf>
    <xf numFmtId="0" fontId="0" fillId="33" borderId="91" xfId="60" applyFont="1" applyFill="1" applyBorder="1" applyAlignment="1">
      <alignment horizontal="center" vertical="center"/>
      <protection/>
    </xf>
    <xf numFmtId="0" fontId="0" fillId="33" borderId="92" xfId="60" applyFont="1" applyFill="1" applyBorder="1" applyAlignment="1">
      <alignment horizontal="center" vertical="center"/>
      <protection/>
    </xf>
    <xf numFmtId="0" fontId="0" fillId="33" borderId="93" xfId="60" applyFont="1" applyFill="1" applyBorder="1" applyAlignment="1">
      <alignment horizontal="center" vertical="center"/>
      <protection/>
    </xf>
    <xf numFmtId="38" fontId="0" fillId="0" borderId="78" xfId="48" applyFont="1" applyBorder="1" applyAlignment="1">
      <alignment horizontal="center" vertical="center"/>
    </xf>
    <xf numFmtId="38" fontId="0" fillId="0" borderId="79" xfId="48" applyFont="1" applyBorder="1" applyAlignment="1">
      <alignment horizontal="center" vertical="center"/>
    </xf>
    <xf numFmtId="38" fontId="0" fillId="0" borderId="80" xfId="48" applyFont="1" applyBorder="1" applyAlignment="1">
      <alignment horizontal="center" vertical="center"/>
    </xf>
    <xf numFmtId="38" fontId="0" fillId="0" borderId="38" xfId="48" applyFont="1" applyBorder="1" applyAlignment="1">
      <alignment horizontal="center" vertical="center"/>
    </xf>
    <xf numFmtId="38" fontId="0" fillId="0" borderId="39" xfId="48" applyFont="1" applyBorder="1" applyAlignment="1">
      <alignment horizontal="center" vertical="center"/>
    </xf>
    <xf numFmtId="38" fontId="0" fillId="0" borderId="40" xfId="48" applyFont="1" applyBorder="1" applyAlignment="1">
      <alignment horizontal="center" vertical="center"/>
    </xf>
    <xf numFmtId="38" fontId="0" fillId="36" borderId="96" xfId="48" applyFont="1" applyFill="1" applyBorder="1" applyAlignment="1">
      <alignment horizontal="center" vertical="center"/>
    </xf>
    <xf numFmtId="38" fontId="0" fillId="36" borderId="97" xfId="48" applyFont="1" applyFill="1" applyBorder="1" applyAlignment="1">
      <alignment horizontal="center" vertical="center"/>
    </xf>
    <xf numFmtId="38" fontId="0" fillId="36" borderId="98" xfId="48" applyFont="1" applyFill="1" applyBorder="1" applyAlignment="1">
      <alignment horizontal="center" vertical="center"/>
    </xf>
    <xf numFmtId="38" fontId="0" fillId="0" borderId="14" xfId="48" applyFont="1" applyBorder="1" applyAlignment="1">
      <alignment horizontal="center" vertical="center"/>
    </xf>
    <xf numFmtId="0" fontId="6" fillId="33" borderId="16" xfId="60" applyFont="1" applyFill="1" applyBorder="1" applyAlignment="1">
      <alignment horizontal="center" vertical="center" wrapText="1"/>
      <protection/>
    </xf>
    <xf numFmtId="0" fontId="6" fillId="33" borderId="16" xfId="60" applyFont="1" applyFill="1" applyBorder="1" applyAlignment="1">
      <alignment horizontal="center" vertical="center"/>
      <protection/>
    </xf>
    <xf numFmtId="0" fontId="4" fillId="36" borderId="61" xfId="60" applyFont="1" applyFill="1" applyBorder="1" applyAlignment="1">
      <alignment horizontal="center" vertical="center" wrapText="1"/>
      <protection/>
    </xf>
    <xf numFmtId="0" fontId="4" fillId="36" borderId="62" xfId="60" applyFont="1" applyFill="1" applyBorder="1" applyAlignment="1">
      <alignment horizontal="center" vertical="center" wrapText="1"/>
      <protection/>
    </xf>
    <xf numFmtId="0" fontId="4" fillId="36" borderId="82" xfId="60" applyFont="1" applyFill="1" applyBorder="1" applyAlignment="1">
      <alignment horizontal="center" vertical="center" wrapText="1"/>
      <protection/>
    </xf>
    <xf numFmtId="0" fontId="4" fillId="34" borderId="62" xfId="60" applyFont="1" applyFill="1" applyBorder="1" applyAlignment="1">
      <alignment horizontal="center" vertical="center"/>
      <protection/>
    </xf>
    <xf numFmtId="0" fontId="4" fillId="34" borderId="94"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30714　同行援護及び移動支援の方針（課長説明）"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9</xdr:row>
      <xdr:rowOff>200025</xdr:rowOff>
    </xdr:from>
    <xdr:to>
      <xdr:col>25</xdr:col>
      <xdr:colOff>266700</xdr:colOff>
      <xdr:row>11</xdr:row>
      <xdr:rowOff>47625</xdr:rowOff>
    </xdr:to>
    <xdr:sp>
      <xdr:nvSpPr>
        <xdr:cNvPr id="1" name="正方形/長方形 2"/>
        <xdr:cNvSpPr>
          <a:spLocks/>
        </xdr:cNvSpPr>
      </xdr:nvSpPr>
      <xdr:spPr>
        <a:xfrm>
          <a:off x="5248275" y="3028950"/>
          <a:ext cx="187642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①世帯合計と②多子軽減後世帯合計を比較</a:t>
          </a:r>
        </a:p>
      </xdr:txBody>
    </xdr:sp>
    <xdr:clientData/>
  </xdr:twoCellAnchor>
  <xdr:twoCellAnchor>
    <xdr:from>
      <xdr:col>26</xdr:col>
      <xdr:colOff>114300</xdr:colOff>
      <xdr:row>0</xdr:row>
      <xdr:rowOff>76200</xdr:rowOff>
    </xdr:from>
    <xdr:to>
      <xdr:col>34</xdr:col>
      <xdr:colOff>247650</xdr:colOff>
      <xdr:row>4</xdr:row>
      <xdr:rowOff>190500</xdr:rowOff>
    </xdr:to>
    <xdr:sp>
      <xdr:nvSpPr>
        <xdr:cNvPr id="2" name="四角形吹き出し 3"/>
        <xdr:cNvSpPr>
          <a:spLocks/>
        </xdr:cNvSpPr>
      </xdr:nvSpPr>
      <xdr:spPr>
        <a:xfrm>
          <a:off x="7248525" y="76200"/>
          <a:ext cx="2343150" cy="1371600"/>
        </a:xfrm>
        <a:prstGeom prst="wedgeRectCallout">
          <a:avLst>
            <a:gd name="adj1" fmla="val -70430"/>
            <a:gd name="adj2" fmla="val 57759"/>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ここが多子軽減対象ではない児童の利用者負担額（平成３０年度以降の負担額）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保護者はこの額を事業所へ支払い。</a:t>
          </a:r>
          <a:r>
            <a:rPr lang="en-US" cap="none" sz="1100" b="0" i="0" u="none" baseline="0">
              <a:solidFill>
                <a:srgbClr val="000000"/>
              </a:solidFill>
            </a:rPr>
            <a:t>
</a:t>
          </a:r>
        </a:p>
      </xdr:txBody>
    </xdr:sp>
    <xdr:clientData/>
  </xdr:twoCellAnchor>
  <xdr:twoCellAnchor>
    <xdr:from>
      <xdr:col>33</xdr:col>
      <xdr:colOff>247650</xdr:colOff>
      <xdr:row>8</xdr:row>
      <xdr:rowOff>266700</xdr:rowOff>
    </xdr:from>
    <xdr:to>
      <xdr:col>40</xdr:col>
      <xdr:colOff>257175</xdr:colOff>
      <xdr:row>11</xdr:row>
      <xdr:rowOff>57150</xdr:rowOff>
    </xdr:to>
    <xdr:sp>
      <xdr:nvSpPr>
        <xdr:cNvPr id="3" name="四角形吹き出し 4"/>
        <xdr:cNvSpPr>
          <a:spLocks/>
        </xdr:cNvSpPr>
      </xdr:nvSpPr>
      <xdr:spPr>
        <a:xfrm>
          <a:off x="9315450" y="2781300"/>
          <a:ext cx="1943100" cy="733425"/>
        </a:xfrm>
        <a:prstGeom prst="wedgeRectCallout">
          <a:avLst>
            <a:gd name="adj1" fmla="val -20342"/>
            <a:gd name="adj2" fmla="val 89995"/>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①と②を比較した結果、②のほうが大きい場合のみ、第２子に独自減免を行う</a:t>
          </a:r>
        </a:p>
      </xdr:txBody>
    </xdr:sp>
    <xdr:clientData/>
  </xdr:twoCellAnchor>
  <xdr:twoCellAnchor>
    <xdr:from>
      <xdr:col>27</xdr:col>
      <xdr:colOff>66675</xdr:colOff>
      <xdr:row>9</xdr:row>
      <xdr:rowOff>123825</xdr:rowOff>
    </xdr:from>
    <xdr:to>
      <xdr:col>28</xdr:col>
      <xdr:colOff>247650</xdr:colOff>
      <xdr:row>11</xdr:row>
      <xdr:rowOff>228600</xdr:rowOff>
    </xdr:to>
    <xdr:sp>
      <xdr:nvSpPr>
        <xdr:cNvPr id="4" name="上下矢印 5"/>
        <xdr:cNvSpPr>
          <a:spLocks/>
        </xdr:cNvSpPr>
      </xdr:nvSpPr>
      <xdr:spPr>
        <a:xfrm>
          <a:off x="7477125" y="2952750"/>
          <a:ext cx="457200" cy="733425"/>
        </a:xfrm>
        <a:prstGeom prst="upDownArrow">
          <a:avLst>
            <a:gd name="adj" fmla="val -18884"/>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13</xdr:row>
      <xdr:rowOff>200025</xdr:rowOff>
    </xdr:from>
    <xdr:to>
      <xdr:col>27</xdr:col>
      <xdr:colOff>104775</xdr:colOff>
      <xdr:row>15</xdr:row>
      <xdr:rowOff>47625</xdr:rowOff>
    </xdr:to>
    <xdr:sp>
      <xdr:nvSpPr>
        <xdr:cNvPr id="1" name="正方形/長方形 2"/>
        <xdr:cNvSpPr>
          <a:spLocks/>
        </xdr:cNvSpPr>
      </xdr:nvSpPr>
      <xdr:spPr>
        <a:xfrm>
          <a:off x="5953125" y="4286250"/>
          <a:ext cx="244792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①世帯合計と②多子軽減後世帯合計を比較</a:t>
          </a:r>
        </a:p>
      </xdr:txBody>
    </xdr:sp>
    <xdr:clientData/>
  </xdr:twoCellAnchor>
  <xdr:twoCellAnchor>
    <xdr:from>
      <xdr:col>22</xdr:col>
      <xdr:colOff>142875</xdr:colOff>
      <xdr:row>1</xdr:row>
      <xdr:rowOff>228600</xdr:rowOff>
    </xdr:from>
    <xdr:to>
      <xdr:col>34</xdr:col>
      <xdr:colOff>85725</xdr:colOff>
      <xdr:row>4</xdr:row>
      <xdr:rowOff>47625</xdr:rowOff>
    </xdr:to>
    <xdr:sp>
      <xdr:nvSpPr>
        <xdr:cNvPr id="2" name="四角形吹き出し 3"/>
        <xdr:cNvSpPr>
          <a:spLocks/>
        </xdr:cNvSpPr>
      </xdr:nvSpPr>
      <xdr:spPr>
        <a:xfrm>
          <a:off x="7058025" y="542925"/>
          <a:ext cx="3257550" cy="762000"/>
        </a:xfrm>
        <a:prstGeom prst="wedgeRectCallout">
          <a:avLst>
            <a:gd name="adj1" fmla="val -24162"/>
            <a:gd name="adj2" fmla="val 79782"/>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ここが市独自軽減のみの利用者負担額（平成２５年度までの負担額）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保護者はこの額を事業所へ支払い。</a:t>
          </a:r>
          <a:r>
            <a:rPr lang="en-US" cap="none" sz="1100" b="0" i="0" u="none" baseline="0">
              <a:solidFill>
                <a:srgbClr val="000000"/>
              </a:solidFill>
            </a:rPr>
            <a:t>
</a:t>
          </a:r>
        </a:p>
      </xdr:txBody>
    </xdr:sp>
    <xdr:clientData/>
  </xdr:twoCellAnchor>
  <xdr:twoCellAnchor>
    <xdr:from>
      <xdr:col>35</xdr:col>
      <xdr:colOff>114300</xdr:colOff>
      <xdr:row>12</xdr:row>
      <xdr:rowOff>171450</xdr:rowOff>
    </xdr:from>
    <xdr:to>
      <xdr:col>42</xdr:col>
      <xdr:colOff>123825</xdr:colOff>
      <xdr:row>15</xdr:row>
      <xdr:rowOff>19050</xdr:rowOff>
    </xdr:to>
    <xdr:sp>
      <xdr:nvSpPr>
        <xdr:cNvPr id="3" name="四角形吹き出し 4"/>
        <xdr:cNvSpPr>
          <a:spLocks/>
        </xdr:cNvSpPr>
      </xdr:nvSpPr>
      <xdr:spPr>
        <a:xfrm>
          <a:off x="10620375" y="3943350"/>
          <a:ext cx="1943100" cy="790575"/>
        </a:xfrm>
        <a:prstGeom prst="wedgeRectCallout">
          <a:avLst>
            <a:gd name="adj1" fmla="val -23282"/>
            <a:gd name="adj2" fmla="val 80564"/>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①と②を比較した結果、②のほうが大きい場合のみ、第２子に独自減免を行う</a:t>
          </a:r>
        </a:p>
      </xdr:txBody>
    </xdr:sp>
    <xdr:clientData/>
  </xdr:twoCellAnchor>
  <xdr:twoCellAnchor>
    <xdr:from>
      <xdr:col>28</xdr:col>
      <xdr:colOff>9525</xdr:colOff>
      <xdr:row>13</xdr:row>
      <xdr:rowOff>104775</xdr:rowOff>
    </xdr:from>
    <xdr:to>
      <xdr:col>29</xdr:col>
      <xdr:colOff>190500</xdr:colOff>
      <xdr:row>15</xdr:row>
      <xdr:rowOff>209550</xdr:rowOff>
    </xdr:to>
    <xdr:sp>
      <xdr:nvSpPr>
        <xdr:cNvPr id="4" name="上下矢印 5"/>
        <xdr:cNvSpPr>
          <a:spLocks/>
        </xdr:cNvSpPr>
      </xdr:nvSpPr>
      <xdr:spPr>
        <a:xfrm>
          <a:off x="8582025" y="4191000"/>
          <a:ext cx="457200" cy="733425"/>
        </a:xfrm>
        <a:prstGeom prst="upDownArrow">
          <a:avLst>
            <a:gd name="adj" fmla="val -18833"/>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xdr:row>
      <xdr:rowOff>152400</xdr:rowOff>
    </xdr:from>
    <xdr:to>
      <xdr:col>32</xdr:col>
      <xdr:colOff>0</xdr:colOff>
      <xdr:row>7</xdr:row>
      <xdr:rowOff>152400</xdr:rowOff>
    </xdr:to>
    <xdr:sp>
      <xdr:nvSpPr>
        <xdr:cNvPr id="5" name="Line 211"/>
        <xdr:cNvSpPr>
          <a:spLocks/>
        </xdr:cNvSpPr>
      </xdr:nvSpPr>
      <xdr:spPr>
        <a:xfrm>
          <a:off x="3790950" y="2352675"/>
          <a:ext cx="5886450" cy="0"/>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10</xdr:row>
      <xdr:rowOff>152400</xdr:rowOff>
    </xdr:from>
    <xdr:to>
      <xdr:col>31</xdr:col>
      <xdr:colOff>228600</xdr:colOff>
      <xdr:row>10</xdr:row>
      <xdr:rowOff>152400</xdr:rowOff>
    </xdr:to>
    <xdr:sp>
      <xdr:nvSpPr>
        <xdr:cNvPr id="6" name="Line 212"/>
        <xdr:cNvSpPr>
          <a:spLocks/>
        </xdr:cNvSpPr>
      </xdr:nvSpPr>
      <xdr:spPr>
        <a:xfrm>
          <a:off x="3743325" y="3295650"/>
          <a:ext cx="5886450" cy="0"/>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13</xdr:row>
      <xdr:rowOff>200025</xdr:rowOff>
    </xdr:from>
    <xdr:to>
      <xdr:col>27</xdr:col>
      <xdr:colOff>104775</xdr:colOff>
      <xdr:row>15</xdr:row>
      <xdr:rowOff>47625</xdr:rowOff>
    </xdr:to>
    <xdr:sp>
      <xdr:nvSpPr>
        <xdr:cNvPr id="1" name="正方形/長方形 1"/>
        <xdr:cNvSpPr>
          <a:spLocks/>
        </xdr:cNvSpPr>
      </xdr:nvSpPr>
      <xdr:spPr>
        <a:xfrm>
          <a:off x="5953125" y="4286250"/>
          <a:ext cx="244792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①世帯合計と②多子軽減後世帯合計を比較</a:t>
          </a:r>
        </a:p>
      </xdr:txBody>
    </xdr:sp>
    <xdr:clientData/>
  </xdr:twoCellAnchor>
  <xdr:twoCellAnchor>
    <xdr:from>
      <xdr:col>20</xdr:col>
      <xdr:colOff>209550</xdr:colOff>
      <xdr:row>1</xdr:row>
      <xdr:rowOff>238125</xdr:rowOff>
    </xdr:from>
    <xdr:to>
      <xdr:col>32</xdr:col>
      <xdr:colOff>152400</xdr:colOff>
      <xdr:row>4</xdr:row>
      <xdr:rowOff>57150</xdr:rowOff>
    </xdr:to>
    <xdr:sp>
      <xdr:nvSpPr>
        <xdr:cNvPr id="2" name="四角形吹き出し 2"/>
        <xdr:cNvSpPr>
          <a:spLocks/>
        </xdr:cNvSpPr>
      </xdr:nvSpPr>
      <xdr:spPr>
        <a:xfrm>
          <a:off x="6572250" y="552450"/>
          <a:ext cx="3257550" cy="762000"/>
        </a:xfrm>
        <a:prstGeom prst="wedgeRectCallout">
          <a:avLst>
            <a:gd name="adj1" fmla="val -24162"/>
            <a:gd name="adj2" fmla="val 79782"/>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ここが市独自軽減のみの利用者負担額（平成２５年度までの負担額）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保護者はこの額を事業所へ支払い。</a:t>
          </a:r>
          <a:r>
            <a:rPr lang="en-US" cap="none" sz="1100" b="0" i="0" u="none" baseline="0">
              <a:solidFill>
                <a:srgbClr val="000000"/>
              </a:solidFill>
            </a:rPr>
            <a:t>
</a:t>
          </a:r>
        </a:p>
      </xdr:txBody>
    </xdr:sp>
    <xdr:clientData/>
  </xdr:twoCellAnchor>
  <xdr:twoCellAnchor>
    <xdr:from>
      <xdr:col>35</xdr:col>
      <xdr:colOff>114300</xdr:colOff>
      <xdr:row>12</xdr:row>
      <xdr:rowOff>171450</xdr:rowOff>
    </xdr:from>
    <xdr:to>
      <xdr:col>42</xdr:col>
      <xdr:colOff>123825</xdr:colOff>
      <xdr:row>15</xdr:row>
      <xdr:rowOff>19050</xdr:rowOff>
    </xdr:to>
    <xdr:sp>
      <xdr:nvSpPr>
        <xdr:cNvPr id="3" name="四角形吹き出し 3"/>
        <xdr:cNvSpPr>
          <a:spLocks/>
        </xdr:cNvSpPr>
      </xdr:nvSpPr>
      <xdr:spPr>
        <a:xfrm>
          <a:off x="10620375" y="3943350"/>
          <a:ext cx="1943100" cy="790575"/>
        </a:xfrm>
        <a:prstGeom prst="wedgeRectCallout">
          <a:avLst>
            <a:gd name="adj1" fmla="val -23282"/>
            <a:gd name="adj2" fmla="val 80564"/>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①と②を比較した結果、②のほうが大きい場合のみ、第２子に独自減免を行う</a:t>
          </a:r>
        </a:p>
      </xdr:txBody>
    </xdr:sp>
    <xdr:clientData/>
  </xdr:twoCellAnchor>
  <xdr:twoCellAnchor>
    <xdr:from>
      <xdr:col>28</xdr:col>
      <xdr:colOff>9525</xdr:colOff>
      <xdr:row>13</xdr:row>
      <xdr:rowOff>104775</xdr:rowOff>
    </xdr:from>
    <xdr:to>
      <xdr:col>29</xdr:col>
      <xdr:colOff>190500</xdr:colOff>
      <xdr:row>15</xdr:row>
      <xdr:rowOff>209550</xdr:rowOff>
    </xdr:to>
    <xdr:sp>
      <xdr:nvSpPr>
        <xdr:cNvPr id="4" name="上下矢印 4"/>
        <xdr:cNvSpPr>
          <a:spLocks/>
        </xdr:cNvSpPr>
      </xdr:nvSpPr>
      <xdr:spPr>
        <a:xfrm>
          <a:off x="8582025" y="4191000"/>
          <a:ext cx="457200" cy="733425"/>
        </a:xfrm>
        <a:prstGeom prst="upDownArrow">
          <a:avLst>
            <a:gd name="adj" fmla="val -18833"/>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xdr:row>
      <xdr:rowOff>152400</xdr:rowOff>
    </xdr:from>
    <xdr:to>
      <xdr:col>32</xdr:col>
      <xdr:colOff>0</xdr:colOff>
      <xdr:row>7</xdr:row>
      <xdr:rowOff>152400</xdr:rowOff>
    </xdr:to>
    <xdr:sp>
      <xdr:nvSpPr>
        <xdr:cNvPr id="5" name="Line 211"/>
        <xdr:cNvSpPr>
          <a:spLocks/>
        </xdr:cNvSpPr>
      </xdr:nvSpPr>
      <xdr:spPr>
        <a:xfrm>
          <a:off x="3790950" y="2352675"/>
          <a:ext cx="5886450" cy="0"/>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10</xdr:row>
      <xdr:rowOff>152400</xdr:rowOff>
    </xdr:from>
    <xdr:to>
      <xdr:col>31</xdr:col>
      <xdr:colOff>228600</xdr:colOff>
      <xdr:row>10</xdr:row>
      <xdr:rowOff>152400</xdr:rowOff>
    </xdr:to>
    <xdr:sp>
      <xdr:nvSpPr>
        <xdr:cNvPr id="6" name="Line 212"/>
        <xdr:cNvSpPr>
          <a:spLocks/>
        </xdr:cNvSpPr>
      </xdr:nvSpPr>
      <xdr:spPr>
        <a:xfrm>
          <a:off x="3743325" y="3295650"/>
          <a:ext cx="5886450" cy="0"/>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0</xdr:row>
      <xdr:rowOff>200025</xdr:rowOff>
    </xdr:from>
    <xdr:to>
      <xdr:col>45</xdr:col>
      <xdr:colOff>171450</xdr:colOff>
      <xdr:row>4</xdr:row>
      <xdr:rowOff>276225</xdr:rowOff>
    </xdr:to>
    <xdr:sp>
      <xdr:nvSpPr>
        <xdr:cNvPr id="7" name="フローチャート : 代替処理 7"/>
        <xdr:cNvSpPr>
          <a:spLocks/>
        </xdr:cNvSpPr>
      </xdr:nvSpPr>
      <xdr:spPr>
        <a:xfrm>
          <a:off x="9963150" y="200025"/>
          <a:ext cx="3629025" cy="1333500"/>
        </a:xfrm>
        <a:prstGeom prst="flowChartAlternateProcess">
          <a:avLst/>
        </a:prstGeom>
        <a:solidFill>
          <a:srgbClr val="FFFFFF"/>
        </a:solidFill>
        <a:ln w="25400" cmpd="sng">
          <a:solidFill>
            <a:srgbClr val="C0504D"/>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Ｂ事業所における利用者への実際の請求額</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rPr>
            <a:t>
</a:t>
          </a:r>
          <a:r>
            <a:rPr lang="en-US" cap="none" sz="1400" b="0" i="0" u="none" baseline="0">
              <a:solidFill>
                <a:srgbClr val="000000"/>
              </a:solidFill>
              <a:latin typeface="ＭＳ Ｐゴシック"/>
              <a:ea typeface="ＭＳ Ｐゴシック"/>
              <a:cs typeface="ＭＳ Ｐゴシック"/>
            </a:rPr>
            <a:t>あ－い＝利用者の負担額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４，００６円－５５６円＝３，４５０円</a:t>
          </a:r>
          <a:r>
            <a:rPr lang="en-US" cap="none" sz="1400" b="0" i="0" u="none" baseline="0">
              <a:solidFill>
                <a:srgbClr val="000000"/>
              </a:solidFill>
            </a:rPr>
            <a:t>
</a:t>
          </a:r>
          <a:r>
            <a:rPr lang="en-US" cap="none" sz="1400" b="0" i="0" u="none" baseline="0">
              <a:solidFill>
                <a:srgbClr val="000000"/>
              </a:solidFill>
            </a:rPr>
            <a:t>
</a:t>
          </a:r>
        </a:p>
      </xdr:txBody>
    </xdr:sp>
    <xdr:clientData/>
  </xdr:twoCellAnchor>
  <xdr:twoCellAnchor>
    <xdr:from>
      <xdr:col>42</xdr:col>
      <xdr:colOff>180975</xdr:colOff>
      <xdr:row>9</xdr:row>
      <xdr:rowOff>276225</xdr:rowOff>
    </xdr:from>
    <xdr:to>
      <xdr:col>46</xdr:col>
      <xdr:colOff>200025</xdr:colOff>
      <xdr:row>13</xdr:row>
      <xdr:rowOff>228600</xdr:rowOff>
    </xdr:to>
    <xdr:sp>
      <xdr:nvSpPr>
        <xdr:cNvPr id="8" name="四角形吹き出し 8"/>
        <xdr:cNvSpPr>
          <a:spLocks/>
        </xdr:cNvSpPr>
      </xdr:nvSpPr>
      <xdr:spPr>
        <a:xfrm>
          <a:off x="12620625" y="3105150"/>
          <a:ext cx="1276350" cy="1209675"/>
        </a:xfrm>
        <a:prstGeom prst="wedgeRectCallout">
          <a:avLst>
            <a:gd name="adj1" fmla="val -64842"/>
            <a:gd name="adj2" fmla="val 190037"/>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明細書の自治体助成分請求額に記載する。</a:t>
          </a:r>
        </a:p>
      </xdr:txBody>
    </xdr:sp>
    <xdr:clientData/>
  </xdr:twoCellAnchor>
  <xdr:twoCellAnchor>
    <xdr:from>
      <xdr:col>12</xdr:col>
      <xdr:colOff>38100</xdr:colOff>
      <xdr:row>24</xdr:row>
      <xdr:rowOff>152400</xdr:rowOff>
    </xdr:from>
    <xdr:to>
      <xdr:col>18</xdr:col>
      <xdr:colOff>276225</xdr:colOff>
      <xdr:row>27</xdr:row>
      <xdr:rowOff>123825</xdr:rowOff>
    </xdr:to>
    <xdr:sp>
      <xdr:nvSpPr>
        <xdr:cNvPr id="9" name="四角形吹き出し 9"/>
        <xdr:cNvSpPr>
          <a:spLocks/>
        </xdr:cNvSpPr>
      </xdr:nvSpPr>
      <xdr:spPr>
        <a:xfrm>
          <a:off x="4219575" y="7696200"/>
          <a:ext cx="1866900" cy="1047750"/>
        </a:xfrm>
        <a:prstGeom prst="wedgeRectCallout">
          <a:avLst>
            <a:gd name="adj1" fmla="val -21120"/>
            <a:gd name="adj2" fmla="val -206782"/>
          </a:avLst>
        </a:prstGeom>
        <a:solidFill>
          <a:srgbClr val="FFFFFF"/>
        </a:solidFill>
        <a:ln w="317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各事業所の利用者負担額。</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●明細書では利用者負担額②に記載する。</a:t>
          </a:r>
          <a:r>
            <a:rPr lang="en-US" cap="none" sz="1200" b="0" i="0" u="none" baseline="0">
              <a:solidFill>
                <a:srgbClr val="FF0000"/>
              </a:solidFill>
            </a:rPr>
            <a:t>
</a:t>
          </a:r>
        </a:p>
      </xdr:txBody>
    </xdr:sp>
    <xdr:clientData/>
  </xdr:twoCellAnchor>
  <xdr:twoCellAnchor>
    <xdr:from>
      <xdr:col>12</xdr:col>
      <xdr:colOff>38100</xdr:colOff>
      <xdr:row>27</xdr:row>
      <xdr:rowOff>200025</xdr:rowOff>
    </xdr:from>
    <xdr:to>
      <xdr:col>18</xdr:col>
      <xdr:colOff>200025</xdr:colOff>
      <xdr:row>31</xdr:row>
      <xdr:rowOff>190500</xdr:rowOff>
    </xdr:to>
    <xdr:sp>
      <xdr:nvSpPr>
        <xdr:cNvPr id="10" name="正方形/長方形 10"/>
        <xdr:cNvSpPr>
          <a:spLocks/>
        </xdr:cNvSpPr>
      </xdr:nvSpPr>
      <xdr:spPr>
        <a:xfrm>
          <a:off x="4219575" y="8820150"/>
          <a:ext cx="1790700" cy="9620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上限管理結果票の利用者負担額は、明細書の上限月額調整（①②の内少ない数）を記載する。</a:t>
          </a:r>
        </a:p>
      </xdr:txBody>
    </xdr:sp>
    <xdr:clientData/>
  </xdr:twoCellAnchor>
  <xdr:twoCellAnchor>
    <xdr:from>
      <xdr:col>19</xdr:col>
      <xdr:colOff>114300</xdr:colOff>
      <xdr:row>24</xdr:row>
      <xdr:rowOff>295275</xdr:rowOff>
    </xdr:from>
    <xdr:to>
      <xdr:col>29</xdr:col>
      <xdr:colOff>114300</xdr:colOff>
      <xdr:row>31</xdr:row>
      <xdr:rowOff>104775</xdr:rowOff>
    </xdr:to>
    <xdr:sp>
      <xdr:nvSpPr>
        <xdr:cNvPr id="11" name="四角形吹き出し 11"/>
        <xdr:cNvSpPr>
          <a:spLocks/>
        </xdr:cNvSpPr>
      </xdr:nvSpPr>
      <xdr:spPr>
        <a:xfrm>
          <a:off x="6200775" y="7839075"/>
          <a:ext cx="2762250" cy="1857375"/>
        </a:xfrm>
        <a:prstGeom prst="wedgeRectCallout">
          <a:avLst>
            <a:gd name="adj1" fmla="val -25106"/>
            <a:gd name="adj2" fmla="val -134754"/>
          </a:avLst>
        </a:prstGeom>
        <a:solidFill>
          <a:srgbClr val="FFFFFF"/>
        </a:solidFill>
        <a:ln w="317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各事業所の利用者負担額。（</a:t>
          </a:r>
          <a:r>
            <a:rPr lang="en-US" cap="none" sz="1200" b="0" i="0" u="sng" baseline="0">
              <a:solidFill>
                <a:srgbClr val="FF0000"/>
              </a:solidFill>
              <a:latin typeface="ＭＳ Ｐゴシック"/>
              <a:ea typeface="ＭＳ Ｐゴシック"/>
              <a:cs typeface="ＭＳ Ｐゴシック"/>
            </a:rPr>
            <a:t>上限管理結果後の利用者負担額</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●明細書では上限額管理後利用者負担額および決定利用者負担額に記載する。）</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●上限額管理結果票では管理結果後利用者負担額に記載。</a:t>
          </a:r>
        </a:p>
      </xdr:txBody>
    </xdr:sp>
    <xdr:clientData/>
  </xdr:twoCellAnchor>
  <xdr:twoCellAnchor>
    <xdr:from>
      <xdr:col>39</xdr:col>
      <xdr:colOff>0</xdr:colOff>
      <xdr:row>19</xdr:row>
      <xdr:rowOff>0</xdr:rowOff>
    </xdr:from>
    <xdr:to>
      <xdr:col>40</xdr:col>
      <xdr:colOff>142875</xdr:colOff>
      <xdr:row>20</xdr:row>
      <xdr:rowOff>0</xdr:rowOff>
    </xdr:to>
    <xdr:sp>
      <xdr:nvSpPr>
        <xdr:cNvPr id="12" name="円/楕円 12"/>
        <xdr:cNvSpPr>
          <a:spLocks/>
        </xdr:cNvSpPr>
      </xdr:nvSpPr>
      <xdr:spPr>
        <a:xfrm>
          <a:off x="11610975" y="5972175"/>
          <a:ext cx="419100" cy="3143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い</a:t>
          </a:r>
        </a:p>
      </xdr:txBody>
    </xdr:sp>
    <xdr:clientData/>
  </xdr:twoCellAnchor>
  <xdr:twoCellAnchor>
    <xdr:from>
      <xdr:col>19</xdr:col>
      <xdr:colOff>0</xdr:colOff>
      <xdr:row>19</xdr:row>
      <xdr:rowOff>0</xdr:rowOff>
    </xdr:from>
    <xdr:to>
      <xdr:col>20</xdr:col>
      <xdr:colOff>85725</xdr:colOff>
      <xdr:row>20</xdr:row>
      <xdr:rowOff>0</xdr:rowOff>
    </xdr:to>
    <xdr:sp>
      <xdr:nvSpPr>
        <xdr:cNvPr id="13" name="円/楕円 14"/>
        <xdr:cNvSpPr>
          <a:spLocks/>
        </xdr:cNvSpPr>
      </xdr:nvSpPr>
      <xdr:spPr>
        <a:xfrm>
          <a:off x="6086475" y="5972175"/>
          <a:ext cx="361950" cy="3143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P41"/>
  <sheetViews>
    <sheetView view="pageBreakPreview" zoomScale="90" zoomScaleSheetLayoutView="90" zoomScalePageLayoutView="0" workbookViewId="0" topLeftCell="A1">
      <selection activeCell="W14" sqref="W14:Z14"/>
    </sheetView>
  </sheetViews>
  <sheetFormatPr defaultColWidth="9.00390625" defaultRowHeight="13.5"/>
  <cols>
    <col min="1" max="1" width="3.50390625" style="5" customWidth="1"/>
    <col min="2" max="7" width="3.625" style="5" customWidth="1"/>
    <col min="8" max="8" width="3.50390625" style="5" customWidth="1"/>
    <col min="9" max="14" width="3.625" style="5" customWidth="1"/>
    <col min="15" max="15" width="3.25390625" style="5" customWidth="1"/>
    <col min="16" max="51" width="3.625" style="5" customWidth="1"/>
    <col min="52" max="16384" width="9.00390625" style="5" customWidth="1"/>
  </cols>
  <sheetData>
    <row r="1" spans="1:40" ht="24.75" customHeight="1">
      <c r="A1" s="17" t="s">
        <v>33</v>
      </c>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N1" s="6"/>
    </row>
    <row r="2" spans="1:40" ht="24.75" customHeight="1">
      <c r="A2" s="4"/>
      <c r="B2" s="32" t="s">
        <v>24</v>
      </c>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N2" s="6"/>
    </row>
    <row r="3" ht="24.75" customHeight="1"/>
    <row r="4" spans="1:39" ht="24.75" customHeight="1">
      <c r="A4" s="18"/>
      <c r="B4" s="1"/>
      <c r="C4" s="1"/>
      <c r="D4" s="1"/>
      <c r="E4" s="1"/>
      <c r="F4" s="1"/>
      <c r="G4" s="1"/>
      <c r="H4" s="1"/>
      <c r="I4" s="1"/>
      <c r="J4" s="1"/>
      <c r="K4" s="1"/>
      <c r="L4" s="1"/>
      <c r="M4" s="1"/>
      <c r="N4" s="1"/>
      <c r="O4" s="1"/>
      <c r="P4" s="1"/>
      <c r="Q4" s="1"/>
      <c r="R4" s="1"/>
      <c r="S4" s="1"/>
      <c r="T4" s="1"/>
      <c r="U4" s="1"/>
      <c r="V4" s="1"/>
      <c r="W4" s="1"/>
      <c r="X4" s="1"/>
      <c r="Y4" s="1"/>
      <c r="Z4" s="1"/>
      <c r="AA4" s="7"/>
      <c r="AB4" s="7"/>
      <c r="AC4" s="7"/>
      <c r="AD4" s="7"/>
      <c r="AE4" s="7"/>
      <c r="AF4" s="7"/>
      <c r="AG4" s="7"/>
      <c r="AH4" s="7"/>
      <c r="AI4" s="7"/>
      <c r="AJ4" s="7"/>
      <c r="AK4" s="7"/>
      <c r="AL4" s="7"/>
      <c r="AM4" s="7"/>
    </row>
    <row r="5" spans="1:39" ht="24.75" customHeight="1">
      <c r="A5" s="18" t="s">
        <v>43</v>
      </c>
      <c r="B5" s="12"/>
      <c r="AA5" s="2"/>
      <c r="AB5" s="2"/>
      <c r="AC5" s="2"/>
      <c r="AD5" s="2"/>
      <c r="AE5" s="2"/>
      <c r="AF5" s="2"/>
      <c r="AG5" s="2"/>
      <c r="AH5" s="2"/>
      <c r="AI5" s="2"/>
      <c r="AJ5" s="2"/>
      <c r="AK5" s="2"/>
      <c r="AL5" s="2"/>
      <c r="AM5" s="2"/>
    </row>
    <row r="6" spans="1:39" ht="24.75" customHeight="1" thickBot="1">
      <c r="A6" s="79" t="s">
        <v>4</v>
      </c>
      <c r="B6" s="79"/>
      <c r="C6" s="79" t="s">
        <v>0</v>
      </c>
      <c r="D6" s="79"/>
      <c r="E6" s="79"/>
      <c r="F6" s="79"/>
      <c r="G6" s="79" t="s">
        <v>1</v>
      </c>
      <c r="H6" s="79"/>
      <c r="I6" s="79"/>
      <c r="J6" s="79"/>
      <c r="K6" s="79" t="s">
        <v>2</v>
      </c>
      <c r="L6" s="79"/>
      <c r="M6" s="79"/>
      <c r="N6" s="79"/>
      <c r="O6" s="119" t="s">
        <v>3</v>
      </c>
      <c r="P6" s="120"/>
      <c r="Q6" s="120"/>
      <c r="R6" s="120"/>
      <c r="S6" s="121" t="s">
        <v>15</v>
      </c>
      <c r="T6" s="122"/>
      <c r="U6" s="122"/>
      <c r="V6" s="123"/>
      <c r="W6" s="95" t="s">
        <v>5</v>
      </c>
      <c r="X6" s="96"/>
      <c r="Y6" s="96"/>
      <c r="Z6" s="97"/>
      <c r="AA6" s="132" t="s">
        <v>9</v>
      </c>
      <c r="AB6" s="133"/>
      <c r="AC6" s="133"/>
      <c r="AD6" s="134"/>
      <c r="AE6" s="2"/>
      <c r="AF6" s="2"/>
      <c r="AG6" s="2"/>
      <c r="AH6" s="2"/>
      <c r="AI6" s="2"/>
      <c r="AJ6" s="2"/>
      <c r="AK6" s="2"/>
      <c r="AL6" s="2"/>
      <c r="AM6" s="2"/>
    </row>
    <row r="7" spans="1:39" ht="24.75" customHeight="1">
      <c r="A7" s="79" t="s">
        <v>20</v>
      </c>
      <c r="B7" s="79"/>
      <c r="C7" s="118"/>
      <c r="D7" s="118"/>
      <c r="E7" s="118"/>
      <c r="F7" s="118"/>
      <c r="G7" s="75">
        <f>ROUNDDOWN(C7*0.1,0)</f>
        <v>0</v>
      </c>
      <c r="H7" s="75"/>
      <c r="I7" s="75"/>
      <c r="J7" s="75"/>
      <c r="K7" s="118"/>
      <c r="L7" s="118"/>
      <c r="M7" s="118"/>
      <c r="N7" s="118"/>
      <c r="O7" s="75">
        <f>IF(K7&lt;=G7,K7,G7)</f>
        <v>0</v>
      </c>
      <c r="P7" s="75"/>
      <c r="Q7" s="75"/>
      <c r="R7" s="76"/>
      <c r="S7" s="93">
        <f>ROUNDDOWN(O7*0.25,0)</f>
        <v>0</v>
      </c>
      <c r="T7" s="94"/>
      <c r="U7" s="94"/>
      <c r="V7" s="117"/>
      <c r="W7" s="129">
        <f>O7-S7</f>
        <v>0</v>
      </c>
      <c r="X7" s="130"/>
      <c r="Y7" s="130"/>
      <c r="Z7" s="131"/>
      <c r="AA7" s="135">
        <f>W7+W8+W9</f>
        <v>0</v>
      </c>
      <c r="AB7" s="136"/>
      <c r="AC7" s="136"/>
      <c r="AD7" s="137"/>
      <c r="AE7" s="2"/>
      <c r="AF7" s="2"/>
      <c r="AG7" s="2"/>
      <c r="AH7" s="2"/>
      <c r="AI7" s="2"/>
      <c r="AJ7" s="2"/>
      <c r="AK7" s="2"/>
      <c r="AL7" s="2"/>
      <c r="AM7" s="2"/>
    </row>
    <row r="8" spans="1:39" ht="24.75" customHeight="1">
      <c r="A8" s="79" t="s">
        <v>18</v>
      </c>
      <c r="B8" s="79"/>
      <c r="C8" s="118"/>
      <c r="D8" s="118"/>
      <c r="E8" s="118"/>
      <c r="F8" s="118"/>
      <c r="G8" s="75">
        <f>ROUNDDOWN(C8*0.1,0)</f>
        <v>0</v>
      </c>
      <c r="H8" s="75"/>
      <c r="I8" s="75"/>
      <c r="J8" s="75"/>
      <c r="K8" s="118"/>
      <c r="L8" s="118"/>
      <c r="M8" s="118"/>
      <c r="N8" s="118"/>
      <c r="O8" s="75">
        <f>IF(K8&lt;=G8,K8,G8)</f>
        <v>0</v>
      </c>
      <c r="P8" s="75"/>
      <c r="Q8" s="75"/>
      <c r="R8" s="76"/>
      <c r="S8" s="93">
        <f>ROUNDDOWN(O8*0.25,0)</f>
        <v>0</v>
      </c>
      <c r="T8" s="94"/>
      <c r="U8" s="94"/>
      <c r="V8" s="117"/>
      <c r="W8" s="127">
        <f>O8-S8</f>
        <v>0</v>
      </c>
      <c r="X8" s="80"/>
      <c r="Y8" s="80"/>
      <c r="Z8" s="128"/>
      <c r="AA8" s="138"/>
      <c r="AB8" s="139"/>
      <c r="AC8" s="139"/>
      <c r="AD8" s="140"/>
      <c r="AE8" s="2"/>
      <c r="AF8" s="2"/>
      <c r="AG8" s="2"/>
      <c r="AH8" s="2"/>
      <c r="AI8" s="2"/>
      <c r="AJ8" s="2"/>
      <c r="AK8" s="2"/>
      <c r="AL8" s="2"/>
      <c r="AM8" s="2"/>
    </row>
    <row r="9" spans="1:39" ht="24.75" customHeight="1" thickBot="1">
      <c r="A9" s="79" t="s">
        <v>19</v>
      </c>
      <c r="B9" s="79"/>
      <c r="C9" s="118"/>
      <c r="D9" s="118"/>
      <c r="E9" s="118"/>
      <c r="F9" s="118"/>
      <c r="G9" s="75">
        <f>ROUNDDOWN(C9*0.1,0)</f>
        <v>0</v>
      </c>
      <c r="H9" s="75"/>
      <c r="I9" s="75"/>
      <c r="J9" s="75"/>
      <c r="K9" s="118"/>
      <c r="L9" s="118"/>
      <c r="M9" s="118"/>
      <c r="N9" s="118"/>
      <c r="O9" s="75">
        <f>IF(K9&lt;=G9,K9,G9)</f>
        <v>0</v>
      </c>
      <c r="P9" s="75"/>
      <c r="Q9" s="75"/>
      <c r="R9" s="76"/>
      <c r="S9" s="93">
        <f>ROUNDDOWN(O9*0.25,0)</f>
        <v>0</v>
      </c>
      <c r="T9" s="94"/>
      <c r="U9" s="94"/>
      <c r="V9" s="117"/>
      <c r="W9" s="124">
        <f>O9-S9</f>
        <v>0</v>
      </c>
      <c r="X9" s="125"/>
      <c r="Y9" s="125"/>
      <c r="Z9" s="126"/>
      <c r="AA9" s="141"/>
      <c r="AB9" s="142"/>
      <c r="AC9" s="142"/>
      <c r="AD9" s="143"/>
      <c r="AE9" s="2"/>
      <c r="AF9" s="2"/>
      <c r="AG9" s="2"/>
      <c r="AH9" s="2"/>
      <c r="AI9" s="2"/>
      <c r="AJ9" s="2"/>
      <c r="AK9" s="2"/>
      <c r="AL9" s="2"/>
      <c r="AM9" s="2"/>
    </row>
    <row r="10" spans="3:39" ht="24.75" customHeight="1">
      <c r="C10" s="14" t="s">
        <v>39</v>
      </c>
      <c r="G10" s="14"/>
      <c r="AA10" s="2"/>
      <c r="AB10" s="2"/>
      <c r="AC10" s="2"/>
      <c r="AD10" s="2"/>
      <c r="AE10" s="2"/>
      <c r="AF10" s="2"/>
      <c r="AG10" s="2"/>
      <c r="AH10" s="2"/>
      <c r="AI10" s="2"/>
      <c r="AJ10" s="2"/>
      <c r="AK10" s="2"/>
      <c r="AL10" s="2"/>
      <c r="AM10" s="2"/>
    </row>
    <row r="11" spans="27:39" ht="24.75" customHeight="1">
      <c r="AA11" s="2"/>
      <c r="AB11" s="2"/>
      <c r="AC11" s="2"/>
      <c r="AD11" s="2"/>
      <c r="AE11" s="2"/>
      <c r="AF11" s="2"/>
      <c r="AG11" s="2"/>
      <c r="AH11" s="2"/>
      <c r="AI11" s="2"/>
      <c r="AJ11" s="2"/>
      <c r="AK11" s="2"/>
      <c r="AL11" s="2"/>
      <c r="AM11" s="2"/>
    </row>
    <row r="12" spans="1:39" ht="24.75" customHeight="1">
      <c r="A12" s="4" t="s">
        <v>42</v>
      </c>
      <c r="AA12" s="2"/>
      <c r="AB12" s="2"/>
      <c r="AC12" s="2"/>
      <c r="AD12" s="2"/>
      <c r="AE12" s="2"/>
      <c r="AF12" s="2"/>
      <c r="AG12" s="2"/>
      <c r="AH12" s="2"/>
      <c r="AI12" s="2"/>
      <c r="AJ12" s="2"/>
      <c r="AK12" s="2"/>
      <c r="AL12" s="2"/>
      <c r="AM12" s="2"/>
    </row>
    <row r="13" spans="1:42" ht="24.75" customHeight="1" thickBot="1">
      <c r="A13" s="79" t="s">
        <v>4</v>
      </c>
      <c r="B13" s="79"/>
      <c r="C13" s="79" t="s">
        <v>0</v>
      </c>
      <c r="D13" s="79"/>
      <c r="E13" s="79"/>
      <c r="F13" s="79"/>
      <c r="G13" s="79" t="s">
        <v>1</v>
      </c>
      <c r="H13" s="79"/>
      <c r="I13" s="79"/>
      <c r="J13" s="79"/>
      <c r="K13" s="114" t="s">
        <v>6</v>
      </c>
      <c r="L13" s="115"/>
      <c r="M13" s="115"/>
      <c r="N13" s="116"/>
      <c r="O13" s="79" t="s">
        <v>2</v>
      </c>
      <c r="P13" s="79"/>
      <c r="Q13" s="79"/>
      <c r="R13" s="79"/>
      <c r="S13" s="106" t="s">
        <v>8</v>
      </c>
      <c r="T13" s="107"/>
      <c r="U13" s="107"/>
      <c r="V13" s="107"/>
      <c r="W13" s="108" t="s">
        <v>22</v>
      </c>
      <c r="X13" s="109"/>
      <c r="Y13" s="109"/>
      <c r="Z13" s="110"/>
      <c r="AA13" s="111" t="s">
        <v>21</v>
      </c>
      <c r="AB13" s="112"/>
      <c r="AC13" s="112"/>
      <c r="AD13" s="113"/>
      <c r="AE13" s="95" t="s">
        <v>34</v>
      </c>
      <c r="AF13" s="96"/>
      <c r="AG13" s="96"/>
      <c r="AH13" s="97"/>
      <c r="AI13" s="98" t="s">
        <v>14</v>
      </c>
      <c r="AJ13" s="99"/>
      <c r="AK13" s="99"/>
      <c r="AL13" s="99"/>
      <c r="AM13" s="100" t="s">
        <v>13</v>
      </c>
      <c r="AN13" s="101"/>
      <c r="AO13" s="101"/>
      <c r="AP13" s="102"/>
    </row>
    <row r="14" spans="1:42" ht="24.75" customHeight="1" thickBot="1" thickTop="1">
      <c r="A14" s="79" t="s">
        <v>20</v>
      </c>
      <c r="B14" s="79"/>
      <c r="C14" s="75">
        <f>C7</f>
        <v>0</v>
      </c>
      <c r="D14" s="75"/>
      <c r="E14" s="75"/>
      <c r="F14" s="75"/>
      <c r="G14" s="75">
        <f>ROUNDDOWN(C14*0.1,0)</f>
        <v>0</v>
      </c>
      <c r="H14" s="75"/>
      <c r="I14" s="75"/>
      <c r="J14" s="75"/>
      <c r="K14" s="76" t="s">
        <v>7</v>
      </c>
      <c r="L14" s="77"/>
      <c r="M14" s="77"/>
      <c r="N14" s="78"/>
      <c r="O14" s="75">
        <f>K7</f>
        <v>0</v>
      </c>
      <c r="P14" s="75"/>
      <c r="Q14" s="75"/>
      <c r="R14" s="75"/>
      <c r="S14" s="75">
        <f>IF(O14&lt;=G14,O14,G14)</f>
        <v>0</v>
      </c>
      <c r="T14" s="75"/>
      <c r="U14" s="75"/>
      <c r="V14" s="75"/>
      <c r="W14" s="82">
        <f>ROUNDUP(S14*0.75,0)</f>
        <v>0</v>
      </c>
      <c r="X14" s="83"/>
      <c r="Y14" s="83"/>
      <c r="Z14" s="83"/>
      <c r="AA14" s="84">
        <f>W14+S15+S16</f>
        <v>0</v>
      </c>
      <c r="AB14" s="85"/>
      <c r="AC14" s="85"/>
      <c r="AD14" s="86"/>
      <c r="AE14" s="80">
        <f>W14</f>
        <v>0</v>
      </c>
      <c r="AF14" s="80"/>
      <c r="AG14" s="80"/>
      <c r="AH14" s="81"/>
      <c r="AI14" s="93" t="s">
        <v>7</v>
      </c>
      <c r="AJ14" s="94"/>
      <c r="AK14" s="94"/>
      <c r="AL14" s="94"/>
      <c r="AM14" s="63">
        <f>AE14+AE15+AE16</f>
        <v>0</v>
      </c>
      <c r="AN14" s="64"/>
      <c r="AO14" s="64"/>
      <c r="AP14" s="65"/>
    </row>
    <row r="15" spans="1:42" ht="24.75" customHeight="1" thickBot="1" thickTop="1">
      <c r="A15" s="79" t="s">
        <v>18</v>
      </c>
      <c r="B15" s="79"/>
      <c r="C15" s="75">
        <f>C8</f>
        <v>0</v>
      </c>
      <c r="D15" s="75"/>
      <c r="E15" s="75"/>
      <c r="F15" s="75"/>
      <c r="G15" s="75">
        <f>ROUNDDOWN(C15*0.1,0)</f>
        <v>0</v>
      </c>
      <c r="H15" s="75"/>
      <c r="I15" s="75"/>
      <c r="J15" s="75"/>
      <c r="K15" s="76">
        <f>ROUNDDOWN(C15*0.05,0)</f>
        <v>0</v>
      </c>
      <c r="L15" s="77"/>
      <c r="M15" s="77"/>
      <c r="N15" s="78"/>
      <c r="O15" s="75">
        <f>K8</f>
        <v>0</v>
      </c>
      <c r="P15" s="75"/>
      <c r="Q15" s="75"/>
      <c r="R15" s="75"/>
      <c r="S15" s="75">
        <f>IF(O15&lt;=K15,O15,K15)</f>
        <v>0</v>
      </c>
      <c r="T15" s="75"/>
      <c r="U15" s="75"/>
      <c r="V15" s="75"/>
      <c r="W15" s="76" t="s">
        <v>7</v>
      </c>
      <c r="X15" s="77"/>
      <c r="Y15" s="77"/>
      <c r="Z15" s="77"/>
      <c r="AA15" s="87"/>
      <c r="AB15" s="88"/>
      <c r="AC15" s="88"/>
      <c r="AD15" s="89"/>
      <c r="AE15" s="80">
        <f>S15-AI15</f>
        <v>0</v>
      </c>
      <c r="AF15" s="80"/>
      <c r="AG15" s="80"/>
      <c r="AH15" s="80"/>
      <c r="AI15" s="103">
        <f>IF(AA14&gt;AA7,AA14-AA7,0)</f>
        <v>0</v>
      </c>
      <c r="AJ15" s="104"/>
      <c r="AK15" s="104"/>
      <c r="AL15" s="105"/>
      <c r="AM15" s="63"/>
      <c r="AN15" s="64"/>
      <c r="AO15" s="64"/>
      <c r="AP15" s="65"/>
    </row>
    <row r="16" spans="1:42" ht="24.75" customHeight="1" thickBot="1" thickTop="1">
      <c r="A16" s="79" t="s">
        <v>19</v>
      </c>
      <c r="B16" s="79"/>
      <c r="C16" s="75">
        <f>C9</f>
        <v>0</v>
      </c>
      <c r="D16" s="75"/>
      <c r="E16" s="75"/>
      <c r="F16" s="75"/>
      <c r="G16" s="75">
        <f>ROUNDDOWN(C16*0.1,0)</f>
        <v>0</v>
      </c>
      <c r="H16" s="75"/>
      <c r="I16" s="75"/>
      <c r="J16" s="75"/>
      <c r="K16" s="76">
        <f>0</f>
        <v>0</v>
      </c>
      <c r="L16" s="77"/>
      <c r="M16" s="77"/>
      <c r="N16" s="78"/>
      <c r="O16" s="75">
        <f>K9</f>
        <v>0</v>
      </c>
      <c r="P16" s="75"/>
      <c r="Q16" s="75"/>
      <c r="R16" s="75"/>
      <c r="S16" s="75">
        <v>0</v>
      </c>
      <c r="T16" s="75"/>
      <c r="U16" s="75"/>
      <c r="V16" s="75"/>
      <c r="W16" s="76" t="s">
        <v>7</v>
      </c>
      <c r="X16" s="77"/>
      <c r="Y16" s="77"/>
      <c r="Z16" s="77"/>
      <c r="AA16" s="90"/>
      <c r="AB16" s="91"/>
      <c r="AC16" s="91"/>
      <c r="AD16" s="92"/>
      <c r="AE16" s="80">
        <v>0</v>
      </c>
      <c r="AF16" s="80"/>
      <c r="AG16" s="80"/>
      <c r="AH16" s="81"/>
      <c r="AI16" s="82" t="s">
        <v>7</v>
      </c>
      <c r="AJ16" s="83"/>
      <c r="AK16" s="83"/>
      <c r="AL16" s="83"/>
      <c r="AM16" s="63"/>
      <c r="AN16" s="64"/>
      <c r="AO16" s="64"/>
      <c r="AP16" s="65"/>
    </row>
    <row r="17" spans="2:39" ht="24.75" customHeight="1" thickBot="1">
      <c r="B17" s="8"/>
      <c r="C17" s="8"/>
      <c r="D17" s="8"/>
      <c r="E17" s="8"/>
      <c r="F17" s="8"/>
      <c r="G17" s="8"/>
      <c r="H17" s="2"/>
      <c r="I17" s="2"/>
      <c r="J17" s="2"/>
      <c r="K17" s="2"/>
      <c r="L17" s="2"/>
      <c r="M17" s="2"/>
      <c r="N17" s="2"/>
      <c r="O17" s="2"/>
      <c r="P17" s="2"/>
      <c r="Q17" s="2"/>
      <c r="R17" s="2"/>
      <c r="S17" s="35" t="s">
        <v>35</v>
      </c>
      <c r="T17" s="2"/>
      <c r="U17" s="2"/>
      <c r="V17" s="2"/>
      <c r="AE17" s="2"/>
      <c r="AF17" s="2"/>
      <c r="AG17" s="2"/>
      <c r="AH17" s="2"/>
      <c r="AI17" s="2"/>
      <c r="AJ17" s="2"/>
      <c r="AK17" s="2"/>
      <c r="AL17" s="2"/>
      <c r="AM17" s="2"/>
    </row>
    <row r="18" spans="1:37" ht="42.75" customHeight="1" thickBot="1">
      <c r="A18" s="14" t="s">
        <v>11</v>
      </c>
      <c r="C18" s="8"/>
      <c r="D18" s="8"/>
      <c r="E18" s="8"/>
      <c r="F18" s="8"/>
      <c r="G18" s="8"/>
      <c r="H18" s="2"/>
      <c r="I18" s="2"/>
      <c r="J18" s="2"/>
      <c r="K18" s="2"/>
      <c r="L18" s="2"/>
      <c r="M18" s="2"/>
      <c r="N18" s="2"/>
      <c r="O18" s="2"/>
      <c r="P18" s="2"/>
      <c r="Q18" s="2"/>
      <c r="R18" s="2"/>
      <c r="S18" s="2"/>
      <c r="T18" s="2"/>
      <c r="U18" s="2"/>
      <c r="V18" s="2"/>
      <c r="Z18" s="43" t="s">
        <v>9</v>
      </c>
      <c r="AA18" s="44"/>
      <c r="AB18" s="44"/>
      <c r="AC18" s="45"/>
      <c r="AD18" s="43" t="s">
        <v>13</v>
      </c>
      <c r="AE18" s="46"/>
      <c r="AF18" s="46"/>
      <c r="AG18" s="47"/>
      <c r="AH18" s="48" t="s">
        <v>23</v>
      </c>
      <c r="AI18" s="49"/>
      <c r="AJ18" s="49"/>
      <c r="AK18" s="50"/>
    </row>
    <row r="19" spans="2:37" ht="18.75" customHeight="1" thickBot="1">
      <c r="B19" s="13" t="s">
        <v>10</v>
      </c>
      <c r="C19" s="8"/>
      <c r="D19" s="8"/>
      <c r="E19" s="8"/>
      <c r="F19" s="8"/>
      <c r="G19" s="8"/>
      <c r="H19" s="2"/>
      <c r="I19" s="2"/>
      <c r="J19" s="2"/>
      <c r="K19" s="2"/>
      <c r="L19" s="2"/>
      <c r="M19" s="2"/>
      <c r="N19" s="2"/>
      <c r="O19" s="2"/>
      <c r="P19" s="2"/>
      <c r="Q19" s="2"/>
      <c r="R19" s="2"/>
      <c r="S19" s="2"/>
      <c r="T19" s="2"/>
      <c r="U19" s="2"/>
      <c r="V19" s="2"/>
      <c r="Z19" s="51">
        <f>AA7</f>
        <v>0</v>
      </c>
      <c r="AA19" s="52"/>
      <c r="AB19" s="52"/>
      <c r="AC19" s="53"/>
      <c r="AD19" s="60">
        <f>AM14</f>
        <v>0</v>
      </c>
      <c r="AE19" s="61"/>
      <c r="AF19" s="61"/>
      <c r="AG19" s="62"/>
      <c r="AH19" s="66">
        <f>AI15</f>
        <v>0</v>
      </c>
      <c r="AI19" s="67"/>
      <c r="AJ19" s="67"/>
      <c r="AK19" s="68"/>
    </row>
    <row r="20" spans="2:37" ht="18.75" customHeight="1" thickBot="1" thickTop="1">
      <c r="B20" s="8" t="s">
        <v>40</v>
      </c>
      <c r="C20" s="8"/>
      <c r="D20" s="8"/>
      <c r="E20" s="8"/>
      <c r="F20" s="8"/>
      <c r="G20" s="8"/>
      <c r="H20" s="2"/>
      <c r="I20" s="2"/>
      <c r="J20" s="2"/>
      <c r="K20" s="2"/>
      <c r="L20" s="2"/>
      <c r="M20" s="2"/>
      <c r="N20" s="2"/>
      <c r="O20" s="2"/>
      <c r="P20" s="2"/>
      <c r="Q20" s="2"/>
      <c r="R20" s="2"/>
      <c r="S20" s="2"/>
      <c r="T20" s="2"/>
      <c r="U20" s="2"/>
      <c r="V20" s="2"/>
      <c r="Z20" s="54"/>
      <c r="AA20" s="55"/>
      <c r="AB20" s="55"/>
      <c r="AC20" s="56"/>
      <c r="AD20" s="63"/>
      <c r="AE20" s="64"/>
      <c r="AF20" s="64"/>
      <c r="AG20" s="65"/>
      <c r="AH20" s="69"/>
      <c r="AI20" s="70"/>
      <c r="AJ20" s="70"/>
      <c r="AK20" s="71"/>
    </row>
    <row r="21" spans="2:37" ht="18.75" customHeight="1" thickBot="1" thickTop="1">
      <c r="B21" s="5" t="s">
        <v>41</v>
      </c>
      <c r="Z21" s="57"/>
      <c r="AA21" s="58"/>
      <c r="AB21" s="58"/>
      <c r="AC21" s="59"/>
      <c r="AD21" s="63"/>
      <c r="AE21" s="64"/>
      <c r="AF21" s="64"/>
      <c r="AG21" s="65"/>
      <c r="AH21" s="72"/>
      <c r="AI21" s="73"/>
      <c r="AJ21" s="73"/>
      <c r="AK21" s="74"/>
    </row>
    <row r="22" ht="18.75" customHeight="1">
      <c r="B22" s="14" t="s">
        <v>29</v>
      </c>
    </row>
    <row r="23" spans="2:39" ht="24.75"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2:39" ht="24.75" customHeight="1">
      <c r="B24" s="8"/>
      <c r="C24" s="8"/>
      <c r="D24" s="8"/>
      <c r="E24" s="8"/>
      <c r="F24" s="8"/>
      <c r="G24" s="8"/>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2:39" ht="24.75" customHeight="1">
      <c r="B25" s="8"/>
      <c r="C25" s="8"/>
      <c r="D25" s="8"/>
      <c r="E25" s="8"/>
      <c r="F25" s="8"/>
      <c r="G25" s="8"/>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2:39" ht="24.75" customHeight="1">
      <c r="B26" s="8"/>
      <c r="C26" s="8"/>
      <c r="D26" s="8"/>
      <c r="E26" s="8"/>
      <c r="F26" s="8"/>
      <c r="G26" s="8"/>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2:39" ht="22.5" customHeight="1">
      <c r="B27" s="8"/>
      <c r="C27" s="8"/>
      <c r="D27" s="8"/>
      <c r="E27" s="8"/>
      <c r="F27" s="8"/>
      <c r="G27" s="8"/>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2:39" ht="22.5" customHeight="1">
      <c r="B28" s="8"/>
      <c r="C28" s="8"/>
      <c r="D28" s="8"/>
      <c r="E28" s="8"/>
      <c r="F28" s="8"/>
      <c r="G28" s="8"/>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2:39" ht="22.5" customHeight="1">
      <c r="B29" s="8"/>
      <c r="C29" s="8"/>
      <c r="D29" s="8"/>
      <c r="E29" s="8"/>
      <c r="F29" s="8"/>
      <c r="G29" s="8"/>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2:39" ht="22.5" customHeight="1">
      <c r="B30" s="8"/>
      <c r="C30" s="8"/>
      <c r="D30" s="8"/>
      <c r="E30" s="8"/>
      <c r="F30" s="8"/>
      <c r="G30" s="8"/>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2:39" ht="22.5" customHeight="1">
      <c r="B31" s="8"/>
      <c r="C31" s="8"/>
      <c r="D31" s="8"/>
      <c r="E31" s="8"/>
      <c r="F31" s="8"/>
      <c r="G31" s="8"/>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2:39" ht="22.5" customHeight="1">
      <c r="B32" s="8"/>
      <c r="C32" s="8"/>
      <c r="D32" s="8"/>
      <c r="E32" s="8"/>
      <c r="F32" s="8"/>
      <c r="G32" s="8"/>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2:39" ht="19.5" customHeight="1">
      <c r="B33" s="8"/>
      <c r="C33" s="8"/>
      <c r="D33" s="8"/>
      <c r="E33" s="8"/>
      <c r="F33" s="8"/>
      <c r="G33" s="8"/>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2:39" ht="19.5" customHeight="1">
      <c r="B34" s="3"/>
      <c r="C34" s="9"/>
      <c r="D34" s="9"/>
      <c r="E34" s="9"/>
      <c r="F34" s="9"/>
      <c r="G34" s="9"/>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2:39" ht="19.5" customHeight="1">
      <c r="B35" s="3"/>
      <c r="C35" s="9"/>
      <c r="D35" s="9"/>
      <c r="E35" s="9"/>
      <c r="F35" s="9"/>
      <c r="G35" s="9"/>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2:39" ht="19.5" customHeight="1">
      <c r="B36" s="9"/>
      <c r="C36" s="9"/>
      <c r="D36" s="9"/>
      <c r="E36" s="9"/>
      <c r="F36" s="9"/>
      <c r="G36" s="9"/>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2:39" ht="24.75" customHeight="1">
      <c r="B37" s="10"/>
      <c r="C37" s="11"/>
      <c r="D37" s="11"/>
      <c r="E37" s="11"/>
      <c r="F37" s="11"/>
      <c r="G37" s="11"/>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2:39" ht="24.75" customHeight="1">
      <c r="B38" s="10"/>
      <c r="C38" s="11"/>
      <c r="D38" s="11"/>
      <c r="E38" s="11"/>
      <c r="F38" s="11"/>
      <c r="G38" s="11"/>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2:39" ht="24.75" customHeight="1">
      <c r="B39" s="10"/>
      <c r="C39" s="11"/>
      <c r="D39" s="11"/>
      <c r="E39" s="11"/>
      <c r="F39" s="11"/>
      <c r="G39" s="11"/>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2:39" ht="24.75" customHeight="1">
      <c r="B40" s="10"/>
      <c r="C40" s="11"/>
      <c r="D40" s="11"/>
      <c r="E40" s="11"/>
      <c r="F40" s="11"/>
      <c r="G40" s="11"/>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2:39" ht="24.75" customHeight="1">
      <c r="B41" s="11"/>
      <c r="C41" s="11"/>
      <c r="D41" s="11"/>
      <c r="E41" s="11"/>
      <c r="F41" s="11"/>
      <c r="G41" s="11"/>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sheetData>
  <sheetProtection/>
  <mergeCells count="76">
    <mergeCell ref="W9:Z9"/>
    <mergeCell ref="W8:Z8"/>
    <mergeCell ref="W7:Z7"/>
    <mergeCell ref="AA6:AD6"/>
    <mergeCell ref="AA7:AD9"/>
    <mergeCell ref="W6:Z6"/>
    <mergeCell ref="A6:B6"/>
    <mergeCell ref="C6:F6"/>
    <mergeCell ref="G6:J6"/>
    <mergeCell ref="A7:B7"/>
    <mergeCell ref="C7:F7"/>
    <mergeCell ref="G7:J7"/>
    <mergeCell ref="O6:R6"/>
    <mergeCell ref="S6:V6"/>
    <mergeCell ref="K6:N6"/>
    <mergeCell ref="O8:R8"/>
    <mergeCell ref="S8:V8"/>
    <mergeCell ref="O7:R7"/>
    <mergeCell ref="S7:V7"/>
    <mergeCell ref="K7:N7"/>
    <mergeCell ref="A8:B8"/>
    <mergeCell ref="C8:F8"/>
    <mergeCell ref="A9:B9"/>
    <mergeCell ref="C9:F9"/>
    <mergeCell ref="G9:J9"/>
    <mergeCell ref="K9:N9"/>
    <mergeCell ref="G8:J8"/>
    <mergeCell ref="K8:N8"/>
    <mergeCell ref="A13:B13"/>
    <mergeCell ref="C13:F13"/>
    <mergeCell ref="G13:J13"/>
    <mergeCell ref="K13:N13"/>
    <mergeCell ref="O9:R9"/>
    <mergeCell ref="S9:V9"/>
    <mergeCell ref="S14:V14"/>
    <mergeCell ref="W14:Z14"/>
    <mergeCell ref="O13:R13"/>
    <mergeCell ref="S13:V13"/>
    <mergeCell ref="W13:Z13"/>
    <mergeCell ref="AA13:AD13"/>
    <mergeCell ref="AM14:AP16"/>
    <mergeCell ref="AE13:AH13"/>
    <mergeCell ref="AI13:AL13"/>
    <mergeCell ref="AM13:AP13"/>
    <mergeCell ref="AI15:AL15"/>
    <mergeCell ref="A14:B14"/>
    <mergeCell ref="C14:F14"/>
    <mergeCell ref="G14:J14"/>
    <mergeCell ref="K14:N14"/>
    <mergeCell ref="O14:R14"/>
    <mergeCell ref="AI16:AL16"/>
    <mergeCell ref="AA14:AD16"/>
    <mergeCell ref="AE14:AH14"/>
    <mergeCell ref="AI14:AL14"/>
    <mergeCell ref="W15:Z15"/>
    <mergeCell ref="AE15:AH15"/>
    <mergeCell ref="O15:R15"/>
    <mergeCell ref="S15:V15"/>
    <mergeCell ref="O16:R16"/>
    <mergeCell ref="S16:V16"/>
    <mergeCell ref="W16:Z16"/>
    <mergeCell ref="AE16:AH16"/>
    <mergeCell ref="G16:J16"/>
    <mergeCell ref="K16:N16"/>
    <mergeCell ref="G15:J15"/>
    <mergeCell ref="K15:N15"/>
    <mergeCell ref="A15:B15"/>
    <mergeCell ref="C15:F15"/>
    <mergeCell ref="A16:B16"/>
    <mergeCell ref="C16:F16"/>
    <mergeCell ref="Z18:AC18"/>
    <mergeCell ref="AD18:AG18"/>
    <mergeCell ref="AH18:AK18"/>
    <mergeCell ref="Z19:AC21"/>
    <mergeCell ref="AD19:AG21"/>
    <mergeCell ref="AH19:AK21"/>
  </mergeCells>
  <printOptions/>
  <pageMargins left="0.44" right="0.15748031496062992" top="0.45" bottom="0.16" header="0.18" footer="0.16"/>
  <pageSetup horizontalDpi="300" verticalDpi="300" orientation="landscape" paperSize="9" scale="91" r:id="rId2"/>
  <headerFooter alignWithMargins="0">
    <oddHeader>&amp;R熊本市障がい保健福祉課・自立支援班</oddHeader>
  </headerFooter>
  <colBreaks count="1" manualBreakCount="1">
    <brk id="43" max="40"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1:BE49"/>
  <sheetViews>
    <sheetView tabSelected="1" view="pageBreakPreview" zoomScale="85" zoomScaleSheetLayoutView="85" zoomScalePageLayoutView="0" workbookViewId="0" topLeftCell="A1">
      <selection activeCell="X7" sqref="X7:AA7"/>
    </sheetView>
  </sheetViews>
  <sheetFormatPr defaultColWidth="9.00390625" defaultRowHeight="13.5"/>
  <cols>
    <col min="1" max="1" width="3.50390625" style="5" customWidth="1"/>
    <col min="2" max="2" width="3.625" style="5" customWidth="1"/>
    <col min="3" max="3" width="15.25390625" style="5" customWidth="1"/>
    <col min="4" max="8" width="3.625" style="5" customWidth="1"/>
    <col min="9" max="9" width="3.50390625" style="5" customWidth="1"/>
    <col min="10" max="15" width="3.625" style="5" customWidth="1"/>
    <col min="16" max="16" width="3.25390625" style="5" customWidth="1"/>
    <col min="17" max="42" width="3.625" style="5" customWidth="1"/>
    <col min="43" max="43" width="5.625" style="5" customWidth="1"/>
    <col min="44" max="50" width="3.625" style="5" customWidth="1"/>
    <col min="51" max="57" width="9.00390625" style="5" customWidth="1"/>
    <col min="58" max="16384" width="9.00390625" style="5" customWidth="1"/>
  </cols>
  <sheetData>
    <row r="1" spans="1:43" ht="24.75" customHeight="1">
      <c r="A1" s="17" t="s">
        <v>33</v>
      </c>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spans="1:43" ht="24.75" customHeight="1">
      <c r="A2" s="4"/>
      <c r="B2" s="32" t="s">
        <v>24</v>
      </c>
      <c r="C2" s="16"/>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ht="24.75" customHeight="1"/>
    <row r="4" spans="1:48" ht="24.75" customHeight="1">
      <c r="A4" s="18"/>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7"/>
      <c r="AG4" s="7"/>
      <c r="AH4" s="7"/>
      <c r="AI4" s="7"/>
      <c r="AJ4" s="7"/>
      <c r="AK4" s="7"/>
      <c r="AL4" s="7"/>
      <c r="AM4" s="7"/>
      <c r="AN4" s="7"/>
      <c r="AO4" s="7"/>
      <c r="AP4" s="7"/>
      <c r="AQ4" s="7"/>
      <c r="AR4" s="7"/>
      <c r="AS4" s="7"/>
      <c r="AT4" s="7"/>
      <c r="AU4" s="7"/>
      <c r="AV4" s="7"/>
    </row>
    <row r="5" spans="1:48" ht="24.75" customHeight="1">
      <c r="A5" s="18" t="s">
        <v>43</v>
      </c>
      <c r="B5" s="12"/>
      <c r="C5" s="12"/>
      <c r="AF5" s="2"/>
      <c r="AG5" s="2"/>
      <c r="AH5" s="2"/>
      <c r="AI5" s="2"/>
      <c r="AJ5" s="2"/>
      <c r="AK5" s="2"/>
      <c r="AL5" s="2"/>
      <c r="AM5" s="2"/>
      <c r="AN5" s="2"/>
      <c r="AO5" s="2"/>
      <c r="AP5" s="2"/>
      <c r="AQ5" s="2"/>
      <c r="AR5" s="2"/>
      <c r="AS5" s="2"/>
      <c r="AT5" s="2"/>
      <c r="AU5" s="2"/>
      <c r="AV5" s="2"/>
    </row>
    <row r="6" spans="1:57" ht="24.75" customHeight="1" thickBot="1">
      <c r="A6" s="221" t="s">
        <v>4</v>
      </c>
      <c r="B6" s="222"/>
      <c r="C6" s="26" t="s">
        <v>16</v>
      </c>
      <c r="D6" s="222" t="s">
        <v>0</v>
      </c>
      <c r="E6" s="222"/>
      <c r="F6" s="222"/>
      <c r="G6" s="222"/>
      <c r="H6" s="222" t="s">
        <v>1</v>
      </c>
      <c r="I6" s="222"/>
      <c r="J6" s="222"/>
      <c r="K6" s="222"/>
      <c r="L6" s="222" t="s">
        <v>2</v>
      </c>
      <c r="M6" s="222"/>
      <c r="N6" s="222"/>
      <c r="O6" s="222"/>
      <c r="P6" s="248" t="s">
        <v>3</v>
      </c>
      <c r="Q6" s="249"/>
      <c r="R6" s="249"/>
      <c r="S6" s="249"/>
      <c r="T6" s="222" t="s">
        <v>15</v>
      </c>
      <c r="U6" s="222"/>
      <c r="V6" s="222"/>
      <c r="W6" s="222"/>
      <c r="X6" s="250" t="s">
        <v>5</v>
      </c>
      <c r="Y6" s="251"/>
      <c r="Z6" s="251"/>
      <c r="AA6" s="252"/>
      <c r="AB6" s="213" t="s">
        <v>9</v>
      </c>
      <c r="AC6" s="253"/>
      <c r="AD6" s="253"/>
      <c r="AE6" s="254"/>
      <c r="AF6" s="2"/>
      <c r="AG6" s="2"/>
      <c r="AH6" s="2"/>
      <c r="AI6" s="2"/>
      <c r="AJ6" s="2"/>
      <c r="AK6" s="2"/>
      <c r="AL6" s="2"/>
      <c r="AM6" s="2"/>
      <c r="AN6" s="2"/>
      <c r="AO6" s="2"/>
      <c r="AP6" s="2"/>
      <c r="AQ6" s="2"/>
      <c r="AR6" s="2"/>
      <c r="AS6" s="2"/>
      <c r="AT6" s="2"/>
      <c r="AU6" s="2"/>
      <c r="AV6" s="2"/>
      <c r="BA6" s="38">
        <f>L8</f>
        <v>4600</v>
      </c>
      <c r="BD6" s="33" t="s">
        <v>36</v>
      </c>
      <c r="BE6" s="33" t="s">
        <v>37</v>
      </c>
    </row>
    <row r="7" spans="1:57" ht="24.75" customHeight="1">
      <c r="A7" s="179" t="s">
        <v>20</v>
      </c>
      <c r="B7" s="180"/>
      <c r="C7" s="23"/>
      <c r="D7" s="247"/>
      <c r="E7" s="247"/>
      <c r="F7" s="247"/>
      <c r="G7" s="247"/>
      <c r="H7" s="181">
        <f>ROUNDDOWN(D7*0.1,1)</f>
        <v>0</v>
      </c>
      <c r="I7" s="181"/>
      <c r="J7" s="181"/>
      <c r="K7" s="181"/>
      <c r="L7" s="247"/>
      <c r="M7" s="247"/>
      <c r="N7" s="247"/>
      <c r="O7" s="247"/>
      <c r="P7" s="181">
        <f>IF(L7&lt;=H7,L7,H7)</f>
        <v>0</v>
      </c>
      <c r="Q7" s="181"/>
      <c r="R7" s="181"/>
      <c r="S7" s="146"/>
      <c r="T7" s="181">
        <f>ROUNDDOWN(P7*0.25,0)</f>
        <v>0</v>
      </c>
      <c r="U7" s="181"/>
      <c r="V7" s="181"/>
      <c r="W7" s="146"/>
      <c r="X7" s="244">
        <f>ROUNDUP(P7*0.75,0)</f>
        <v>0</v>
      </c>
      <c r="Y7" s="245"/>
      <c r="Z7" s="245"/>
      <c r="AA7" s="246"/>
      <c r="AB7" s="51">
        <f>X7+X8+X11</f>
        <v>0</v>
      </c>
      <c r="AC7" s="52"/>
      <c r="AD7" s="52"/>
      <c r="AE7" s="53"/>
      <c r="AF7" s="2"/>
      <c r="AG7" s="2"/>
      <c r="AH7" s="2"/>
      <c r="AI7" s="2"/>
      <c r="AJ7" s="2"/>
      <c r="AK7" s="2"/>
      <c r="AL7" s="2"/>
      <c r="AM7" s="2"/>
      <c r="AN7" s="2"/>
      <c r="AO7" s="2"/>
      <c r="AP7" s="2"/>
      <c r="AQ7" s="2"/>
      <c r="AR7" s="2"/>
      <c r="AS7" s="2"/>
      <c r="AT7" s="2"/>
      <c r="AU7" s="2"/>
      <c r="AV7" s="2"/>
      <c r="AY7" s="34" t="s">
        <v>25</v>
      </c>
      <c r="AZ7" s="34" t="s">
        <v>26</v>
      </c>
      <c r="BA7" s="38">
        <f>L11</f>
        <v>0</v>
      </c>
      <c r="BB7" s="38">
        <f>SUM(BB8:BB10)</f>
        <v>0</v>
      </c>
      <c r="BC7" s="36"/>
      <c r="BD7" s="39">
        <f>SUM(BD8:BD10)</f>
        <v>0</v>
      </c>
      <c r="BE7" s="39">
        <f>SUM(BE8:BE10)</f>
        <v>0</v>
      </c>
    </row>
    <row r="8" spans="1:57" ht="24.75" customHeight="1">
      <c r="A8" s="187" t="s">
        <v>18</v>
      </c>
      <c r="B8" s="188"/>
      <c r="C8" s="20"/>
      <c r="D8" s="238"/>
      <c r="E8" s="239"/>
      <c r="F8" s="239"/>
      <c r="G8" s="240"/>
      <c r="H8" s="183">
        <f aca="true" t="shared" si="0" ref="H8:H13">ROUNDDOWN(D8*0.1,0)</f>
        <v>0</v>
      </c>
      <c r="I8" s="183"/>
      <c r="J8" s="183"/>
      <c r="K8" s="183"/>
      <c r="L8" s="226">
        <v>4600</v>
      </c>
      <c r="M8" s="227"/>
      <c r="N8" s="227"/>
      <c r="O8" s="228"/>
      <c r="P8" s="151">
        <f>IF(L8&lt;=(H8+H9+H10),L8,H8+H9+H10)</f>
        <v>0</v>
      </c>
      <c r="Q8" s="152"/>
      <c r="R8" s="152"/>
      <c r="S8" s="152"/>
      <c r="T8" s="151">
        <f>BD7</f>
        <v>0</v>
      </c>
      <c r="U8" s="152"/>
      <c r="V8" s="152"/>
      <c r="W8" s="153"/>
      <c r="X8" s="156">
        <f>P8-T8</f>
        <v>0</v>
      </c>
      <c r="Y8" s="157"/>
      <c r="Z8" s="157"/>
      <c r="AA8" s="158"/>
      <c r="AB8" s="54"/>
      <c r="AC8" s="55"/>
      <c r="AD8" s="55"/>
      <c r="AE8" s="56"/>
      <c r="AF8" s="40"/>
      <c r="AG8" s="13" t="s">
        <v>38</v>
      </c>
      <c r="AH8" s="2"/>
      <c r="AI8" s="2"/>
      <c r="AJ8" s="2"/>
      <c r="AK8" s="2"/>
      <c r="AL8" s="2"/>
      <c r="AM8" s="2"/>
      <c r="AN8" s="2"/>
      <c r="AO8" s="2"/>
      <c r="AP8" s="2"/>
      <c r="AQ8" s="2"/>
      <c r="AR8" s="162"/>
      <c r="AS8" s="163"/>
      <c r="AT8" s="2"/>
      <c r="AU8" s="2"/>
      <c r="AV8" s="2"/>
      <c r="AY8" s="33">
        <f aca="true" t="shared" si="1" ref="AY8:AY13">ROUNDDOWN(H8/4,0)</f>
        <v>0</v>
      </c>
      <c r="AZ8" s="150">
        <f>SUM(AY8:AY10)</f>
        <v>0</v>
      </c>
      <c r="BA8" s="38">
        <f aca="true" t="shared" si="2" ref="BA8:BA13">H8</f>
        <v>0</v>
      </c>
      <c r="BB8" s="38">
        <f>IF(BA8&gt;=BA6,BA6,BA8)</f>
        <v>0</v>
      </c>
      <c r="BC8" s="36"/>
      <c r="BD8" s="37">
        <f aca="true" t="shared" si="3" ref="BD8:BD13">ROUNDDOWN(BB8/4,0)</f>
        <v>0</v>
      </c>
      <c r="BE8" s="37">
        <f aca="true" t="shared" si="4" ref="BE8:BE13">BB8-BD8</f>
        <v>0</v>
      </c>
    </row>
    <row r="9" spans="1:57" ht="24.75" customHeight="1">
      <c r="A9" s="198" t="s">
        <v>18</v>
      </c>
      <c r="B9" s="79"/>
      <c r="C9" s="19"/>
      <c r="D9" s="241"/>
      <c r="E9" s="242"/>
      <c r="F9" s="242"/>
      <c r="G9" s="243"/>
      <c r="H9" s="75">
        <f t="shared" si="0"/>
        <v>0</v>
      </c>
      <c r="I9" s="75"/>
      <c r="J9" s="75"/>
      <c r="K9" s="75"/>
      <c r="L9" s="229"/>
      <c r="M9" s="230"/>
      <c r="N9" s="230"/>
      <c r="O9" s="231"/>
      <c r="P9" s="144"/>
      <c r="Q9" s="145"/>
      <c r="R9" s="145"/>
      <c r="S9" s="145"/>
      <c r="T9" s="144"/>
      <c r="U9" s="145"/>
      <c r="V9" s="145"/>
      <c r="W9" s="154"/>
      <c r="X9" s="156"/>
      <c r="Y9" s="157"/>
      <c r="Z9" s="157"/>
      <c r="AA9" s="158"/>
      <c r="AB9" s="54"/>
      <c r="AC9" s="55"/>
      <c r="AD9" s="55"/>
      <c r="AE9" s="56"/>
      <c r="AF9" s="2"/>
      <c r="AG9" s="2"/>
      <c r="AH9" s="2"/>
      <c r="AI9" s="2"/>
      <c r="AJ9" s="2"/>
      <c r="AK9" s="2"/>
      <c r="AL9" s="2"/>
      <c r="AM9" s="2"/>
      <c r="AN9" s="2"/>
      <c r="AO9" s="2"/>
      <c r="AP9" s="2"/>
      <c r="AQ9" s="2"/>
      <c r="AR9" s="162"/>
      <c r="AS9" s="163"/>
      <c r="AT9" s="2"/>
      <c r="AU9" s="2"/>
      <c r="AV9" s="2"/>
      <c r="AY9" s="33">
        <f t="shared" si="1"/>
        <v>0</v>
      </c>
      <c r="AZ9" s="150"/>
      <c r="BA9" s="38">
        <f t="shared" si="2"/>
        <v>0</v>
      </c>
      <c r="BB9" s="38">
        <f>IF((BA8+BA9)&gt;=BA6,IF(BA8&gt;=BA6,0,BA6-BA8),BA9)</f>
        <v>0</v>
      </c>
      <c r="BC9" s="36"/>
      <c r="BD9" s="37">
        <f t="shared" si="3"/>
        <v>0</v>
      </c>
      <c r="BE9" s="37">
        <f t="shared" si="4"/>
        <v>0</v>
      </c>
    </row>
    <row r="10" spans="1:57" ht="24.75" customHeight="1" thickBot="1">
      <c r="A10" s="196" t="s">
        <v>18</v>
      </c>
      <c r="B10" s="197"/>
      <c r="C10" s="21"/>
      <c r="D10" s="241"/>
      <c r="E10" s="242"/>
      <c r="F10" s="242"/>
      <c r="G10" s="243"/>
      <c r="H10" s="181">
        <f t="shared" si="0"/>
        <v>0</v>
      </c>
      <c r="I10" s="181"/>
      <c r="J10" s="181"/>
      <c r="K10" s="181"/>
      <c r="L10" s="232"/>
      <c r="M10" s="233"/>
      <c r="N10" s="233"/>
      <c r="O10" s="234"/>
      <c r="P10" s="146"/>
      <c r="Q10" s="147"/>
      <c r="R10" s="147"/>
      <c r="S10" s="147"/>
      <c r="T10" s="146"/>
      <c r="U10" s="147"/>
      <c r="V10" s="147"/>
      <c r="W10" s="155"/>
      <c r="X10" s="124"/>
      <c r="Y10" s="125"/>
      <c r="Z10" s="125"/>
      <c r="AA10" s="126"/>
      <c r="AB10" s="54"/>
      <c r="AC10" s="55"/>
      <c r="AD10" s="55"/>
      <c r="AE10" s="56"/>
      <c r="AF10" s="2"/>
      <c r="AG10" s="2"/>
      <c r="AH10" s="2"/>
      <c r="AI10" s="2"/>
      <c r="AJ10" s="2"/>
      <c r="AK10" s="2"/>
      <c r="AL10" s="2"/>
      <c r="AM10" s="2"/>
      <c r="AN10" s="2"/>
      <c r="AO10" s="2"/>
      <c r="AP10" s="2"/>
      <c r="AQ10" s="2"/>
      <c r="AR10" s="162"/>
      <c r="AS10" s="163"/>
      <c r="AT10" s="2"/>
      <c r="AU10" s="2"/>
      <c r="AV10" s="2"/>
      <c r="AY10" s="33">
        <f t="shared" si="1"/>
        <v>0</v>
      </c>
      <c r="AZ10" s="150"/>
      <c r="BA10" s="38">
        <f t="shared" si="2"/>
        <v>0</v>
      </c>
      <c r="BB10" s="38">
        <f>IF((BA8+BA9+BA10)&gt;=BA6,IF((BA8+BA9)&gt;=BA6,0,BA6-BA8-BA9),IF((BA8+BA9+BA10)&lt;BA6,BA10,BA6-BA8-BA9))</f>
        <v>0</v>
      </c>
      <c r="BC10" s="36"/>
      <c r="BD10" s="37">
        <f t="shared" si="3"/>
        <v>0</v>
      </c>
      <c r="BE10" s="37">
        <f t="shared" si="4"/>
        <v>0</v>
      </c>
    </row>
    <row r="11" spans="1:57" ht="24.75" customHeight="1">
      <c r="A11" s="187" t="s">
        <v>19</v>
      </c>
      <c r="B11" s="188"/>
      <c r="C11" s="20"/>
      <c r="D11" s="238"/>
      <c r="E11" s="239"/>
      <c r="F11" s="239"/>
      <c r="G11" s="240"/>
      <c r="H11" s="183">
        <f t="shared" si="0"/>
        <v>0</v>
      </c>
      <c r="I11" s="183"/>
      <c r="J11" s="183"/>
      <c r="K11" s="183"/>
      <c r="L11" s="226"/>
      <c r="M11" s="227"/>
      <c r="N11" s="227"/>
      <c r="O11" s="228"/>
      <c r="P11" s="151">
        <f>IF(L11&lt;=(H11+H12+H13),L11,H11+H12+H13)</f>
        <v>0</v>
      </c>
      <c r="Q11" s="152"/>
      <c r="R11" s="152"/>
      <c r="S11" s="152"/>
      <c r="T11" s="151">
        <f>BD14</f>
        <v>0</v>
      </c>
      <c r="U11" s="152"/>
      <c r="V11" s="152"/>
      <c r="W11" s="153"/>
      <c r="X11" s="159">
        <f>P11-T11</f>
        <v>0</v>
      </c>
      <c r="Y11" s="160"/>
      <c r="Z11" s="160"/>
      <c r="AA11" s="161"/>
      <c r="AB11" s="54"/>
      <c r="AC11" s="55"/>
      <c r="AD11" s="55"/>
      <c r="AE11" s="56"/>
      <c r="AF11" s="40"/>
      <c r="AG11" s="13" t="s">
        <v>38</v>
      </c>
      <c r="AH11" s="2"/>
      <c r="AI11" s="2"/>
      <c r="AJ11" s="2"/>
      <c r="AK11" s="2"/>
      <c r="AL11" s="2"/>
      <c r="AM11" s="2"/>
      <c r="AN11" s="2"/>
      <c r="AO11" s="2"/>
      <c r="AP11" s="2"/>
      <c r="AQ11" s="2"/>
      <c r="AR11" s="2"/>
      <c r="AS11" s="2"/>
      <c r="AT11" s="2"/>
      <c r="AU11" s="2"/>
      <c r="AV11" s="2"/>
      <c r="AY11" s="33">
        <f t="shared" si="1"/>
        <v>0</v>
      </c>
      <c r="AZ11" s="150">
        <f>SUM(AY11:AY13)</f>
        <v>0</v>
      </c>
      <c r="BA11" s="38">
        <f t="shared" si="2"/>
        <v>0</v>
      </c>
      <c r="BB11" s="38">
        <f>IF(BA11&gt;=BA7,BA7,BA11)</f>
        <v>0</v>
      </c>
      <c r="BC11" s="36"/>
      <c r="BD11" s="37">
        <f t="shared" si="3"/>
        <v>0</v>
      </c>
      <c r="BE11" s="37">
        <f t="shared" si="4"/>
        <v>0</v>
      </c>
    </row>
    <row r="12" spans="1:57" ht="24.75" customHeight="1">
      <c r="A12" s="176" t="s">
        <v>19</v>
      </c>
      <c r="B12" s="177"/>
      <c r="C12" s="22"/>
      <c r="D12" s="241"/>
      <c r="E12" s="242"/>
      <c r="F12" s="242"/>
      <c r="G12" s="243"/>
      <c r="H12" s="75">
        <f t="shared" si="0"/>
        <v>0</v>
      </c>
      <c r="I12" s="75"/>
      <c r="J12" s="75"/>
      <c r="K12" s="75"/>
      <c r="L12" s="229"/>
      <c r="M12" s="230"/>
      <c r="N12" s="230"/>
      <c r="O12" s="231"/>
      <c r="P12" s="144"/>
      <c r="Q12" s="145"/>
      <c r="R12" s="145"/>
      <c r="S12" s="145"/>
      <c r="T12" s="144"/>
      <c r="U12" s="145"/>
      <c r="V12" s="145"/>
      <c r="W12" s="154"/>
      <c r="X12" s="156"/>
      <c r="Y12" s="157"/>
      <c r="Z12" s="157"/>
      <c r="AA12" s="158"/>
      <c r="AB12" s="54"/>
      <c r="AC12" s="55"/>
      <c r="AD12" s="55"/>
      <c r="AE12" s="56"/>
      <c r="AF12" s="2"/>
      <c r="AG12" s="2"/>
      <c r="AH12" s="2"/>
      <c r="AI12" s="2"/>
      <c r="AJ12" s="2"/>
      <c r="AK12" s="2"/>
      <c r="AL12" s="2"/>
      <c r="AM12" s="2"/>
      <c r="AN12" s="2"/>
      <c r="AO12" s="2"/>
      <c r="AP12" s="2"/>
      <c r="AQ12" s="2"/>
      <c r="AR12" s="2"/>
      <c r="AS12" s="2"/>
      <c r="AT12" s="2"/>
      <c r="AU12" s="2"/>
      <c r="AV12" s="2"/>
      <c r="AY12" s="33">
        <f t="shared" si="1"/>
        <v>0</v>
      </c>
      <c r="AZ12" s="150"/>
      <c r="BA12" s="38">
        <f t="shared" si="2"/>
        <v>0</v>
      </c>
      <c r="BB12" s="38">
        <f>IF((BA11+BA12)&gt;=BA7,IF(BA11&gt;BA7,0,BA7-BA11),BA12)</f>
        <v>0</v>
      </c>
      <c r="BC12" s="36"/>
      <c r="BD12" s="37">
        <f t="shared" si="3"/>
        <v>0</v>
      </c>
      <c r="BE12" s="37">
        <f t="shared" si="4"/>
        <v>0</v>
      </c>
    </row>
    <row r="13" spans="1:57" ht="24.75" customHeight="1" thickBot="1">
      <c r="A13" s="179" t="s">
        <v>19</v>
      </c>
      <c r="B13" s="180"/>
      <c r="C13" s="23"/>
      <c r="D13" s="223"/>
      <c r="E13" s="224"/>
      <c r="F13" s="224"/>
      <c r="G13" s="225"/>
      <c r="H13" s="181">
        <f t="shared" si="0"/>
        <v>0</v>
      </c>
      <c r="I13" s="181"/>
      <c r="J13" s="181"/>
      <c r="K13" s="181"/>
      <c r="L13" s="232"/>
      <c r="M13" s="233"/>
      <c r="N13" s="233"/>
      <c r="O13" s="234"/>
      <c r="P13" s="146"/>
      <c r="Q13" s="147"/>
      <c r="R13" s="147"/>
      <c r="S13" s="147"/>
      <c r="T13" s="146"/>
      <c r="U13" s="147"/>
      <c r="V13" s="147"/>
      <c r="W13" s="155"/>
      <c r="X13" s="124"/>
      <c r="Y13" s="125"/>
      <c r="Z13" s="125"/>
      <c r="AA13" s="126"/>
      <c r="AB13" s="57"/>
      <c r="AC13" s="58"/>
      <c r="AD13" s="58"/>
      <c r="AE13" s="59"/>
      <c r="AF13" s="2"/>
      <c r="AG13" s="2"/>
      <c r="AH13" s="2"/>
      <c r="AI13" s="2"/>
      <c r="AJ13" s="2"/>
      <c r="AK13" s="2"/>
      <c r="AL13" s="2"/>
      <c r="AM13" s="2"/>
      <c r="AN13" s="2"/>
      <c r="AO13" s="2"/>
      <c r="AP13" s="2"/>
      <c r="AQ13" s="2"/>
      <c r="AR13" s="2"/>
      <c r="AS13" s="2"/>
      <c r="AT13" s="2"/>
      <c r="AU13" s="2"/>
      <c r="AV13" s="2"/>
      <c r="AY13" s="33">
        <f t="shared" si="1"/>
        <v>0</v>
      </c>
      <c r="AZ13" s="150"/>
      <c r="BA13" s="38">
        <f t="shared" si="2"/>
        <v>0</v>
      </c>
      <c r="BB13" s="38">
        <f>IF((BA11+BA12+BA13)&gt;=BA7,IF((BA11+BA12)&gt;=BA7,0,BA7-BA11-BA12),IF((BA11+BA12+BA13)&lt;BA7,BA13,BA7-BA11-BA12))</f>
        <v>0</v>
      </c>
      <c r="BC13" s="36"/>
      <c r="BD13" s="37">
        <f t="shared" si="3"/>
        <v>0</v>
      </c>
      <c r="BE13" s="37">
        <f t="shared" si="4"/>
        <v>0</v>
      </c>
    </row>
    <row r="14" spans="8:57" ht="24.75" customHeight="1">
      <c r="H14" s="14"/>
      <c r="AF14" s="2"/>
      <c r="AG14" s="2"/>
      <c r="AH14" s="2"/>
      <c r="AI14" s="2"/>
      <c r="AJ14" s="2"/>
      <c r="AK14" s="2"/>
      <c r="AL14" s="2"/>
      <c r="AM14" s="2"/>
      <c r="AN14" s="2"/>
      <c r="AO14" s="2"/>
      <c r="AP14" s="2"/>
      <c r="AQ14" s="2"/>
      <c r="AR14" s="2"/>
      <c r="AS14" s="2"/>
      <c r="AT14" s="2"/>
      <c r="AU14" s="2"/>
      <c r="AV14" s="2"/>
      <c r="AY14" s="36"/>
      <c r="AZ14" s="36"/>
      <c r="BA14" s="36"/>
      <c r="BB14" s="36"/>
      <c r="BC14" s="36"/>
      <c r="BD14" s="38">
        <f>SUM(BD11:BD13)</f>
        <v>0</v>
      </c>
      <c r="BE14" s="38">
        <f>SUM(BE11:BE13)</f>
        <v>0</v>
      </c>
    </row>
    <row r="15" spans="32:48" ht="24.75" customHeight="1">
      <c r="AF15" s="2"/>
      <c r="AG15" s="2"/>
      <c r="AH15" s="2"/>
      <c r="AI15" s="2"/>
      <c r="AJ15" s="2"/>
      <c r="AK15" s="2"/>
      <c r="AL15" s="2"/>
      <c r="AM15" s="2"/>
      <c r="AN15" s="2"/>
      <c r="AO15" s="2"/>
      <c r="AP15" s="2"/>
      <c r="AQ15" s="2"/>
      <c r="AR15" s="2"/>
      <c r="AS15" s="2"/>
      <c r="AT15" s="2"/>
      <c r="AU15" s="2"/>
      <c r="AV15" s="2"/>
    </row>
    <row r="16" spans="1:48" ht="24.75" customHeight="1">
      <c r="A16" s="4" t="s">
        <v>42</v>
      </c>
      <c r="AF16" s="2"/>
      <c r="AG16" s="2"/>
      <c r="AH16" s="2"/>
      <c r="AI16" s="2"/>
      <c r="AJ16" s="2"/>
      <c r="AK16" s="2"/>
      <c r="AL16" s="2"/>
      <c r="AM16" s="2"/>
      <c r="AN16" s="2"/>
      <c r="AO16" s="2"/>
      <c r="AP16" s="2"/>
      <c r="AQ16" s="2"/>
      <c r="AR16" s="2"/>
      <c r="AS16" s="2"/>
      <c r="AT16" s="2"/>
      <c r="AU16" s="2"/>
      <c r="AV16" s="2"/>
    </row>
    <row r="17" spans="1:47" ht="24.75" customHeight="1" thickBot="1">
      <c r="A17" s="221" t="s">
        <v>4</v>
      </c>
      <c r="B17" s="222"/>
      <c r="C17" s="26" t="s">
        <v>16</v>
      </c>
      <c r="D17" s="222" t="s">
        <v>0</v>
      </c>
      <c r="E17" s="222"/>
      <c r="F17" s="222"/>
      <c r="G17" s="222"/>
      <c r="H17" s="222" t="s">
        <v>1</v>
      </c>
      <c r="I17" s="222"/>
      <c r="J17" s="222"/>
      <c r="K17" s="222"/>
      <c r="L17" s="235" t="s">
        <v>6</v>
      </c>
      <c r="M17" s="236"/>
      <c r="N17" s="236"/>
      <c r="O17" s="237"/>
      <c r="P17" s="222" t="s">
        <v>2</v>
      </c>
      <c r="Q17" s="222"/>
      <c r="R17" s="222"/>
      <c r="S17" s="222"/>
      <c r="T17" s="216" t="s">
        <v>8</v>
      </c>
      <c r="U17" s="217"/>
      <c r="V17" s="217"/>
      <c r="W17" s="217"/>
      <c r="X17" s="218" t="s">
        <v>22</v>
      </c>
      <c r="Y17" s="219"/>
      <c r="Z17" s="219"/>
      <c r="AA17" s="220"/>
      <c r="AB17" s="205" t="s">
        <v>21</v>
      </c>
      <c r="AC17" s="206"/>
      <c r="AD17" s="206"/>
      <c r="AE17" s="207"/>
      <c r="AF17" s="208" t="s">
        <v>12</v>
      </c>
      <c r="AG17" s="209"/>
      <c r="AH17" s="209"/>
      <c r="AI17" s="210"/>
      <c r="AJ17" s="211" t="s">
        <v>14</v>
      </c>
      <c r="AK17" s="212"/>
      <c r="AL17" s="212"/>
      <c r="AM17" s="212"/>
      <c r="AN17" s="211" t="s">
        <v>17</v>
      </c>
      <c r="AO17" s="212"/>
      <c r="AP17" s="212"/>
      <c r="AQ17" s="212"/>
      <c r="AR17" s="213" t="s">
        <v>13</v>
      </c>
      <c r="AS17" s="214"/>
      <c r="AT17" s="214"/>
      <c r="AU17" s="215"/>
    </row>
    <row r="18" spans="1:47" ht="24.75" customHeight="1" thickBot="1">
      <c r="A18" s="179" t="s">
        <v>20</v>
      </c>
      <c r="B18" s="180"/>
      <c r="C18" s="27">
        <f>C7</f>
        <v>0</v>
      </c>
      <c r="D18" s="181">
        <f aca="true" t="shared" si="5" ref="D18:D24">D7</f>
        <v>0</v>
      </c>
      <c r="E18" s="181"/>
      <c r="F18" s="181"/>
      <c r="G18" s="181"/>
      <c r="H18" s="181">
        <f>ROUNDDOWN(D18*0.1,1)</f>
        <v>0</v>
      </c>
      <c r="I18" s="181"/>
      <c r="J18" s="181"/>
      <c r="K18" s="181"/>
      <c r="L18" s="146" t="s">
        <v>7</v>
      </c>
      <c r="M18" s="147"/>
      <c r="N18" s="147"/>
      <c r="O18" s="192"/>
      <c r="P18" s="181">
        <f>L7</f>
        <v>0</v>
      </c>
      <c r="Q18" s="181"/>
      <c r="R18" s="181"/>
      <c r="S18" s="181"/>
      <c r="T18" s="181">
        <f>IF(P18&lt;=H18,P18,H18)</f>
        <v>0</v>
      </c>
      <c r="U18" s="181"/>
      <c r="V18" s="181"/>
      <c r="W18" s="181"/>
      <c r="X18" s="146">
        <f>ROUNDUP(T18*0.75,0)</f>
        <v>0</v>
      </c>
      <c r="Y18" s="147"/>
      <c r="Z18" s="147"/>
      <c r="AA18" s="147"/>
      <c r="AB18" s="84">
        <f>X18+T19+T20+T21+T22+T23+T24</f>
        <v>0</v>
      </c>
      <c r="AC18" s="85"/>
      <c r="AD18" s="85"/>
      <c r="AE18" s="86"/>
      <c r="AF18" s="199">
        <f>X18</f>
        <v>0</v>
      </c>
      <c r="AG18" s="199"/>
      <c r="AH18" s="199"/>
      <c r="AI18" s="204"/>
      <c r="AJ18" s="144" t="s">
        <v>7</v>
      </c>
      <c r="AK18" s="145"/>
      <c r="AL18" s="145"/>
      <c r="AM18" s="145"/>
      <c r="AN18" s="144" t="s">
        <v>7</v>
      </c>
      <c r="AO18" s="145"/>
      <c r="AP18" s="145"/>
      <c r="AQ18" s="145"/>
      <c r="AR18" s="51">
        <f>AF18+AF19+AF22</f>
        <v>0</v>
      </c>
      <c r="AS18" s="52"/>
      <c r="AT18" s="52"/>
      <c r="AU18" s="53"/>
    </row>
    <row r="19" spans="1:48" ht="24.75" customHeight="1" thickBot="1" thickTop="1">
      <c r="A19" s="187" t="s">
        <v>18</v>
      </c>
      <c r="B19" s="188"/>
      <c r="C19" s="28">
        <f aca="true" t="shared" si="6" ref="C19:C24">C8</f>
        <v>0</v>
      </c>
      <c r="D19" s="184">
        <f t="shared" si="5"/>
        <v>0</v>
      </c>
      <c r="E19" s="185"/>
      <c r="F19" s="185"/>
      <c r="G19" s="186"/>
      <c r="H19" s="183">
        <f aca="true" t="shared" si="7" ref="H19:H24">ROUNDDOWN(D19*0.1,0)</f>
        <v>0</v>
      </c>
      <c r="I19" s="183"/>
      <c r="J19" s="183"/>
      <c r="K19" s="183"/>
      <c r="L19" s="184">
        <f>ROUNDDOWN(D19*0.05,0)</f>
        <v>0</v>
      </c>
      <c r="M19" s="185"/>
      <c r="N19" s="185"/>
      <c r="O19" s="186"/>
      <c r="P19" s="151">
        <f>L8</f>
        <v>4600</v>
      </c>
      <c r="Q19" s="152"/>
      <c r="R19" s="152"/>
      <c r="S19" s="190"/>
      <c r="T19" s="193">
        <f>IF(P19&lt;=L19,P19,L19)</f>
        <v>0</v>
      </c>
      <c r="U19" s="193"/>
      <c r="V19" s="193"/>
      <c r="W19" s="193"/>
      <c r="X19" s="184" t="s">
        <v>7</v>
      </c>
      <c r="Y19" s="185"/>
      <c r="Z19" s="185"/>
      <c r="AA19" s="185"/>
      <c r="AB19" s="87"/>
      <c r="AC19" s="88"/>
      <c r="AD19" s="88"/>
      <c r="AE19" s="89"/>
      <c r="AF19" s="160">
        <f>(T19+T20+T21)-AJ19</f>
        <v>0</v>
      </c>
      <c r="AG19" s="160"/>
      <c r="AH19" s="160"/>
      <c r="AI19" s="160"/>
      <c r="AJ19" s="148">
        <f>IF(AB18&gt;AB7,AB18-AB7,0)</f>
        <v>0</v>
      </c>
      <c r="AK19" s="149"/>
      <c r="AL19" s="149"/>
      <c r="AM19" s="149"/>
      <c r="AN19" s="200">
        <f>IF((AB18-AB7)&gt;T19,T19,IF(AB18-AB7&lt;0,0,AB18-AB7))</f>
        <v>0</v>
      </c>
      <c r="AO19" s="149"/>
      <c r="AP19" s="149"/>
      <c r="AQ19" s="201"/>
      <c r="AR19" s="54"/>
      <c r="AS19" s="55"/>
      <c r="AT19" s="55"/>
      <c r="AU19" s="56"/>
      <c r="AV19" s="24"/>
    </row>
    <row r="20" spans="1:48" ht="24.75" customHeight="1" thickBot="1">
      <c r="A20" s="198" t="s">
        <v>18</v>
      </c>
      <c r="B20" s="79"/>
      <c r="C20" s="29">
        <f t="shared" si="6"/>
        <v>0</v>
      </c>
      <c r="D20" s="76">
        <f t="shared" si="5"/>
        <v>0</v>
      </c>
      <c r="E20" s="77"/>
      <c r="F20" s="77"/>
      <c r="G20" s="78"/>
      <c r="H20" s="75">
        <f t="shared" si="7"/>
        <v>0</v>
      </c>
      <c r="I20" s="75"/>
      <c r="J20" s="75"/>
      <c r="K20" s="75"/>
      <c r="L20" s="76">
        <f>ROUNDDOWN(D20*0.05,0)</f>
        <v>0</v>
      </c>
      <c r="M20" s="77"/>
      <c r="N20" s="77"/>
      <c r="O20" s="78"/>
      <c r="P20" s="144"/>
      <c r="Q20" s="145"/>
      <c r="R20" s="145"/>
      <c r="S20" s="191"/>
      <c r="T20" s="189">
        <f>IF(P19&lt;=L20,P19-T19,IF(L20+T19&gt;P19,P19-T19,L20))</f>
        <v>0</v>
      </c>
      <c r="U20" s="189"/>
      <c r="V20" s="189"/>
      <c r="W20" s="189"/>
      <c r="X20" s="76" t="s">
        <v>7</v>
      </c>
      <c r="Y20" s="77"/>
      <c r="Z20" s="77"/>
      <c r="AA20" s="77"/>
      <c r="AB20" s="87"/>
      <c r="AC20" s="88"/>
      <c r="AD20" s="88"/>
      <c r="AE20" s="89"/>
      <c r="AF20" s="157"/>
      <c r="AG20" s="157"/>
      <c r="AH20" s="157"/>
      <c r="AI20" s="157"/>
      <c r="AJ20" s="69"/>
      <c r="AK20" s="70"/>
      <c r="AL20" s="70"/>
      <c r="AM20" s="70"/>
      <c r="AN20" s="164">
        <f>IF(IF((AB18-AB7)&gt;AN19,AB18-AB7-AN19,0)&gt;T20,T20,IF((AB18-AB7)&gt;AN19,AB18-AB7-AN19,0))</f>
        <v>0</v>
      </c>
      <c r="AO20" s="165"/>
      <c r="AP20" s="165"/>
      <c r="AQ20" s="166"/>
      <c r="AR20" s="54"/>
      <c r="AS20" s="55"/>
      <c r="AT20" s="55"/>
      <c r="AU20" s="56"/>
      <c r="AV20" s="24"/>
    </row>
    <row r="21" spans="1:48" ht="24.75" customHeight="1" thickBot="1">
      <c r="A21" s="196" t="s">
        <v>18</v>
      </c>
      <c r="B21" s="197"/>
      <c r="C21" s="30">
        <f t="shared" si="6"/>
        <v>0</v>
      </c>
      <c r="D21" s="173">
        <f t="shared" si="5"/>
        <v>0</v>
      </c>
      <c r="E21" s="174"/>
      <c r="F21" s="174"/>
      <c r="G21" s="194"/>
      <c r="H21" s="181">
        <f t="shared" si="7"/>
        <v>0</v>
      </c>
      <c r="I21" s="181"/>
      <c r="J21" s="181"/>
      <c r="K21" s="181"/>
      <c r="L21" s="173">
        <f>ROUNDDOWN(D21*0.05,0)</f>
        <v>0</v>
      </c>
      <c r="M21" s="174"/>
      <c r="N21" s="174"/>
      <c r="O21" s="194"/>
      <c r="P21" s="146"/>
      <c r="Q21" s="147"/>
      <c r="R21" s="147"/>
      <c r="S21" s="192"/>
      <c r="T21" s="195">
        <f>IF(L21=0,0,IF(P19&lt;=L21,P19-(T19+T20),IF(T19+T20+L21&gt;=P19,P19-T19-T20,L21)))</f>
        <v>0</v>
      </c>
      <c r="U21" s="195"/>
      <c r="V21" s="195"/>
      <c r="W21" s="195"/>
      <c r="X21" s="173" t="s">
        <v>7</v>
      </c>
      <c r="Y21" s="174"/>
      <c r="Z21" s="174"/>
      <c r="AA21" s="174"/>
      <c r="AB21" s="87"/>
      <c r="AC21" s="88"/>
      <c r="AD21" s="88"/>
      <c r="AE21" s="89"/>
      <c r="AF21" s="199"/>
      <c r="AG21" s="199"/>
      <c r="AH21" s="199"/>
      <c r="AI21" s="199"/>
      <c r="AJ21" s="72"/>
      <c r="AK21" s="73"/>
      <c r="AL21" s="73"/>
      <c r="AM21" s="73"/>
      <c r="AN21" s="202">
        <f>IF(IF((AB18-AB7-AN19)&gt;AN20,AB18-AB7-AN19-AN20,0)&gt;T21,T21,IF((AB18-AB7-AN19)&gt;AN20,AB18-AB7-AN19-AN20,0))</f>
        <v>0</v>
      </c>
      <c r="AO21" s="73"/>
      <c r="AP21" s="73"/>
      <c r="AQ21" s="203"/>
      <c r="AR21" s="54"/>
      <c r="AS21" s="55"/>
      <c r="AT21" s="55"/>
      <c r="AU21" s="56"/>
      <c r="AV21" s="25"/>
    </row>
    <row r="22" spans="1:47" ht="24.75" customHeight="1" thickTop="1">
      <c r="A22" s="187" t="s">
        <v>19</v>
      </c>
      <c r="B22" s="188"/>
      <c r="C22" s="28">
        <f t="shared" si="6"/>
        <v>0</v>
      </c>
      <c r="D22" s="182">
        <f t="shared" si="5"/>
        <v>0</v>
      </c>
      <c r="E22" s="182"/>
      <c r="F22" s="182"/>
      <c r="G22" s="182"/>
      <c r="H22" s="183">
        <f t="shared" si="7"/>
        <v>0</v>
      </c>
      <c r="I22" s="183"/>
      <c r="J22" s="183"/>
      <c r="K22" s="183"/>
      <c r="L22" s="184">
        <v>0</v>
      </c>
      <c r="M22" s="185"/>
      <c r="N22" s="185"/>
      <c r="O22" s="186"/>
      <c r="P22" s="151">
        <f>L11</f>
        <v>0</v>
      </c>
      <c r="Q22" s="152"/>
      <c r="R22" s="152"/>
      <c r="S22" s="190"/>
      <c r="T22" s="182">
        <f>IF(P22&lt;=L22,P22,L22)</f>
        <v>0</v>
      </c>
      <c r="U22" s="182"/>
      <c r="V22" s="182"/>
      <c r="W22" s="182"/>
      <c r="X22" s="184" t="s">
        <v>7</v>
      </c>
      <c r="Y22" s="185"/>
      <c r="Z22" s="185"/>
      <c r="AA22" s="185"/>
      <c r="AB22" s="87"/>
      <c r="AC22" s="88"/>
      <c r="AD22" s="88"/>
      <c r="AE22" s="89"/>
      <c r="AF22" s="159">
        <v>0</v>
      </c>
      <c r="AG22" s="160"/>
      <c r="AH22" s="160"/>
      <c r="AI22" s="167"/>
      <c r="AJ22" s="82" t="s">
        <v>7</v>
      </c>
      <c r="AK22" s="83"/>
      <c r="AL22" s="83"/>
      <c r="AM22" s="83"/>
      <c r="AN22" s="82" t="s">
        <v>7</v>
      </c>
      <c r="AO22" s="83"/>
      <c r="AP22" s="83"/>
      <c r="AQ22" s="175"/>
      <c r="AR22" s="54"/>
      <c r="AS22" s="55"/>
      <c r="AT22" s="55"/>
      <c r="AU22" s="56"/>
    </row>
    <row r="23" spans="1:47" ht="24.75" customHeight="1">
      <c r="A23" s="176" t="s">
        <v>19</v>
      </c>
      <c r="B23" s="177"/>
      <c r="C23" s="31">
        <f t="shared" si="6"/>
        <v>0</v>
      </c>
      <c r="D23" s="178">
        <f t="shared" si="5"/>
        <v>0</v>
      </c>
      <c r="E23" s="178"/>
      <c r="F23" s="178"/>
      <c r="G23" s="178"/>
      <c r="H23" s="75">
        <f t="shared" si="7"/>
        <v>0</v>
      </c>
      <c r="I23" s="75"/>
      <c r="J23" s="75"/>
      <c r="K23" s="75"/>
      <c r="L23" s="76">
        <v>0</v>
      </c>
      <c r="M23" s="77"/>
      <c r="N23" s="77"/>
      <c r="O23" s="78"/>
      <c r="P23" s="144"/>
      <c r="Q23" s="145"/>
      <c r="R23" s="145"/>
      <c r="S23" s="191"/>
      <c r="T23" s="75">
        <f>IF(P22&lt;=L23,P22,L23)</f>
        <v>0</v>
      </c>
      <c r="U23" s="75"/>
      <c r="V23" s="75"/>
      <c r="W23" s="75"/>
      <c r="X23" s="76" t="s">
        <v>7</v>
      </c>
      <c r="Y23" s="77"/>
      <c r="Z23" s="77"/>
      <c r="AA23" s="77"/>
      <c r="AB23" s="87"/>
      <c r="AC23" s="88"/>
      <c r="AD23" s="88"/>
      <c r="AE23" s="89"/>
      <c r="AF23" s="156"/>
      <c r="AG23" s="157"/>
      <c r="AH23" s="157"/>
      <c r="AI23" s="168"/>
      <c r="AJ23" s="82" t="s">
        <v>7</v>
      </c>
      <c r="AK23" s="83"/>
      <c r="AL23" s="83"/>
      <c r="AM23" s="83"/>
      <c r="AN23" s="82" t="s">
        <v>7</v>
      </c>
      <c r="AO23" s="83"/>
      <c r="AP23" s="83"/>
      <c r="AQ23" s="175"/>
      <c r="AR23" s="54"/>
      <c r="AS23" s="55"/>
      <c r="AT23" s="55"/>
      <c r="AU23" s="56"/>
    </row>
    <row r="24" spans="1:47" ht="24.75" customHeight="1" thickBot="1">
      <c r="A24" s="179" t="s">
        <v>19</v>
      </c>
      <c r="B24" s="180"/>
      <c r="C24" s="27">
        <f t="shared" si="6"/>
        <v>0</v>
      </c>
      <c r="D24" s="181">
        <f t="shared" si="5"/>
        <v>0</v>
      </c>
      <c r="E24" s="181"/>
      <c r="F24" s="181"/>
      <c r="G24" s="181"/>
      <c r="H24" s="181">
        <f t="shared" si="7"/>
        <v>0</v>
      </c>
      <c r="I24" s="181"/>
      <c r="J24" s="181"/>
      <c r="K24" s="181"/>
      <c r="L24" s="173">
        <v>0</v>
      </c>
      <c r="M24" s="174"/>
      <c r="N24" s="174"/>
      <c r="O24" s="194"/>
      <c r="P24" s="146"/>
      <c r="Q24" s="147"/>
      <c r="R24" s="147"/>
      <c r="S24" s="192"/>
      <c r="T24" s="172">
        <f>IF(P22&lt;=L24,P22,L24)</f>
        <v>0</v>
      </c>
      <c r="U24" s="172"/>
      <c r="V24" s="172"/>
      <c r="W24" s="172"/>
      <c r="X24" s="173" t="s">
        <v>7</v>
      </c>
      <c r="Y24" s="174"/>
      <c r="Z24" s="174"/>
      <c r="AA24" s="174"/>
      <c r="AB24" s="90"/>
      <c r="AC24" s="91"/>
      <c r="AD24" s="91"/>
      <c r="AE24" s="92"/>
      <c r="AF24" s="169"/>
      <c r="AG24" s="170"/>
      <c r="AH24" s="170"/>
      <c r="AI24" s="171"/>
      <c r="AJ24" s="146" t="s">
        <v>7</v>
      </c>
      <c r="AK24" s="147"/>
      <c r="AL24" s="147"/>
      <c r="AM24" s="147"/>
      <c r="AN24" s="146" t="s">
        <v>7</v>
      </c>
      <c r="AO24" s="147"/>
      <c r="AP24" s="147"/>
      <c r="AQ24" s="155"/>
      <c r="AR24" s="57"/>
      <c r="AS24" s="58"/>
      <c r="AT24" s="58"/>
      <c r="AU24" s="59"/>
    </row>
    <row r="25" spans="2:48" ht="24.75" customHeight="1" thickBot="1">
      <c r="B25" s="8"/>
      <c r="C25" s="8"/>
      <c r="D25" s="8"/>
      <c r="E25" s="8"/>
      <c r="F25" s="8"/>
      <c r="G25" s="8"/>
      <c r="H25" s="8"/>
      <c r="I25" s="2"/>
      <c r="J25" s="2"/>
      <c r="K25" s="2"/>
      <c r="L25" s="2"/>
      <c r="M25" s="2"/>
      <c r="N25" s="2"/>
      <c r="O25" s="2"/>
      <c r="P25" s="2"/>
      <c r="Q25" s="2"/>
      <c r="R25" s="2"/>
      <c r="S25" s="2"/>
      <c r="T25" s="35" t="s">
        <v>35</v>
      </c>
      <c r="U25" s="2"/>
      <c r="V25" s="2"/>
      <c r="W25" s="2"/>
      <c r="X25" s="2"/>
      <c r="Y25" s="2"/>
      <c r="Z25" s="2"/>
      <c r="AA25" s="2"/>
      <c r="AN25" s="2"/>
      <c r="AO25" s="2"/>
      <c r="AP25" s="2"/>
      <c r="AQ25" s="2"/>
      <c r="AR25" s="2"/>
      <c r="AS25" s="2"/>
      <c r="AT25" s="2"/>
      <c r="AU25" s="2"/>
      <c r="AV25" s="2"/>
    </row>
    <row r="26" spans="1:42" ht="42.75" customHeight="1" thickBot="1">
      <c r="A26" s="14" t="s">
        <v>11</v>
      </c>
      <c r="D26" s="8"/>
      <c r="E26" s="8"/>
      <c r="F26" s="8"/>
      <c r="G26" s="8"/>
      <c r="H26" s="8"/>
      <c r="I26" s="2"/>
      <c r="J26" s="2"/>
      <c r="K26" s="2"/>
      <c r="L26" s="2"/>
      <c r="M26" s="2"/>
      <c r="N26" s="2"/>
      <c r="O26" s="2"/>
      <c r="P26" s="2"/>
      <c r="Q26" s="2"/>
      <c r="R26" s="2"/>
      <c r="S26" s="2"/>
      <c r="T26" s="2"/>
      <c r="U26" s="2"/>
      <c r="V26" s="2"/>
      <c r="W26" s="2"/>
      <c r="X26" s="2"/>
      <c r="Y26" s="2"/>
      <c r="Z26" s="2"/>
      <c r="AA26" s="2"/>
      <c r="AE26" s="43" t="s">
        <v>30</v>
      </c>
      <c r="AF26" s="44"/>
      <c r="AG26" s="44"/>
      <c r="AH26" s="45"/>
      <c r="AI26" s="43" t="s">
        <v>31</v>
      </c>
      <c r="AJ26" s="46"/>
      <c r="AK26" s="46"/>
      <c r="AL26" s="47"/>
      <c r="AM26" s="48" t="s">
        <v>32</v>
      </c>
      <c r="AN26" s="49"/>
      <c r="AO26" s="49"/>
      <c r="AP26" s="50"/>
    </row>
    <row r="27" spans="2:42" ht="17.25" customHeight="1" thickBot="1">
      <c r="B27" s="13" t="s">
        <v>10</v>
      </c>
      <c r="C27" s="8"/>
      <c r="D27" s="8"/>
      <c r="E27" s="8"/>
      <c r="F27" s="8"/>
      <c r="G27" s="8"/>
      <c r="H27" s="8"/>
      <c r="I27" s="2"/>
      <c r="J27" s="2"/>
      <c r="K27" s="2"/>
      <c r="L27" s="2"/>
      <c r="M27" s="2"/>
      <c r="N27" s="2"/>
      <c r="O27" s="2"/>
      <c r="P27" s="2"/>
      <c r="Q27" s="2"/>
      <c r="R27" s="2"/>
      <c r="S27" s="2"/>
      <c r="T27" s="2"/>
      <c r="U27" s="2"/>
      <c r="V27" s="2"/>
      <c r="W27" s="2"/>
      <c r="X27" s="2"/>
      <c r="Y27" s="2"/>
      <c r="Z27" s="2"/>
      <c r="AA27" s="2"/>
      <c r="AE27" s="51">
        <f>AB7</f>
        <v>0</v>
      </c>
      <c r="AF27" s="52"/>
      <c r="AG27" s="52"/>
      <c r="AH27" s="53"/>
      <c r="AI27" s="60">
        <f>AR18</f>
        <v>0</v>
      </c>
      <c r="AJ27" s="61"/>
      <c r="AK27" s="61"/>
      <c r="AL27" s="62"/>
      <c r="AM27" s="72">
        <f>AJ19</f>
        <v>0</v>
      </c>
      <c r="AN27" s="73"/>
      <c r="AO27" s="73"/>
      <c r="AP27" s="74"/>
    </row>
    <row r="28" spans="2:42" ht="17.25" customHeight="1" thickBot="1" thickTop="1">
      <c r="B28" s="13" t="s">
        <v>27</v>
      </c>
      <c r="C28" s="8"/>
      <c r="D28" s="8"/>
      <c r="E28" s="8"/>
      <c r="F28" s="8"/>
      <c r="G28" s="8"/>
      <c r="H28" s="8"/>
      <c r="I28" s="2"/>
      <c r="J28" s="2"/>
      <c r="K28" s="2"/>
      <c r="L28" s="2"/>
      <c r="M28" s="2"/>
      <c r="N28" s="2"/>
      <c r="O28" s="2"/>
      <c r="P28" s="2"/>
      <c r="Q28" s="2"/>
      <c r="R28" s="2"/>
      <c r="S28" s="2"/>
      <c r="T28" s="2"/>
      <c r="U28" s="2"/>
      <c r="V28" s="2"/>
      <c r="W28" s="2"/>
      <c r="X28" s="2"/>
      <c r="Y28" s="2"/>
      <c r="Z28" s="2"/>
      <c r="AA28" s="2"/>
      <c r="AE28" s="54"/>
      <c r="AF28" s="55"/>
      <c r="AG28" s="55"/>
      <c r="AH28" s="56"/>
      <c r="AI28" s="63"/>
      <c r="AJ28" s="64"/>
      <c r="AK28" s="64"/>
      <c r="AL28" s="65"/>
      <c r="AM28" s="103"/>
      <c r="AN28" s="104"/>
      <c r="AO28" s="104"/>
      <c r="AP28" s="105"/>
    </row>
    <row r="29" spans="2:42" ht="17.25" customHeight="1" thickBot="1" thickTop="1">
      <c r="B29" s="14" t="s">
        <v>28</v>
      </c>
      <c r="AE29" s="57"/>
      <c r="AF29" s="58"/>
      <c r="AG29" s="58"/>
      <c r="AH29" s="59"/>
      <c r="AI29" s="63"/>
      <c r="AJ29" s="64"/>
      <c r="AK29" s="64"/>
      <c r="AL29" s="65"/>
      <c r="AM29" s="103"/>
      <c r="AN29" s="104"/>
      <c r="AO29" s="104"/>
      <c r="AP29" s="105"/>
    </row>
    <row r="30" ht="17.25" customHeight="1">
      <c r="B30" s="14" t="s">
        <v>29</v>
      </c>
    </row>
    <row r="31" spans="2:48" ht="24.75"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row>
    <row r="32" spans="2:48" ht="24.75" customHeight="1">
      <c r="B32" s="8"/>
      <c r="C32" s="8"/>
      <c r="D32" s="8"/>
      <c r="E32" s="8"/>
      <c r="F32" s="8"/>
      <c r="G32" s="8"/>
      <c r="H32" s="8"/>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2:48" ht="24.75" customHeight="1">
      <c r="B33" s="8"/>
      <c r="C33" s="8"/>
      <c r="D33" s="8"/>
      <c r="E33" s="8"/>
      <c r="F33" s="8"/>
      <c r="G33" s="8"/>
      <c r="H33" s="8"/>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2:48" ht="24.75" customHeight="1">
      <c r="B34" s="8"/>
      <c r="C34" s="8"/>
      <c r="D34" s="8"/>
      <c r="E34" s="8"/>
      <c r="F34" s="8"/>
      <c r="G34" s="8"/>
      <c r="H34" s="8"/>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2:48" ht="22.5" customHeight="1">
      <c r="B35" s="8"/>
      <c r="C35" s="8"/>
      <c r="D35" s="8"/>
      <c r="E35" s="8"/>
      <c r="F35" s="8"/>
      <c r="G35" s="8"/>
      <c r="H35" s="8"/>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2:48" ht="22.5" customHeight="1">
      <c r="B36" s="8"/>
      <c r="C36" s="8"/>
      <c r="D36" s="8"/>
      <c r="E36" s="8"/>
      <c r="F36" s="8"/>
      <c r="G36" s="8"/>
      <c r="H36" s="8"/>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2:48" ht="22.5" customHeight="1">
      <c r="B37" s="8"/>
      <c r="C37" s="8"/>
      <c r="D37" s="8"/>
      <c r="E37" s="8"/>
      <c r="F37" s="8"/>
      <c r="G37" s="8"/>
      <c r="H37" s="8"/>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2:48" ht="22.5" customHeight="1">
      <c r="B38" s="8"/>
      <c r="C38" s="8"/>
      <c r="D38" s="8"/>
      <c r="E38" s="8"/>
      <c r="F38" s="8"/>
      <c r="G38" s="8"/>
      <c r="H38" s="8"/>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2:48" ht="22.5" customHeight="1">
      <c r="B39" s="8"/>
      <c r="C39" s="8"/>
      <c r="D39" s="8"/>
      <c r="E39" s="8"/>
      <c r="F39" s="8"/>
      <c r="G39" s="8"/>
      <c r="H39" s="8"/>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2:48" ht="22.5" customHeight="1">
      <c r="B40" s="8"/>
      <c r="C40" s="8"/>
      <c r="D40" s="8"/>
      <c r="E40" s="8"/>
      <c r="F40" s="8"/>
      <c r="G40" s="8"/>
      <c r="H40" s="8"/>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2:48" ht="19.5" customHeight="1">
      <c r="B41" s="8"/>
      <c r="C41" s="8"/>
      <c r="D41" s="8"/>
      <c r="E41" s="8"/>
      <c r="F41" s="8"/>
      <c r="G41" s="8"/>
      <c r="H41" s="8"/>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2:48" ht="19.5" customHeight="1">
      <c r="B42" s="3"/>
      <c r="C42" s="3"/>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2:48" ht="19.5" customHeight="1">
      <c r="B43" s="3"/>
      <c r="C43" s="3"/>
      <c r="D43" s="9"/>
      <c r="E43" s="9"/>
      <c r="F43" s="9"/>
      <c r="G43" s="9"/>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2:48" ht="19.5" customHeight="1">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2:48" ht="24.75" customHeight="1">
      <c r="B45" s="10"/>
      <c r="C45" s="10"/>
      <c r="D45" s="11"/>
      <c r="E45" s="11"/>
      <c r="F45" s="11"/>
      <c r="G45" s="11"/>
      <c r="H45" s="11"/>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2:48" ht="24.75" customHeight="1">
      <c r="B46" s="10"/>
      <c r="C46" s="10"/>
      <c r="D46" s="11"/>
      <c r="E46" s="11"/>
      <c r="F46" s="11"/>
      <c r="G46" s="11"/>
      <c r="H46" s="11"/>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2:48" ht="24.75" customHeight="1">
      <c r="B47" s="10"/>
      <c r="C47" s="10"/>
      <c r="D47" s="11"/>
      <c r="E47" s="11"/>
      <c r="F47" s="11"/>
      <c r="G47" s="11"/>
      <c r="H47" s="11"/>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2:48" ht="24.75" customHeight="1">
      <c r="B48" s="10"/>
      <c r="C48" s="10"/>
      <c r="D48" s="11"/>
      <c r="E48" s="11"/>
      <c r="F48" s="11"/>
      <c r="G48" s="11"/>
      <c r="H48" s="11"/>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2:48" ht="24.75" customHeight="1">
      <c r="B49" s="11"/>
      <c r="C49" s="11"/>
      <c r="D49" s="11"/>
      <c r="E49" s="11"/>
      <c r="F49" s="11"/>
      <c r="G49" s="11"/>
      <c r="H49" s="11"/>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sheetData>
  <sheetProtection/>
  <mergeCells count="127">
    <mergeCell ref="P6:S6"/>
    <mergeCell ref="T6:W6"/>
    <mergeCell ref="X6:AA6"/>
    <mergeCell ref="AB6:AE6"/>
    <mergeCell ref="A6:B6"/>
    <mergeCell ref="D6:G6"/>
    <mergeCell ref="H6:K6"/>
    <mergeCell ref="L6:O6"/>
    <mergeCell ref="T7:W7"/>
    <mergeCell ref="X7:AA7"/>
    <mergeCell ref="AB7:AE13"/>
    <mergeCell ref="P8:S10"/>
    <mergeCell ref="A7:B7"/>
    <mergeCell ref="D7:G7"/>
    <mergeCell ref="H7:K7"/>
    <mergeCell ref="L7:O7"/>
    <mergeCell ref="D9:G9"/>
    <mergeCell ref="H9:K9"/>
    <mergeCell ref="P7:S7"/>
    <mergeCell ref="P11:S13"/>
    <mergeCell ref="A11:B11"/>
    <mergeCell ref="A12:B12"/>
    <mergeCell ref="D12:G12"/>
    <mergeCell ref="H12:K12"/>
    <mergeCell ref="A8:B8"/>
    <mergeCell ref="D8:G8"/>
    <mergeCell ref="H8:K8"/>
    <mergeCell ref="L8:O10"/>
    <mergeCell ref="A9:B9"/>
    <mergeCell ref="D11:G11"/>
    <mergeCell ref="H11:K11"/>
    <mergeCell ref="H10:K10"/>
    <mergeCell ref="A10:B10"/>
    <mergeCell ref="D10:G10"/>
    <mergeCell ref="A13:B13"/>
    <mergeCell ref="D13:G13"/>
    <mergeCell ref="H13:K13"/>
    <mergeCell ref="L11:O13"/>
    <mergeCell ref="L17:O17"/>
    <mergeCell ref="P17:S17"/>
    <mergeCell ref="T17:W17"/>
    <mergeCell ref="X17:AA17"/>
    <mergeCell ref="A17:B17"/>
    <mergeCell ref="D17:G17"/>
    <mergeCell ref="H17:K17"/>
    <mergeCell ref="X18:AA18"/>
    <mergeCell ref="T18:W18"/>
    <mergeCell ref="AB17:AE17"/>
    <mergeCell ref="AF17:AI17"/>
    <mergeCell ref="AN17:AQ17"/>
    <mergeCell ref="AR17:AU17"/>
    <mergeCell ref="AJ17:AM17"/>
    <mergeCell ref="A18:B18"/>
    <mergeCell ref="D18:G18"/>
    <mergeCell ref="H18:K18"/>
    <mergeCell ref="L18:O18"/>
    <mergeCell ref="P18:S18"/>
    <mergeCell ref="AF19:AI21"/>
    <mergeCell ref="AN19:AQ19"/>
    <mergeCell ref="X20:AA20"/>
    <mergeCell ref="X21:AA21"/>
    <mergeCell ref="AN21:AQ21"/>
    <mergeCell ref="AB18:AE24"/>
    <mergeCell ref="AN23:AQ23"/>
    <mergeCell ref="AF18:AI18"/>
    <mergeCell ref="X19:AA19"/>
    <mergeCell ref="AN18:AQ18"/>
    <mergeCell ref="A19:B19"/>
    <mergeCell ref="D19:G19"/>
    <mergeCell ref="H19:K19"/>
    <mergeCell ref="L19:O19"/>
    <mergeCell ref="A21:B21"/>
    <mergeCell ref="D21:G21"/>
    <mergeCell ref="H21:K21"/>
    <mergeCell ref="A20:B20"/>
    <mergeCell ref="D20:G20"/>
    <mergeCell ref="T20:W20"/>
    <mergeCell ref="P19:S21"/>
    <mergeCell ref="T19:W19"/>
    <mergeCell ref="L21:O21"/>
    <mergeCell ref="T21:W21"/>
    <mergeCell ref="X22:AA22"/>
    <mergeCell ref="T22:W22"/>
    <mergeCell ref="P22:S24"/>
    <mergeCell ref="L24:O24"/>
    <mergeCell ref="L23:O23"/>
    <mergeCell ref="D22:G22"/>
    <mergeCell ref="H22:K22"/>
    <mergeCell ref="L22:O22"/>
    <mergeCell ref="H20:K20"/>
    <mergeCell ref="L20:O20"/>
    <mergeCell ref="A22:B22"/>
    <mergeCell ref="A23:B23"/>
    <mergeCell ref="D23:G23"/>
    <mergeCell ref="H23:K23"/>
    <mergeCell ref="A24:B24"/>
    <mergeCell ref="D24:G24"/>
    <mergeCell ref="H24:K24"/>
    <mergeCell ref="AI27:AL29"/>
    <mergeCell ref="AN20:AQ20"/>
    <mergeCell ref="AF22:AI24"/>
    <mergeCell ref="T23:W23"/>
    <mergeCell ref="X23:AA23"/>
    <mergeCell ref="T24:W24"/>
    <mergeCell ref="X24:AA24"/>
    <mergeCell ref="AJ22:AM22"/>
    <mergeCell ref="AN24:AQ24"/>
    <mergeCell ref="AN22:AQ22"/>
    <mergeCell ref="AZ8:AZ10"/>
    <mergeCell ref="AZ11:AZ13"/>
    <mergeCell ref="T8:W10"/>
    <mergeCell ref="T11:W13"/>
    <mergeCell ref="X8:AA10"/>
    <mergeCell ref="X11:AA13"/>
    <mergeCell ref="AR8:AS8"/>
    <mergeCell ref="AR9:AS9"/>
    <mergeCell ref="AR10:AS10"/>
    <mergeCell ref="AR18:AU24"/>
    <mergeCell ref="AE27:AH29"/>
    <mergeCell ref="AE26:AH26"/>
    <mergeCell ref="AI26:AL26"/>
    <mergeCell ref="AJ18:AM18"/>
    <mergeCell ref="AM26:AP26"/>
    <mergeCell ref="AJ23:AM23"/>
    <mergeCell ref="AJ24:AM24"/>
    <mergeCell ref="AJ19:AM21"/>
    <mergeCell ref="AM27:AP29"/>
  </mergeCells>
  <printOptions/>
  <pageMargins left="0.44" right="0.15748031496062992" top="0.45" bottom="0.16" header="0.18" footer="0.16"/>
  <pageSetup horizontalDpi="300" verticalDpi="300" orientation="landscape" paperSize="9" scale="77" r:id="rId2"/>
  <headerFooter alignWithMargins="0">
    <oddHeader>&amp;R熊本市障がい保健福祉課・自立支援班</oddHead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BE49"/>
  <sheetViews>
    <sheetView view="pageBreakPreview" zoomScale="85" zoomScaleSheetLayoutView="85" zoomScalePageLayoutView="0" workbookViewId="0" topLeftCell="A1">
      <selection activeCell="X18" sqref="X18:AA18"/>
    </sheetView>
  </sheetViews>
  <sheetFormatPr defaultColWidth="9.00390625" defaultRowHeight="13.5"/>
  <cols>
    <col min="1" max="1" width="3.50390625" style="5" customWidth="1"/>
    <col min="2" max="2" width="3.625" style="5" customWidth="1"/>
    <col min="3" max="3" width="15.25390625" style="5" customWidth="1"/>
    <col min="4" max="8" width="3.625" style="5" customWidth="1"/>
    <col min="9" max="9" width="3.50390625" style="5" customWidth="1"/>
    <col min="10" max="15" width="3.625" style="5" customWidth="1"/>
    <col min="16" max="16" width="3.25390625" style="5" customWidth="1"/>
    <col min="17" max="42" width="3.625" style="5" customWidth="1"/>
    <col min="43" max="43" width="5.625" style="5" customWidth="1"/>
    <col min="44" max="50" width="3.625" style="5" customWidth="1"/>
    <col min="51" max="57" width="9.00390625" style="5" customWidth="1"/>
    <col min="58" max="16384" width="9.00390625" style="5" customWidth="1"/>
  </cols>
  <sheetData>
    <row r="1" spans="1:43" ht="24.75" customHeight="1">
      <c r="A1" s="17" t="s">
        <v>33</v>
      </c>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spans="1:43" ht="24.75" customHeight="1">
      <c r="A2" s="4"/>
      <c r="B2" s="32" t="s">
        <v>24</v>
      </c>
      <c r="C2" s="16"/>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ht="24.75" customHeight="1"/>
    <row r="4" spans="1:48" ht="24.75" customHeight="1">
      <c r="A4" s="18"/>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7"/>
      <c r="AG4" s="7"/>
      <c r="AH4" s="7"/>
      <c r="AI4" s="7"/>
      <c r="AJ4" s="7"/>
      <c r="AK4" s="7"/>
      <c r="AL4" s="7"/>
      <c r="AM4" s="7"/>
      <c r="AN4" s="7"/>
      <c r="AO4" s="7"/>
      <c r="AP4" s="7"/>
      <c r="AQ4" s="7"/>
      <c r="AR4" s="7"/>
      <c r="AS4" s="7"/>
      <c r="AT4" s="7"/>
      <c r="AU4" s="7"/>
      <c r="AV4" s="7"/>
    </row>
    <row r="5" spans="1:48" ht="24.75" customHeight="1">
      <c r="A5" s="18" t="s">
        <v>43</v>
      </c>
      <c r="B5" s="12"/>
      <c r="C5" s="12"/>
      <c r="AF5" s="2"/>
      <c r="AG5" s="2"/>
      <c r="AH5" s="2"/>
      <c r="AI5" s="2"/>
      <c r="AJ5" s="2"/>
      <c r="AK5" s="2"/>
      <c r="AL5" s="2"/>
      <c r="AM5" s="2"/>
      <c r="AN5" s="2"/>
      <c r="AO5" s="2"/>
      <c r="AP5" s="2"/>
      <c r="AQ5" s="2"/>
      <c r="AR5" s="2"/>
      <c r="AS5" s="2"/>
      <c r="AT5" s="2"/>
      <c r="AU5" s="2"/>
      <c r="AV5" s="2"/>
    </row>
    <row r="6" spans="1:57" ht="24.75" customHeight="1" thickBot="1">
      <c r="A6" s="221" t="s">
        <v>4</v>
      </c>
      <c r="B6" s="222"/>
      <c r="C6" s="26" t="s">
        <v>16</v>
      </c>
      <c r="D6" s="222" t="s">
        <v>0</v>
      </c>
      <c r="E6" s="222"/>
      <c r="F6" s="222"/>
      <c r="G6" s="222"/>
      <c r="H6" s="222" t="s">
        <v>1</v>
      </c>
      <c r="I6" s="222"/>
      <c r="J6" s="222"/>
      <c r="K6" s="222"/>
      <c r="L6" s="222" t="s">
        <v>2</v>
      </c>
      <c r="M6" s="222"/>
      <c r="N6" s="222"/>
      <c r="O6" s="222"/>
      <c r="P6" s="248" t="s">
        <v>3</v>
      </c>
      <c r="Q6" s="249"/>
      <c r="R6" s="249"/>
      <c r="S6" s="249"/>
      <c r="T6" s="222" t="s">
        <v>15</v>
      </c>
      <c r="U6" s="222"/>
      <c r="V6" s="222"/>
      <c r="W6" s="222"/>
      <c r="X6" s="250" t="s">
        <v>5</v>
      </c>
      <c r="Y6" s="251"/>
      <c r="Z6" s="251"/>
      <c r="AA6" s="252"/>
      <c r="AB6" s="213" t="s">
        <v>9</v>
      </c>
      <c r="AC6" s="253"/>
      <c r="AD6" s="253"/>
      <c r="AE6" s="254"/>
      <c r="AF6" s="2"/>
      <c r="AG6" s="2"/>
      <c r="AH6" s="2"/>
      <c r="AI6" s="2"/>
      <c r="AJ6" s="2"/>
      <c r="AK6" s="2"/>
      <c r="AL6" s="2"/>
      <c r="AM6" s="2"/>
      <c r="AN6" s="2"/>
      <c r="AO6" s="2"/>
      <c r="AP6" s="2"/>
      <c r="AQ6" s="2"/>
      <c r="AR6" s="2"/>
      <c r="AS6" s="2"/>
      <c r="AT6" s="2"/>
      <c r="AU6" s="2"/>
      <c r="AV6" s="2"/>
      <c r="BA6" s="38">
        <f>L8</f>
        <v>4600</v>
      </c>
      <c r="BD6" s="33" t="s">
        <v>36</v>
      </c>
      <c r="BE6" s="33" t="s">
        <v>37</v>
      </c>
    </row>
    <row r="7" spans="1:57" ht="24.75" customHeight="1">
      <c r="A7" s="179" t="s">
        <v>20</v>
      </c>
      <c r="B7" s="180"/>
      <c r="C7" s="23"/>
      <c r="D7" s="247"/>
      <c r="E7" s="247"/>
      <c r="F7" s="247"/>
      <c r="G7" s="247"/>
      <c r="H7" s="181">
        <f>ROUNDDOWN(D7*0.1,1)</f>
        <v>0</v>
      </c>
      <c r="I7" s="181"/>
      <c r="J7" s="181"/>
      <c r="K7" s="181"/>
      <c r="L7" s="247"/>
      <c r="M7" s="247"/>
      <c r="N7" s="247"/>
      <c r="O7" s="247"/>
      <c r="P7" s="181">
        <f>IF(L7&lt;=H7,L7,H7)</f>
        <v>0</v>
      </c>
      <c r="Q7" s="181"/>
      <c r="R7" s="181"/>
      <c r="S7" s="146"/>
      <c r="T7" s="181">
        <f>ROUNDDOWN(P7*0.25,0)</f>
        <v>0</v>
      </c>
      <c r="U7" s="181"/>
      <c r="V7" s="181"/>
      <c r="W7" s="146"/>
      <c r="X7" s="244">
        <f>ROUNDUP(P7*0.25,0)</f>
        <v>0</v>
      </c>
      <c r="Y7" s="245"/>
      <c r="Z7" s="245"/>
      <c r="AA7" s="246"/>
      <c r="AB7" s="51">
        <f>X7+X8+X11</f>
        <v>3450</v>
      </c>
      <c r="AC7" s="52"/>
      <c r="AD7" s="52"/>
      <c r="AE7" s="53"/>
      <c r="AF7" s="2"/>
      <c r="AG7" s="2"/>
      <c r="AH7" s="2"/>
      <c r="AI7" s="2"/>
      <c r="AJ7" s="2"/>
      <c r="AK7" s="2"/>
      <c r="AL7" s="2"/>
      <c r="AM7" s="2"/>
      <c r="AN7" s="2"/>
      <c r="AO7" s="2"/>
      <c r="AP7" s="2"/>
      <c r="AQ7" s="2"/>
      <c r="AR7" s="2"/>
      <c r="AS7" s="2"/>
      <c r="AT7" s="2"/>
      <c r="AU7" s="2"/>
      <c r="AV7" s="2"/>
      <c r="AY7" s="34" t="s">
        <v>25</v>
      </c>
      <c r="AZ7" s="34" t="s">
        <v>26</v>
      </c>
      <c r="BA7" s="38">
        <f>L11</f>
        <v>0</v>
      </c>
      <c r="BB7" s="38">
        <f>SUM(BB8:BB10)</f>
        <v>4600</v>
      </c>
      <c r="BC7" s="36"/>
      <c r="BD7" s="39">
        <f>SUM(BD8:BD10)</f>
        <v>1150</v>
      </c>
      <c r="BE7" s="39">
        <f>SUM(BE8:BE10)</f>
        <v>3450</v>
      </c>
    </row>
    <row r="8" spans="1:57" ht="24.75" customHeight="1">
      <c r="A8" s="187" t="s">
        <v>18</v>
      </c>
      <c r="B8" s="188"/>
      <c r="C8" s="41" t="s">
        <v>44</v>
      </c>
      <c r="D8" s="238">
        <v>11880</v>
      </c>
      <c r="E8" s="239"/>
      <c r="F8" s="239"/>
      <c r="G8" s="240"/>
      <c r="H8" s="183">
        <f aca="true" t="shared" si="0" ref="H8:H13">ROUNDDOWN(D8*0.1,0)</f>
        <v>1188</v>
      </c>
      <c r="I8" s="183"/>
      <c r="J8" s="183"/>
      <c r="K8" s="183"/>
      <c r="L8" s="226">
        <v>4600</v>
      </c>
      <c r="M8" s="227"/>
      <c r="N8" s="227"/>
      <c r="O8" s="228"/>
      <c r="P8" s="151">
        <f>IF(L8&lt;=(H8+H9+H10),L8,H8+H9+H10)</f>
        <v>4600</v>
      </c>
      <c r="Q8" s="152"/>
      <c r="R8" s="152"/>
      <c r="S8" s="152"/>
      <c r="T8" s="151">
        <f>BD7</f>
        <v>1150</v>
      </c>
      <c r="U8" s="152"/>
      <c r="V8" s="152"/>
      <c r="W8" s="153"/>
      <c r="X8" s="156">
        <f>P8-T8</f>
        <v>3450</v>
      </c>
      <c r="Y8" s="157"/>
      <c r="Z8" s="157"/>
      <c r="AA8" s="158"/>
      <c r="AB8" s="54"/>
      <c r="AC8" s="55"/>
      <c r="AD8" s="55"/>
      <c r="AE8" s="56"/>
      <c r="AF8" s="40"/>
      <c r="AG8" s="13" t="s">
        <v>38</v>
      </c>
      <c r="AH8" s="2"/>
      <c r="AI8" s="2"/>
      <c r="AJ8" s="2"/>
      <c r="AK8" s="2"/>
      <c r="AL8" s="2"/>
      <c r="AM8" s="2"/>
      <c r="AN8" s="2"/>
      <c r="AO8" s="2"/>
      <c r="AP8" s="2"/>
      <c r="AQ8" s="2"/>
      <c r="AR8" s="162"/>
      <c r="AS8" s="163"/>
      <c r="AT8" s="2"/>
      <c r="AU8" s="2"/>
      <c r="AV8" s="2"/>
      <c r="AY8" s="33">
        <f aca="true" t="shared" si="1" ref="AY8:AY13">ROUNDDOWN(H8/4,0)</f>
        <v>297</v>
      </c>
      <c r="AZ8" s="150">
        <f>SUM(AY8:AY10)</f>
        <v>3255</v>
      </c>
      <c r="BA8" s="38">
        <f aca="true" t="shared" si="2" ref="BA8:BA13">H8</f>
        <v>1188</v>
      </c>
      <c r="BB8" s="38">
        <f>IF(BA8&gt;=BA6,BA6,BA8)</f>
        <v>1188</v>
      </c>
      <c r="BC8" s="36"/>
      <c r="BD8" s="37">
        <f aca="true" t="shared" si="3" ref="BD8:BD13">ROUNDDOWN(BB8/4,0)</f>
        <v>297</v>
      </c>
      <c r="BE8" s="37">
        <f aca="true" t="shared" si="4" ref="BE8:BE13">BB8-BD8</f>
        <v>891</v>
      </c>
    </row>
    <row r="9" spans="1:57" ht="24.75" customHeight="1">
      <c r="A9" s="198" t="s">
        <v>18</v>
      </c>
      <c r="B9" s="79"/>
      <c r="C9" s="42" t="s">
        <v>45</v>
      </c>
      <c r="D9" s="241">
        <v>118320</v>
      </c>
      <c r="E9" s="242"/>
      <c r="F9" s="242"/>
      <c r="G9" s="243"/>
      <c r="H9" s="75">
        <f t="shared" si="0"/>
        <v>11832</v>
      </c>
      <c r="I9" s="75"/>
      <c r="J9" s="75"/>
      <c r="K9" s="75"/>
      <c r="L9" s="229"/>
      <c r="M9" s="230"/>
      <c r="N9" s="230"/>
      <c r="O9" s="231"/>
      <c r="P9" s="144"/>
      <c r="Q9" s="145"/>
      <c r="R9" s="145"/>
      <c r="S9" s="145"/>
      <c r="T9" s="144"/>
      <c r="U9" s="145"/>
      <c r="V9" s="145"/>
      <c r="W9" s="154"/>
      <c r="X9" s="156"/>
      <c r="Y9" s="157"/>
      <c r="Z9" s="157"/>
      <c r="AA9" s="158"/>
      <c r="AB9" s="54"/>
      <c r="AC9" s="55"/>
      <c r="AD9" s="55"/>
      <c r="AE9" s="56"/>
      <c r="AF9" s="2"/>
      <c r="AG9" s="2"/>
      <c r="AH9" s="2"/>
      <c r="AI9" s="2"/>
      <c r="AJ9" s="2"/>
      <c r="AK9" s="2"/>
      <c r="AL9" s="2"/>
      <c r="AM9" s="2"/>
      <c r="AN9" s="2"/>
      <c r="AO9" s="2"/>
      <c r="AP9" s="2"/>
      <c r="AQ9" s="2"/>
      <c r="AR9" s="162"/>
      <c r="AS9" s="163"/>
      <c r="AT9" s="2"/>
      <c r="AU9" s="2"/>
      <c r="AV9" s="2"/>
      <c r="AY9" s="33">
        <f t="shared" si="1"/>
        <v>2958</v>
      </c>
      <c r="AZ9" s="150"/>
      <c r="BA9" s="38">
        <f t="shared" si="2"/>
        <v>11832</v>
      </c>
      <c r="BB9" s="38">
        <f>IF((BA8+BA9)&gt;=BA6,IF(BA8&gt;=BA6,0,BA6-BA8),BA9)</f>
        <v>3412</v>
      </c>
      <c r="BC9" s="36"/>
      <c r="BD9" s="37">
        <f t="shared" si="3"/>
        <v>853</v>
      </c>
      <c r="BE9" s="37">
        <f t="shared" si="4"/>
        <v>2559</v>
      </c>
    </row>
    <row r="10" spans="1:57" ht="24.75" customHeight="1" thickBot="1">
      <c r="A10" s="196" t="s">
        <v>18</v>
      </c>
      <c r="B10" s="197"/>
      <c r="C10" s="21"/>
      <c r="D10" s="241"/>
      <c r="E10" s="242"/>
      <c r="F10" s="242"/>
      <c r="G10" s="243"/>
      <c r="H10" s="181">
        <f t="shared" si="0"/>
        <v>0</v>
      </c>
      <c r="I10" s="181"/>
      <c r="J10" s="181"/>
      <c r="K10" s="181"/>
      <c r="L10" s="232"/>
      <c r="M10" s="233"/>
      <c r="N10" s="233"/>
      <c r="O10" s="234"/>
      <c r="P10" s="146"/>
      <c r="Q10" s="147"/>
      <c r="R10" s="147"/>
      <c r="S10" s="147"/>
      <c r="T10" s="146"/>
      <c r="U10" s="147"/>
      <c r="V10" s="147"/>
      <c r="W10" s="155"/>
      <c r="X10" s="124"/>
      <c r="Y10" s="125"/>
      <c r="Z10" s="125"/>
      <c r="AA10" s="126"/>
      <c r="AB10" s="54"/>
      <c r="AC10" s="55"/>
      <c r="AD10" s="55"/>
      <c r="AE10" s="56"/>
      <c r="AF10" s="2"/>
      <c r="AG10" s="2"/>
      <c r="AH10" s="2"/>
      <c r="AI10" s="2"/>
      <c r="AJ10" s="2"/>
      <c r="AK10" s="2"/>
      <c r="AL10" s="2"/>
      <c r="AM10" s="2"/>
      <c r="AN10" s="2"/>
      <c r="AO10" s="2"/>
      <c r="AP10" s="2"/>
      <c r="AQ10" s="2"/>
      <c r="AR10" s="162"/>
      <c r="AS10" s="163"/>
      <c r="AT10" s="2"/>
      <c r="AU10" s="2"/>
      <c r="AV10" s="2"/>
      <c r="AY10" s="33">
        <f t="shared" si="1"/>
        <v>0</v>
      </c>
      <c r="AZ10" s="150"/>
      <c r="BA10" s="38">
        <f t="shared" si="2"/>
        <v>0</v>
      </c>
      <c r="BB10" s="38">
        <f>IF((BA8+BA9+BA10)&gt;=BA6,IF((BA8+BA9)&gt;=BA6,0,BA6-BA8-BA9),IF((BA8+BA9+BA10)&lt;BA6,BA10,BA6-BA8-BA9))</f>
        <v>0</v>
      </c>
      <c r="BC10" s="36"/>
      <c r="BD10" s="37">
        <f t="shared" si="3"/>
        <v>0</v>
      </c>
      <c r="BE10" s="37">
        <f t="shared" si="4"/>
        <v>0</v>
      </c>
    </row>
    <row r="11" spans="1:57" ht="24.75" customHeight="1">
      <c r="A11" s="187" t="s">
        <v>19</v>
      </c>
      <c r="B11" s="188"/>
      <c r="C11" s="20"/>
      <c r="D11" s="238"/>
      <c r="E11" s="239"/>
      <c r="F11" s="239"/>
      <c r="G11" s="240"/>
      <c r="H11" s="183">
        <f t="shared" si="0"/>
        <v>0</v>
      </c>
      <c r="I11" s="183"/>
      <c r="J11" s="183"/>
      <c r="K11" s="183"/>
      <c r="L11" s="226"/>
      <c r="M11" s="227"/>
      <c r="N11" s="227"/>
      <c r="O11" s="228"/>
      <c r="P11" s="151">
        <f>IF(L11&lt;=(H11+H12+H13),L11,H11+H12+H13)</f>
        <v>0</v>
      </c>
      <c r="Q11" s="152"/>
      <c r="R11" s="152"/>
      <c r="S11" s="152"/>
      <c r="T11" s="151">
        <f>BD14</f>
        <v>0</v>
      </c>
      <c r="U11" s="152"/>
      <c r="V11" s="152"/>
      <c r="W11" s="153"/>
      <c r="X11" s="159">
        <f>P11-T11</f>
        <v>0</v>
      </c>
      <c r="Y11" s="160"/>
      <c r="Z11" s="160"/>
      <c r="AA11" s="161"/>
      <c r="AB11" s="54"/>
      <c r="AC11" s="55"/>
      <c r="AD11" s="55"/>
      <c r="AE11" s="56"/>
      <c r="AF11" s="40"/>
      <c r="AG11" s="13" t="s">
        <v>38</v>
      </c>
      <c r="AH11" s="2"/>
      <c r="AI11" s="2"/>
      <c r="AJ11" s="2"/>
      <c r="AK11" s="2"/>
      <c r="AL11" s="2"/>
      <c r="AM11" s="2"/>
      <c r="AN11" s="2"/>
      <c r="AO11" s="2"/>
      <c r="AP11" s="2"/>
      <c r="AQ11" s="2"/>
      <c r="AR11" s="2"/>
      <c r="AS11" s="2"/>
      <c r="AT11" s="2"/>
      <c r="AU11" s="2"/>
      <c r="AV11" s="2"/>
      <c r="AY11" s="33">
        <f t="shared" si="1"/>
        <v>0</v>
      </c>
      <c r="AZ11" s="150">
        <f>SUM(AY11:AY13)</f>
        <v>0</v>
      </c>
      <c r="BA11" s="38">
        <f t="shared" si="2"/>
        <v>0</v>
      </c>
      <c r="BB11" s="38">
        <f>IF(BA11&gt;=BA7,BA7,BA11)</f>
        <v>0</v>
      </c>
      <c r="BC11" s="36"/>
      <c r="BD11" s="37">
        <f t="shared" si="3"/>
        <v>0</v>
      </c>
      <c r="BE11" s="37">
        <f t="shared" si="4"/>
        <v>0</v>
      </c>
    </row>
    <row r="12" spans="1:57" ht="24.75" customHeight="1">
      <c r="A12" s="176" t="s">
        <v>19</v>
      </c>
      <c r="B12" s="177"/>
      <c r="C12" s="22"/>
      <c r="D12" s="241"/>
      <c r="E12" s="242"/>
      <c r="F12" s="242"/>
      <c r="G12" s="243"/>
      <c r="H12" s="75">
        <f t="shared" si="0"/>
        <v>0</v>
      </c>
      <c r="I12" s="75"/>
      <c r="J12" s="75"/>
      <c r="K12" s="75"/>
      <c r="L12" s="229"/>
      <c r="M12" s="230"/>
      <c r="N12" s="230"/>
      <c r="O12" s="231"/>
      <c r="P12" s="144"/>
      <c r="Q12" s="145"/>
      <c r="R12" s="145"/>
      <c r="S12" s="145"/>
      <c r="T12" s="144"/>
      <c r="U12" s="145"/>
      <c r="V12" s="145"/>
      <c r="W12" s="154"/>
      <c r="X12" s="156"/>
      <c r="Y12" s="157"/>
      <c r="Z12" s="157"/>
      <c r="AA12" s="158"/>
      <c r="AB12" s="54"/>
      <c r="AC12" s="55"/>
      <c r="AD12" s="55"/>
      <c r="AE12" s="56"/>
      <c r="AF12" s="2"/>
      <c r="AG12" s="2"/>
      <c r="AH12" s="2"/>
      <c r="AI12" s="2"/>
      <c r="AJ12" s="2"/>
      <c r="AK12" s="2"/>
      <c r="AL12" s="2"/>
      <c r="AM12" s="2"/>
      <c r="AN12" s="2"/>
      <c r="AO12" s="2"/>
      <c r="AP12" s="2"/>
      <c r="AQ12" s="2"/>
      <c r="AR12" s="2"/>
      <c r="AS12" s="2"/>
      <c r="AT12" s="2"/>
      <c r="AU12" s="2"/>
      <c r="AV12" s="2"/>
      <c r="AY12" s="33">
        <f t="shared" si="1"/>
        <v>0</v>
      </c>
      <c r="AZ12" s="150"/>
      <c r="BA12" s="38">
        <f t="shared" si="2"/>
        <v>0</v>
      </c>
      <c r="BB12" s="38">
        <f>IF((BA11+BA12)&gt;=BA7,IF(BA11&gt;BA7,0,BA7-BA11),BA12)</f>
        <v>0</v>
      </c>
      <c r="BC12" s="36"/>
      <c r="BD12" s="37">
        <f t="shared" si="3"/>
        <v>0</v>
      </c>
      <c r="BE12" s="37">
        <f t="shared" si="4"/>
        <v>0</v>
      </c>
    </row>
    <row r="13" spans="1:57" ht="24.75" customHeight="1" thickBot="1">
      <c r="A13" s="179" t="s">
        <v>19</v>
      </c>
      <c r="B13" s="180"/>
      <c r="C13" s="23"/>
      <c r="D13" s="223"/>
      <c r="E13" s="224"/>
      <c r="F13" s="224"/>
      <c r="G13" s="225"/>
      <c r="H13" s="181">
        <f t="shared" si="0"/>
        <v>0</v>
      </c>
      <c r="I13" s="181"/>
      <c r="J13" s="181"/>
      <c r="K13" s="181"/>
      <c r="L13" s="232"/>
      <c r="M13" s="233"/>
      <c r="N13" s="233"/>
      <c r="O13" s="234"/>
      <c r="P13" s="146"/>
      <c r="Q13" s="147"/>
      <c r="R13" s="147"/>
      <c r="S13" s="147"/>
      <c r="T13" s="146"/>
      <c r="U13" s="147"/>
      <c r="V13" s="147"/>
      <c r="W13" s="155"/>
      <c r="X13" s="124"/>
      <c r="Y13" s="125"/>
      <c r="Z13" s="125"/>
      <c r="AA13" s="126"/>
      <c r="AB13" s="57"/>
      <c r="AC13" s="58"/>
      <c r="AD13" s="58"/>
      <c r="AE13" s="59"/>
      <c r="AF13" s="2"/>
      <c r="AG13" s="2"/>
      <c r="AH13" s="2"/>
      <c r="AI13" s="2"/>
      <c r="AJ13" s="2"/>
      <c r="AK13" s="2"/>
      <c r="AL13" s="2"/>
      <c r="AM13" s="2"/>
      <c r="AN13" s="2"/>
      <c r="AO13" s="2"/>
      <c r="AP13" s="2"/>
      <c r="AQ13" s="2"/>
      <c r="AR13" s="2"/>
      <c r="AS13" s="2"/>
      <c r="AT13" s="2"/>
      <c r="AU13" s="2"/>
      <c r="AV13" s="2"/>
      <c r="AY13" s="33">
        <f t="shared" si="1"/>
        <v>0</v>
      </c>
      <c r="AZ13" s="150"/>
      <c r="BA13" s="38">
        <f t="shared" si="2"/>
        <v>0</v>
      </c>
      <c r="BB13" s="38">
        <f>IF((BA11+BA12+BA13)&gt;=BA7,IF((BA11+BA12)&gt;=BA7,0,BA7-BA11-BA12),IF((BA11+BA12+BA13)&lt;BA7,BA13,BA7-BA11-BA12))</f>
        <v>0</v>
      </c>
      <c r="BC13" s="36"/>
      <c r="BD13" s="37">
        <f t="shared" si="3"/>
        <v>0</v>
      </c>
      <c r="BE13" s="37">
        <f t="shared" si="4"/>
        <v>0</v>
      </c>
    </row>
    <row r="14" spans="8:57" ht="24.75" customHeight="1">
      <c r="H14" s="14"/>
      <c r="AF14" s="2"/>
      <c r="AG14" s="2"/>
      <c r="AH14" s="2"/>
      <c r="AI14" s="2"/>
      <c r="AJ14" s="2"/>
      <c r="AK14" s="2"/>
      <c r="AL14" s="2"/>
      <c r="AM14" s="2"/>
      <c r="AN14" s="2"/>
      <c r="AO14" s="2"/>
      <c r="AP14" s="2"/>
      <c r="AQ14" s="2"/>
      <c r="AR14" s="2"/>
      <c r="AS14" s="2"/>
      <c r="AT14" s="2"/>
      <c r="AU14" s="2"/>
      <c r="AV14" s="2"/>
      <c r="AY14" s="36"/>
      <c r="AZ14" s="36"/>
      <c r="BA14" s="36"/>
      <c r="BB14" s="36"/>
      <c r="BC14" s="36"/>
      <c r="BD14" s="38">
        <f>SUM(BD11:BD13)</f>
        <v>0</v>
      </c>
      <c r="BE14" s="38">
        <f>SUM(BE11:BE13)</f>
        <v>0</v>
      </c>
    </row>
    <row r="15" spans="32:48" ht="24.75" customHeight="1">
      <c r="AF15" s="2"/>
      <c r="AG15" s="2"/>
      <c r="AH15" s="2"/>
      <c r="AI15" s="2"/>
      <c r="AJ15" s="2"/>
      <c r="AK15" s="2"/>
      <c r="AL15" s="2"/>
      <c r="AM15" s="2"/>
      <c r="AN15" s="2"/>
      <c r="AO15" s="2"/>
      <c r="AP15" s="2"/>
      <c r="AQ15" s="2"/>
      <c r="AR15" s="2"/>
      <c r="AS15" s="2"/>
      <c r="AT15" s="2"/>
      <c r="AU15" s="2"/>
      <c r="AV15" s="2"/>
    </row>
    <row r="16" spans="1:48" ht="24.75" customHeight="1">
      <c r="A16" s="4" t="s">
        <v>42</v>
      </c>
      <c r="AF16" s="2"/>
      <c r="AG16" s="2"/>
      <c r="AH16" s="2"/>
      <c r="AI16" s="2"/>
      <c r="AJ16" s="2"/>
      <c r="AK16" s="2"/>
      <c r="AL16" s="2"/>
      <c r="AM16" s="2"/>
      <c r="AN16" s="2"/>
      <c r="AO16" s="2"/>
      <c r="AP16" s="2"/>
      <c r="AQ16" s="2"/>
      <c r="AR16" s="2"/>
      <c r="AS16" s="2"/>
      <c r="AT16" s="2"/>
      <c r="AU16" s="2"/>
      <c r="AV16" s="2"/>
    </row>
    <row r="17" spans="1:47" ht="24.75" customHeight="1" thickBot="1">
      <c r="A17" s="221" t="s">
        <v>4</v>
      </c>
      <c r="B17" s="222"/>
      <c r="C17" s="26" t="s">
        <v>16</v>
      </c>
      <c r="D17" s="222" t="s">
        <v>0</v>
      </c>
      <c r="E17" s="222"/>
      <c r="F17" s="222"/>
      <c r="G17" s="222"/>
      <c r="H17" s="222" t="s">
        <v>1</v>
      </c>
      <c r="I17" s="222"/>
      <c r="J17" s="222"/>
      <c r="K17" s="222"/>
      <c r="L17" s="235" t="s">
        <v>6</v>
      </c>
      <c r="M17" s="236"/>
      <c r="N17" s="236"/>
      <c r="O17" s="237"/>
      <c r="P17" s="222" t="s">
        <v>2</v>
      </c>
      <c r="Q17" s="222"/>
      <c r="R17" s="222"/>
      <c r="S17" s="222"/>
      <c r="T17" s="216" t="s">
        <v>8</v>
      </c>
      <c r="U17" s="217"/>
      <c r="V17" s="217"/>
      <c r="W17" s="217"/>
      <c r="X17" s="218" t="s">
        <v>22</v>
      </c>
      <c r="Y17" s="219"/>
      <c r="Z17" s="219"/>
      <c r="AA17" s="220"/>
      <c r="AB17" s="205" t="s">
        <v>21</v>
      </c>
      <c r="AC17" s="206"/>
      <c r="AD17" s="206"/>
      <c r="AE17" s="207"/>
      <c r="AF17" s="208" t="s">
        <v>12</v>
      </c>
      <c r="AG17" s="209"/>
      <c r="AH17" s="209"/>
      <c r="AI17" s="210"/>
      <c r="AJ17" s="211" t="s">
        <v>14</v>
      </c>
      <c r="AK17" s="212"/>
      <c r="AL17" s="212"/>
      <c r="AM17" s="212"/>
      <c r="AN17" s="211" t="s">
        <v>17</v>
      </c>
      <c r="AO17" s="212"/>
      <c r="AP17" s="212"/>
      <c r="AQ17" s="212"/>
      <c r="AR17" s="213" t="s">
        <v>13</v>
      </c>
      <c r="AS17" s="214"/>
      <c r="AT17" s="214"/>
      <c r="AU17" s="215"/>
    </row>
    <row r="18" spans="1:47" ht="24.75" customHeight="1" thickBot="1">
      <c r="A18" s="179" t="s">
        <v>20</v>
      </c>
      <c r="B18" s="180"/>
      <c r="C18" s="27">
        <f>C7</f>
        <v>0</v>
      </c>
      <c r="D18" s="181">
        <f aca="true" t="shared" si="5" ref="D18:D24">D7</f>
        <v>0</v>
      </c>
      <c r="E18" s="181"/>
      <c r="F18" s="181"/>
      <c r="G18" s="181"/>
      <c r="H18" s="181">
        <f>ROUNDDOWN(D18*0.1,1)</f>
        <v>0</v>
      </c>
      <c r="I18" s="181"/>
      <c r="J18" s="181"/>
      <c r="K18" s="181"/>
      <c r="L18" s="146" t="s">
        <v>7</v>
      </c>
      <c r="M18" s="147"/>
      <c r="N18" s="147"/>
      <c r="O18" s="192"/>
      <c r="P18" s="181">
        <f>L7</f>
        <v>0</v>
      </c>
      <c r="Q18" s="181"/>
      <c r="R18" s="181"/>
      <c r="S18" s="181"/>
      <c r="T18" s="181">
        <f>IF(P18&lt;=H18,P18,H18)</f>
        <v>0</v>
      </c>
      <c r="U18" s="181"/>
      <c r="V18" s="181"/>
      <c r="W18" s="181"/>
      <c r="X18" s="146">
        <f>ROUNDUP(T18*0.75,0)</f>
        <v>0</v>
      </c>
      <c r="Y18" s="147"/>
      <c r="Z18" s="147"/>
      <c r="AA18" s="147"/>
      <c r="AB18" s="84">
        <f>X18+T19+T20+T21+T22+T23+T24</f>
        <v>4600</v>
      </c>
      <c r="AC18" s="85"/>
      <c r="AD18" s="85"/>
      <c r="AE18" s="86"/>
      <c r="AF18" s="199">
        <f>X18</f>
        <v>0</v>
      </c>
      <c r="AG18" s="199"/>
      <c r="AH18" s="199"/>
      <c r="AI18" s="204"/>
      <c r="AJ18" s="144" t="s">
        <v>7</v>
      </c>
      <c r="AK18" s="145"/>
      <c r="AL18" s="145"/>
      <c r="AM18" s="145"/>
      <c r="AN18" s="144" t="s">
        <v>7</v>
      </c>
      <c r="AO18" s="145"/>
      <c r="AP18" s="145"/>
      <c r="AQ18" s="145"/>
      <c r="AR18" s="51">
        <f>AF18+AF19+AF22</f>
        <v>3450</v>
      </c>
      <c r="AS18" s="52"/>
      <c r="AT18" s="52"/>
      <c r="AU18" s="53"/>
    </row>
    <row r="19" spans="1:48" ht="24.75" customHeight="1" thickBot="1" thickTop="1">
      <c r="A19" s="187" t="s">
        <v>18</v>
      </c>
      <c r="B19" s="188"/>
      <c r="C19" s="28" t="str">
        <f aca="true" t="shared" si="6" ref="C19:C24">C8</f>
        <v>Ａ事業所→</v>
      </c>
      <c r="D19" s="184">
        <f t="shared" si="5"/>
        <v>11880</v>
      </c>
      <c r="E19" s="185"/>
      <c r="F19" s="185"/>
      <c r="G19" s="186"/>
      <c r="H19" s="183">
        <f aca="true" t="shared" si="7" ref="H19:H24">ROUNDDOWN(D19*0.1,0)</f>
        <v>1188</v>
      </c>
      <c r="I19" s="183"/>
      <c r="J19" s="183"/>
      <c r="K19" s="183"/>
      <c r="L19" s="184">
        <f>ROUNDDOWN(D19*0.05,0)</f>
        <v>594</v>
      </c>
      <c r="M19" s="185"/>
      <c r="N19" s="185"/>
      <c r="O19" s="186"/>
      <c r="P19" s="151">
        <f>L8</f>
        <v>4600</v>
      </c>
      <c r="Q19" s="152"/>
      <c r="R19" s="152"/>
      <c r="S19" s="190"/>
      <c r="T19" s="193">
        <f>IF(P19&lt;=L19,P19,L19)</f>
        <v>594</v>
      </c>
      <c r="U19" s="193"/>
      <c r="V19" s="193"/>
      <c r="W19" s="193"/>
      <c r="X19" s="184" t="s">
        <v>7</v>
      </c>
      <c r="Y19" s="185"/>
      <c r="Z19" s="185"/>
      <c r="AA19" s="185"/>
      <c r="AB19" s="87"/>
      <c r="AC19" s="88"/>
      <c r="AD19" s="88"/>
      <c r="AE19" s="89"/>
      <c r="AF19" s="160">
        <f>(T19+T20+T21)-AJ19</f>
        <v>3450</v>
      </c>
      <c r="AG19" s="160"/>
      <c r="AH19" s="160"/>
      <c r="AI19" s="160"/>
      <c r="AJ19" s="148">
        <f>IF(AB18&gt;AB7,AB18-AB7,0)</f>
        <v>1150</v>
      </c>
      <c r="AK19" s="149"/>
      <c r="AL19" s="149"/>
      <c r="AM19" s="149"/>
      <c r="AN19" s="200">
        <f>IF((AB18-AB7)&gt;T19,T19,IF(AB18-AB7&lt;0,0,AB18-AB7))</f>
        <v>594</v>
      </c>
      <c r="AO19" s="149"/>
      <c r="AP19" s="149"/>
      <c r="AQ19" s="201"/>
      <c r="AR19" s="54"/>
      <c r="AS19" s="55"/>
      <c r="AT19" s="55"/>
      <c r="AU19" s="56"/>
      <c r="AV19" s="24"/>
    </row>
    <row r="20" spans="1:48" ht="24.75" customHeight="1" thickBot="1">
      <c r="A20" s="198" t="s">
        <v>18</v>
      </c>
      <c r="B20" s="79"/>
      <c r="C20" s="29" t="str">
        <f t="shared" si="6"/>
        <v>Ｂ事業所→</v>
      </c>
      <c r="D20" s="76">
        <f t="shared" si="5"/>
        <v>118320</v>
      </c>
      <c r="E20" s="77"/>
      <c r="F20" s="77"/>
      <c r="G20" s="78"/>
      <c r="H20" s="75">
        <f t="shared" si="7"/>
        <v>11832</v>
      </c>
      <c r="I20" s="75"/>
      <c r="J20" s="75"/>
      <c r="K20" s="75"/>
      <c r="L20" s="76">
        <f>ROUNDDOWN(D20*0.05,0)</f>
        <v>5916</v>
      </c>
      <c r="M20" s="77"/>
      <c r="N20" s="77"/>
      <c r="O20" s="78"/>
      <c r="P20" s="144"/>
      <c r="Q20" s="145"/>
      <c r="R20" s="145"/>
      <c r="S20" s="191"/>
      <c r="T20" s="189">
        <f>IF(P19&lt;=L20,P19-T19,IF(L20+T19&gt;P19,P19-T19,L20))</f>
        <v>4006</v>
      </c>
      <c r="U20" s="189"/>
      <c r="V20" s="189"/>
      <c r="W20" s="189"/>
      <c r="X20" s="76" t="s">
        <v>7</v>
      </c>
      <c r="Y20" s="77"/>
      <c r="Z20" s="77"/>
      <c r="AA20" s="77"/>
      <c r="AB20" s="87"/>
      <c r="AC20" s="88"/>
      <c r="AD20" s="88"/>
      <c r="AE20" s="89"/>
      <c r="AF20" s="157"/>
      <c r="AG20" s="157"/>
      <c r="AH20" s="157"/>
      <c r="AI20" s="157"/>
      <c r="AJ20" s="69"/>
      <c r="AK20" s="70"/>
      <c r="AL20" s="70"/>
      <c r="AM20" s="70"/>
      <c r="AN20" s="164">
        <f>IF(IF((AB18-AB7)&gt;AN19,AB18-AB7-AN19,0)&gt;T20,T20,IF((AB18-AB7)&gt;AN19,AB18-AB7-AN19,0))</f>
        <v>556</v>
      </c>
      <c r="AO20" s="165"/>
      <c r="AP20" s="165"/>
      <c r="AQ20" s="166"/>
      <c r="AR20" s="54"/>
      <c r="AS20" s="55"/>
      <c r="AT20" s="55"/>
      <c r="AU20" s="56"/>
      <c r="AV20" s="24"/>
    </row>
    <row r="21" spans="1:48" ht="24.75" customHeight="1" thickBot="1">
      <c r="A21" s="196" t="s">
        <v>18</v>
      </c>
      <c r="B21" s="197"/>
      <c r="C21" s="30">
        <f t="shared" si="6"/>
        <v>0</v>
      </c>
      <c r="D21" s="173">
        <f t="shared" si="5"/>
        <v>0</v>
      </c>
      <c r="E21" s="174"/>
      <c r="F21" s="174"/>
      <c r="G21" s="194"/>
      <c r="H21" s="181">
        <f t="shared" si="7"/>
        <v>0</v>
      </c>
      <c r="I21" s="181"/>
      <c r="J21" s="181"/>
      <c r="K21" s="181"/>
      <c r="L21" s="173">
        <f>ROUNDDOWN(D21*0.05,0)</f>
        <v>0</v>
      </c>
      <c r="M21" s="174"/>
      <c r="N21" s="174"/>
      <c r="O21" s="194"/>
      <c r="P21" s="146"/>
      <c r="Q21" s="147"/>
      <c r="R21" s="147"/>
      <c r="S21" s="192"/>
      <c r="T21" s="195">
        <f>IF(L21=0,0,IF(P19&lt;=L21,P19-(T19+T20),IF(T19+T20+L21&gt;=P19,P19-T19-T20,L21)))</f>
        <v>0</v>
      </c>
      <c r="U21" s="195"/>
      <c r="V21" s="195"/>
      <c r="W21" s="195"/>
      <c r="X21" s="173" t="s">
        <v>7</v>
      </c>
      <c r="Y21" s="174"/>
      <c r="Z21" s="174"/>
      <c r="AA21" s="174"/>
      <c r="AB21" s="87"/>
      <c r="AC21" s="88"/>
      <c r="AD21" s="88"/>
      <c r="AE21" s="89"/>
      <c r="AF21" s="199"/>
      <c r="AG21" s="199"/>
      <c r="AH21" s="199"/>
      <c r="AI21" s="199"/>
      <c r="AJ21" s="72"/>
      <c r="AK21" s="73"/>
      <c r="AL21" s="73"/>
      <c r="AM21" s="73"/>
      <c r="AN21" s="202">
        <f>IF(IF((AB18-AB7-AN19)&gt;AN20,AB18-AB7-AN19-AN20,0)&gt;T21,T21,IF((AB18-AB7-AN19)&gt;AN20,AB18-AB7-AN19-AN20,0))</f>
        <v>0</v>
      </c>
      <c r="AO21" s="73"/>
      <c r="AP21" s="73"/>
      <c r="AQ21" s="203"/>
      <c r="AR21" s="54"/>
      <c r="AS21" s="55"/>
      <c r="AT21" s="55"/>
      <c r="AU21" s="56"/>
      <c r="AV21" s="25"/>
    </row>
    <row r="22" spans="1:47" ht="24.75" customHeight="1" thickTop="1">
      <c r="A22" s="187" t="s">
        <v>19</v>
      </c>
      <c r="B22" s="188"/>
      <c r="C22" s="28">
        <f t="shared" si="6"/>
        <v>0</v>
      </c>
      <c r="D22" s="182">
        <f t="shared" si="5"/>
        <v>0</v>
      </c>
      <c r="E22" s="182"/>
      <c r="F22" s="182"/>
      <c r="G22" s="182"/>
      <c r="H22" s="183">
        <f t="shared" si="7"/>
        <v>0</v>
      </c>
      <c r="I22" s="183"/>
      <c r="J22" s="183"/>
      <c r="K22" s="183"/>
      <c r="L22" s="184">
        <v>0</v>
      </c>
      <c r="M22" s="185"/>
      <c r="N22" s="185"/>
      <c r="O22" s="186"/>
      <c r="P22" s="151">
        <f>L11</f>
        <v>0</v>
      </c>
      <c r="Q22" s="152"/>
      <c r="R22" s="152"/>
      <c r="S22" s="190"/>
      <c r="T22" s="182">
        <f>IF(P22&lt;=L22,P22,L22)</f>
        <v>0</v>
      </c>
      <c r="U22" s="182"/>
      <c r="V22" s="182"/>
      <c r="W22" s="182"/>
      <c r="X22" s="184" t="s">
        <v>7</v>
      </c>
      <c r="Y22" s="185"/>
      <c r="Z22" s="185"/>
      <c r="AA22" s="185"/>
      <c r="AB22" s="87"/>
      <c r="AC22" s="88"/>
      <c r="AD22" s="88"/>
      <c r="AE22" s="89"/>
      <c r="AF22" s="159">
        <v>0</v>
      </c>
      <c r="AG22" s="160"/>
      <c r="AH22" s="160"/>
      <c r="AI22" s="167"/>
      <c r="AJ22" s="82" t="s">
        <v>7</v>
      </c>
      <c r="AK22" s="83"/>
      <c r="AL22" s="83"/>
      <c r="AM22" s="83"/>
      <c r="AN22" s="82" t="s">
        <v>7</v>
      </c>
      <c r="AO22" s="83"/>
      <c r="AP22" s="83"/>
      <c r="AQ22" s="175"/>
      <c r="AR22" s="54"/>
      <c r="AS22" s="55"/>
      <c r="AT22" s="55"/>
      <c r="AU22" s="56"/>
    </row>
    <row r="23" spans="1:47" ht="24.75" customHeight="1">
      <c r="A23" s="176" t="s">
        <v>19</v>
      </c>
      <c r="B23" s="177"/>
      <c r="C23" s="31">
        <f t="shared" si="6"/>
        <v>0</v>
      </c>
      <c r="D23" s="178">
        <f t="shared" si="5"/>
        <v>0</v>
      </c>
      <c r="E23" s="178"/>
      <c r="F23" s="178"/>
      <c r="G23" s="178"/>
      <c r="H23" s="75">
        <f t="shared" si="7"/>
        <v>0</v>
      </c>
      <c r="I23" s="75"/>
      <c r="J23" s="75"/>
      <c r="K23" s="75"/>
      <c r="L23" s="76">
        <v>0</v>
      </c>
      <c r="M23" s="77"/>
      <c r="N23" s="77"/>
      <c r="O23" s="78"/>
      <c r="P23" s="144"/>
      <c r="Q23" s="145"/>
      <c r="R23" s="145"/>
      <c r="S23" s="191"/>
      <c r="T23" s="75">
        <f>IF(P22&lt;=L23,P22,L23)</f>
        <v>0</v>
      </c>
      <c r="U23" s="75"/>
      <c r="V23" s="75"/>
      <c r="W23" s="75"/>
      <c r="X23" s="76" t="s">
        <v>7</v>
      </c>
      <c r="Y23" s="77"/>
      <c r="Z23" s="77"/>
      <c r="AA23" s="77"/>
      <c r="AB23" s="87"/>
      <c r="AC23" s="88"/>
      <c r="AD23" s="88"/>
      <c r="AE23" s="89"/>
      <c r="AF23" s="156"/>
      <c r="AG23" s="157"/>
      <c r="AH23" s="157"/>
      <c r="AI23" s="168"/>
      <c r="AJ23" s="82" t="s">
        <v>7</v>
      </c>
      <c r="AK23" s="83"/>
      <c r="AL23" s="83"/>
      <c r="AM23" s="83"/>
      <c r="AN23" s="82" t="s">
        <v>7</v>
      </c>
      <c r="AO23" s="83"/>
      <c r="AP23" s="83"/>
      <c r="AQ23" s="175"/>
      <c r="AR23" s="54"/>
      <c r="AS23" s="55"/>
      <c r="AT23" s="55"/>
      <c r="AU23" s="56"/>
    </row>
    <row r="24" spans="1:47" ht="24.75" customHeight="1" thickBot="1">
      <c r="A24" s="179" t="s">
        <v>19</v>
      </c>
      <c r="B24" s="180"/>
      <c r="C24" s="27">
        <f t="shared" si="6"/>
        <v>0</v>
      </c>
      <c r="D24" s="181">
        <f t="shared" si="5"/>
        <v>0</v>
      </c>
      <c r="E24" s="181"/>
      <c r="F24" s="181"/>
      <c r="G24" s="181"/>
      <c r="H24" s="181">
        <f t="shared" si="7"/>
        <v>0</v>
      </c>
      <c r="I24" s="181"/>
      <c r="J24" s="181"/>
      <c r="K24" s="181"/>
      <c r="L24" s="173">
        <v>0</v>
      </c>
      <c r="M24" s="174"/>
      <c r="N24" s="174"/>
      <c r="O24" s="194"/>
      <c r="P24" s="146"/>
      <c r="Q24" s="147"/>
      <c r="R24" s="147"/>
      <c r="S24" s="192"/>
      <c r="T24" s="172">
        <f>IF(P22&lt;=L24,P22,L24)</f>
        <v>0</v>
      </c>
      <c r="U24" s="172"/>
      <c r="V24" s="172"/>
      <c r="W24" s="172"/>
      <c r="X24" s="173" t="s">
        <v>7</v>
      </c>
      <c r="Y24" s="174"/>
      <c r="Z24" s="174"/>
      <c r="AA24" s="174"/>
      <c r="AB24" s="90"/>
      <c r="AC24" s="91"/>
      <c r="AD24" s="91"/>
      <c r="AE24" s="92"/>
      <c r="AF24" s="169"/>
      <c r="AG24" s="170"/>
      <c r="AH24" s="170"/>
      <c r="AI24" s="171"/>
      <c r="AJ24" s="146" t="s">
        <v>7</v>
      </c>
      <c r="AK24" s="147"/>
      <c r="AL24" s="147"/>
      <c r="AM24" s="147"/>
      <c r="AN24" s="146" t="s">
        <v>7</v>
      </c>
      <c r="AO24" s="147"/>
      <c r="AP24" s="147"/>
      <c r="AQ24" s="155"/>
      <c r="AR24" s="57"/>
      <c r="AS24" s="58"/>
      <c r="AT24" s="58"/>
      <c r="AU24" s="59"/>
    </row>
    <row r="25" spans="2:48" ht="24.75" customHeight="1" thickBot="1">
      <c r="B25" s="8"/>
      <c r="C25" s="8"/>
      <c r="D25" s="8"/>
      <c r="E25" s="8"/>
      <c r="F25" s="8"/>
      <c r="G25" s="8"/>
      <c r="H25" s="8"/>
      <c r="I25" s="2"/>
      <c r="J25" s="2"/>
      <c r="K25" s="2"/>
      <c r="L25" s="2"/>
      <c r="M25" s="2"/>
      <c r="N25" s="2"/>
      <c r="O25" s="2"/>
      <c r="P25" s="2"/>
      <c r="Q25" s="2"/>
      <c r="R25" s="2"/>
      <c r="S25" s="2"/>
      <c r="T25" s="35"/>
      <c r="U25" s="2"/>
      <c r="V25" s="2"/>
      <c r="W25" s="2"/>
      <c r="X25" s="2"/>
      <c r="Y25" s="2"/>
      <c r="Z25" s="2"/>
      <c r="AA25" s="2"/>
      <c r="AN25" s="2"/>
      <c r="AO25" s="2"/>
      <c r="AP25" s="2"/>
      <c r="AQ25" s="2"/>
      <c r="AR25" s="2"/>
      <c r="AS25" s="2"/>
      <c r="AT25" s="2"/>
      <c r="AU25" s="2"/>
      <c r="AV25" s="2"/>
    </row>
    <row r="26" spans="1:42" ht="42.75" customHeight="1" thickBot="1">
      <c r="A26" s="14" t="s">
        <v>11</v>
      </c>
      <c r="D26" s="8"/>
      <c r="E26" s="8"/>
      <c r="F26" s="8"/>
      <c r="G26" s="8"/>
      <c r="H26" s="8"/>
      <c r="I26" s="2"/>
      <c r="J26" s="2"/>
      <c r="K26" s="2"/>
      <c r="L26" s="2"/>
      <c r="M26" s="2"/>
      <c r="N26" s="2"/>
      <c r="O26" s="2"/>
      <c r="P26" s="2"/>
      <c r="Q26" s="2"/>
      <c r="R26" s="2"/>
      <c r="S26" s="2"/>
      <c r="T26" s="2"/>
      <c r="U26" s="2"/>
      <c r="V26" s="2"/>
      <c r="W26" s="2"/>
      <c r="X26" s="2"/>
      <c r="Y26" s="2"/>
      <c r="Z26" s="2"/>
      <c r="AA26" s="2"/>
      <c r="AE26" s="43" t="s">
        <v>30</v>
      </c>
      <c r="AF26" s="44"/>
      <c r="AG26" s="44"/>
      <c r="AH26" s="45"/>
      <c r="AI26" s="43" t="s">
        <v>31</v>
      </c>
      <c r="AJ26" s="46"/>
      <c r="AK26" s="46"/>
      <c r="AL26" s="47"/>
      <c r="AM26" s="48" t="s">
        <v>32</v>
      </c>
      <c r="AN26" s="49"/>
      <c r="AO26" s="49"/>
      <c r="AP26" s="50"/>
    </row>
    <row r="27" spans="2:42" ht="17.25" customHeight="1" thickBot="1">
      <c r="B27" s="13" t="s">
        <v>10</v>
      </c>
      <c r="C27" s="8"/>
      <c r="D27" s="8"/>
      <c r="E27" s="8"/>
      <c r="F27" s="8"/>
      <c r="G27" s="8"/>
      <c r="H27" s="8"/>
      <c r="I27" s="2"/>
      <c r="J27" s="2"/>
      <c r="K27" s="2"/>
      <c r="L27" s="2"/>
      <c r="M27" s="2"/>
      <c r="N27" s="2"/>
      <c r="O27" s="2"/>
      <c r="P27" s="2"/>
      <c r="Q27" s="2"/>
      <c r="R27" s="2"/>
      <c r="S27" s="2"/>
      <c r="T27" s="2"/>
      <c r="U27" s="2"/>
      <c r="V27" s="2"/>
      <c r="W27" s="2"/>
      <c r="X27" s="2"/>
      <c r="Y27" s="2"/>
      <c r="Z27" s="2"/>
      <c r="AA27" s="2"/>
      <c r="AE27" s="51">
        <f>AB7</f>
        <v>3450</v>
      </c>
      <c r="AF27" s="52"/>
      <c r="AG27" s="52"/>
      <c r="AH27" s="53"/>
      <c r="AI27" s="60">
        <f>AR18</f>
        <v>3450</v>
      </c>
      <c r="AJ27" s="61"/>
      <c r="AK27" s="61"/>
      <c r="AL27" s="62"/>
      <c r="AM27" s="72">
        <f>AJ19</f>
        <v>1150</v>
      </c>
      <c r="AN27" s="73"/>
      <c r="AO27" s="73"/>
      <c r="AP27" s="74"/>
    </row>
    <row r="28" spans="2:42" ht="17.25" customHeight="1" thickBot="1" thickTop="1">
      <c r="B28" s="13" t="s">
        <v>27</v>
      </c>
      <c r="C28" s="8"/>
      <c r="D28" s="8"/>
      <c r="E28" s="8"/>
      <c r="F28" s="8"/>
      <c r="G28" s="8"/>
      <c r="H28" s="8"/>
      <c r="I28" s="2"/>
      <c r="J28" s="2"/>
      <c r="K28" s="2"/>
      <c r="L28" s="2"/>
      <c r="M28" s="2"/>
      <c r="N28" s="2"/>
      <c r="O28" s="2"/>
      <c r="P28" s="2"/>
      <c r="Q28" s="2"/>
      <c r="R28" s="2"/>
      <c r="S28" s="2"/>
      <c r="T28" s="2"/>
      <c r="U28" s="2"/>
      <c r="V28" s="2"/>
      <c r="W28" s="2"/>
      <c r="X28" s="2"/>
      <c r="Y28" s="2"/>
      <c r="Z28" s="2"/>
      <c r="AA28" s="2"/>
      <c r="AE28" s="54"/>
      <c r="AF28" s="55"/>
      <c r="AG28" s="55"/>
      <c r="AH28" s="56"/>
      <c r="AI28" s="63"/>
      <c r="AJ28" s="64"/>
      <c r="AK28" s="64"/>
      <c r="AL28" s="65"/>
      <c r="AM28" s="103"/>
      <c r="AN28" s="104"/>
      <c r="AO28" s="104"/>
      <c r="AP28" s="105"/>
    </row>
    <row r="29" spans="2:42" ht="17.25" customHeight="1" thickBot="1" thickTop="1">
      <c r="B29" s="14" t="s">
        <v>28</v>
      </c>
      <c r="AE29" s="57"/>
      <c r="AF29" s="58"/>
      <c r="AG29" s="58"/>
      <c r="AH29" s="59"/>
      <c r="AI29" s="63"/>
      <c r="AJ29" s="64"/>
      <c r="AK29" s="64"/>
      <c r="AL29" s="65"/>
      <c r="AM29" s="103"/>
      <c r="AN29" s="104"/>
      <c r="AO29" s="104"/>
      <c r="AP29" s="105"/>
    </row>
    <row r="30" ht="17.25" customHeight="1">
      <c r="B30" s="14" t="s">
        <v>29</v>
      </c>
    </row>
    <row r="31" spans="2:48" ht="24.75"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row>
    <row r="32" spans="2:48" ht="24.75" customHeight="1">
      <c r="B32" s="8"/>
      <c r="C32" s="8"/>
      <c r="D32" s="8"/>
      <c r="E32" s="8"/>
      <c r="F32" s="8"/>
      <c r="G32" s="8"/>
      <c r="H32" s="8"/>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2:48" ht="24.75" customHeight="1">
      <c r="B33" s="8"/>
      <c r="C33" s="8"/>
      <c r="D33" s="8"/>
      <c r="E33" s="8"/>
      <c r="F33" s="8"/>
      <c r="G33" s="8"/>
      <c r="H33" s="8"/>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2:48" ht="24.75" customHeight="1">
      <c r="B34" s="8"/>
      <c r="C34" s="8"/>
      <c r="D34" s="8"/>
      <c r="E34" s="8"/>
      <c r="F34" s="8"/>
      <c r="G34" s="8"/>
      <c r="H34" s="8"/>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2:48" ht="22.5" customHeight="1">
      <c r="B35" s="8"/>
      <c r="C35" s="8"/>
      <c r="D35" s="8"/>
      <c r="E35" s="8"/>
      <c r="F35" s="8"/>
      <c r="G35" s="8"/>
      <c r="H35" s="8"/>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2:48" ht="22.5" customHeight="1">
      <c r="B36" s="8"/>
      <c r="C36" s="8"/>
      <c r="D36" s="8"/>
      <c r="E36" s="8"/>
      <c r="F36" s="8"/>
      <c r="G36" s="8"/>
      <c r="H36" s="8"/>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2:48" ht="22.5" customHeight="1">
      <c r="B37" s="8"/>
      <c r="C37" s="8"/>
      <c r="D37" s="8"/>
      <c r="E37" s="8"/>
      <c r="F37" s="8"/>
      <c r="G37" s="8"/>
      <c r="H37" s="8"/>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2:48" ht="22.5" customHeight="1">
      <c r="B38" s="8"/>
      <c r="C38" s="8"/>
      <c r="D38" s="8"/>
      <c r="E38" s="8"/>
      <c r="F38" s="8"/>
      <c r="G38" s="8"/>
      <c r="H38" s="8"/>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2:48" ht="22.5" customHeight="1">
      <c r="B39" s="8"/>
      <c r="C39" s="8"/>
      <c r="D39" s="8"/>
      <c r="E39" s="8"/>
      <c r="F39" s="8"/>
      <c r="G39" s="8"/>
      <c r="H39" s="8"/>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2:48" ht="22.5" customHeight="1">
      <c r="B40" s="8"/>
      <c r="C40" s="8"/>
      <c r="D40" s="8"/>
      <c r="E40" s="8"/>
      <c r="F40" s="8"/>
      <c r="G40" s="8"/>
      <c r="H40" s="8"/>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2:48" ht="19.5" customHeight="1">
      <c r="B41" s="8"/>
      <c r="C41" s="8"/>
      <c r="D41" s="8"/>
      <c r="E41" s="8"/>
      <c r="F41" s="8"/>
      <c r="G41" s="8"/>
      <c r="H41" s="8"/>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2:48" ht="19.5" customHeight="1">
      <c r="B42" s="3"/>
      <c r="C42" s="3"/>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2:48" ht="19.5" customHeight="1">
      <c r="B43" s="3"/>
      <c r="C43" s="3"/>
      <c r="D43" s="9"/>
      <c r="E43" s="9"/>
      <c r="F43" s="9"/>
      <c r="G43" s="9"/>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2:48" ht="19.5" customHeight="1">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2:48" ht="24.75" customHeight="1">
      <c r="B45" s="10"/>
      <c r="C45" s="10"/>
      <c r="D45" s="11"/>
      <c r="E45" s="11"/>
      <c r="F45" s="11"/>
      <c r="G45" s="11"/>
      <c r="H45" s="11"/>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2:48" ht="24.75" customHeight="1">
      <c r="B46" s="10"/>
      <c r="C46" s="10"/>
      <c r="D46" s="11"/>
      <c r="E46" s="11"/>
      <c r="F46" s="11"/>
      <c r="G46" s="11"/>
      <c r="H46" s="11"/>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2:48" ht="24.75" customHeight="1">
      <c r="B47" s="10"/>
      <c r="C47" s="10"/>
      <c r="D47" s="11"/>
      <c r="E47" s="11"/>
      <c r="F47" s="11"/>
      <c r="G47" s="11"/>
      <c r="H47" s="11"/>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2:48" ht="24.75" customHeight="1">
      <c r="B48" s="10"/>
      <c r="C48" s="10"/>
      <c r="D48" s="11"/>
      <c r="E48" s="11"/>
      <c r="F48" s="11"/>
      <c r="G48" s="11"/>
      <c r="H48" s="11"/>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2:48" ht="24.75" customHeight="1">
      <c r="B49" s="11"/>
      <c r="C49" s="11"/>
      <c r="D49" s="11"/>
      <c r="E49" s="11"/>
      <c r="F49" s="11"/>
      <c r="G49" s="11"/>
      <c r="H49" s="11"/>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sheetData>
  <sheetProtection/>
  <mergeCells count="127">
    <mergeCell ref="A6:B6"/>
    <mergeCell ref="D6:G6"/>
    <mergeCell ref="H6:K6"/>
    <mergeCell ref="L6:O6"/>
    <mergeCell ref="P6:S6"/>
    <mergeCell ref="T6:W6"/>
    <mergeCell ref="A7:B7"/>
    <mergeCell ref="D7:G7"/>
    <mergeCell ref="H7:K7"/>
    <mergeCell ref="L7:O7"/>
    <mergeCell ref="P7:S7"/>
    <mergeCell ref="T7:W7"/>
    <mergeCell ref="H8:K8"/>
    <mergeCell ref="L8:O10"/>
    <mergeCell ref="P8:S10"/>
    <mergeCell ref="T8:W10"/>
    <mergeCell ref="X6:AA6"/>
    <mergeCell ref="AB6:AE6"/>
    <mergeCell ref="X7:AA7"/>
    <mergeCell ref="AB7:AE13"/>
    <mergeCell ref="AZ8:AZ10"/>
    <mergeCell ref="A9:B9"/>
    <mergeCell ref="D9:G9"/>
    <mergeCell ref="H9:K9"/>
    <mergeCell ref="AR9:AS9"/>
    <mergeCell ref="A10:B10"/>
    <mergeCell ref="D10:G10"/>
    <mergeCell ref="H10:K10"/>
    <mergeCell ref="A8:B8"/>
    <mergeCell ref="D8:G8"/>
    <mergeCell ref="AR10:AS10"/>
    <mergeCell ref="A11:B11"/>
    <mergeCell ref="D11:G11"/>
    <mergeCell ref="H11:K11"/>
    <mergeCell ref="L11:O13"/>
    <mergeCell ref="P11:S13"/>
    <mergeCell ref="T11:W13"/>
    <mergeCell ref="X11:AA13"/>
    <mergeCell ref="X8:AA10"/>
    <mergeCell ref="AR8:AS8"/>
    <mergeCell ref="AZ11:AZ13"/>
    <mergeCell ref="A12:B12"/>
    <mergeCell ref="D12:G12"/>
    <mergeCell ref="H12:K12"/>
    <mergeCell ref="A13:B13"/>
    <mergeCell ref="D13:G13"/>
    <mergeCell ref="H13:K13"/>
    <mergeCell ref="A17:B17"/>
    <mergeCell ref="D17:G17"/>
    <mergeCell ref="H17:K17"/>
    <mergeCell ref="L17:O17"/>
    <mergeCell ref="P17:S17"/>
    <mergeCell ref="T17:W17"/>
    <mergeCell ref="X17:AA17"/>
    <mergeCell ref="AB17:AE17"/>
    <mergeCell ref="AF17:AI17"/>
    <mergeCell ref="AJ17:AM17"/>
    <mergeCell ref="AN17:AQ17"/>
    <mergeCell ref="AR17:AU17"/>
    <mergeCell ref="A18:B18"/>
    <mergeCell ref="D18:G18"/>
    <mergeCell ref="H18:K18"/>
    <mergeCell ref="L18:O18"/>
    <mergeCell ref="P18:S18"/>
    <mergeCell ref="T18:W18"/>
    <mergeCell ref="X18:AA18"/>
    <mergeCell ref="AB18:AE24"/>
    <mergeCell ref="AF18:AI18"/>
    <mergeCell ref="AJ18:AM18"/>
    <mergeCell ref="AN18:AQ18"/>
    <mergeCell ref="AR18:AU24"/>
    <mergeCell ref="X19:AA19"/>
    <mergeCell ref="AF19:AI21"/>
    <mergeCell ref="AJ19:AM21"/>
    <mergeCell ref="AN19:AQ19"/>
    <mergeCell ref="A19:B19"/>
    <mergeCell ref="D19:G19"/>
    <mergeCell ref="H19:K19"/>
    <mergeCell ref="L19:O19"/>
    <mergeCell ref="P19:S21"/>
    <mergeCell ref="T19:W19"/>
    <mergeCell ref="A20:B20"/>
    <mergeCell ref="D20:G20"/>
    <mergeCell ref="H20:K20"/>
    <mergeCell ref="L20:O20"/>
    <mergeCell ref="T20:W20"/>
    <mergeCell ref="X20:AA20"/>
    <mergeCell ref="AN20:AQ20"/>
    <mergeCell ref="A21:B21"/>
    <mergeCell ref="D21:G21"/>
    <mergeCell ref="H21:K21"/>
    <mergeCell ref="L21:O21"/>
    <mergeCell ref="T21:W21"/>
    <mergeCell ref="X21:AA21"/>
    <mergeCell ref="AN21:AQ21"/>
    <mergeCell ref="A22:B22"/>
    <mergeCell ref="D22:G22"/>
    <mergeCell ref="H22:K22"/>
    <mergeCell ref="L22:O22"/>
    <mergeCell ref="P22:S24"/>
    <mergeCell ref="T22:W22"/>
    <mergeCell ref="X22:AA22"/>
    <mergeCell ref="AF22:AI24"/>
    <mergeCell ref="AJ22:AM22"/>
    <mergeCell ref="AN22:AQ22"/>
    <mergeCell ref="A23:B23"/>
    <mergeCell ref="D23:G23"/>
    <mergeCell ref="H23:K23"/>
    <mergeCell ref="L23:O23"/>
    <mergeCell ref="T23:W23"/>
    <mergeCell ref="X23:AA23"/>
    <mergeCell ref="AJ23:AM23"/>
    <mergeCell ref="AN23:AQ23"/>
    <mergeCell ref="A24:B24"/>
    <mergeCell ref="D24:G24"/>
    <mergeCell ref="H24:K24"/>
    <mergeCell ref="L24:O24"/>
    <mergeCell ref="T24:W24"/>
    <mergeCell ref="X24:AA24"/>
    <mergeCell ref="AJ24:AM24"/>
    <mergeCell ref="AN24:AQ24"/>
    <mergeCell ref="AE26:AH26"/>
    <mergeCell ref="AI26:AL26"/>
    <mergeCell ref="AM26:AP26"/>
    <mergeCell ref="AE27:AH29"/>
    <mergeCell ref="AI27:AL29"/>
    <mergeCell ref="AM27:AP29"/>
  </mergeCells>
  <printOptions/>
  <pageMargins left="0.44" right="0.15748031496062992" top="0.45" bottom="0.16" header="0.18" footer="0.16"/>
  <pageSetup horizontalDpi="300" verticalDpi="300" orientation="landscape" paperSize="9" scale="75" r:id="rId2"/>
  <headerFooter alignWithMargins="0">
    <oddHeader>&amp;R熊本市障がい保健福祉課・自立支援班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障がい保健福祉課</dc:creator>
  <cp:keywords/>
  <dc:description/>
  <cp:lastModifiedBy>熊本市職員</cp:lastModifiedBy>
  <cp:lastPrinted>2018-04-02T00:04:51Z</cp:lastPrinted>
  <dcterms:created xsi:type="dcterms:W3CDTF">2011-07-10T08:31:35Z</dcterms:created>
  <dcterms:modified xsi:type="dcterms:W3CDTF">2018-04-18T09:10:09Z</dcterms:modified>
  <cp:category/>
  <cp:version/>
  <cp:contentType/>
  <cp:contentStatus/>
</cp:coreProperties>
</file>