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2023年度\00 共通\15　物価高騰関係\令和５年度\08_HP関係\"/>
    </mc:Choice>
  </mc:AlternateContent>
  <xr:revisionPtr revIDLastSave="0" documentId="13_ncr:1_{AF03E386-2FD8-4D60-900C-FA0B7E46C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3" r:id="rId1"/>
    <sheet name="リスト用データ" sheetId="2" r:id="rId2"/>
  </sheets>
  <definedNames>
    <definedName name="_xlnm.Print_Area" localSheetId="0">計算シート!$A$1:$H$28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F11" i="3" s="1"/>
  <c r="E10" i="3"/>
  <c r="F10" i="3" s="1"/>
  <c r="E9" i="3"/>
  <c r="F9" i="3" s="1"/>
  <c r="C4" i="3"/>
  <c r="C16" i="3" l="1"/>
  <c r="C15" i="3" l="1"/>
  <c r="D6" i="3" s="1"/>
</calcChain>
</file>

<file path=xl/sharedStrings.xml><?xml version="1.0" encoding="utf-8"?>
<sst xmlns="http://schemas.openxmlformats.org/spreadsheetml/2006/main" count="45" uniqueCount="44">
  <si>
    <t>サービスの種類</t>
    <rPh sb="5" eb="7">
      <t>シュルイ</t>
    </rPh>
    <phoneticPr fontId="2"/>
  </si>
  <si>
    <t>単価①</t>
    <rPh sb="0" eb="2">
      <t>タンカ</t>
    </rPh>
    <phoneticPr fontId="2"/>
  </si>
  <si>
    <t>単価②</t>
    <rPh sb="0" eb="2">
      <t>タンカ</t>
    </rPh>
    <phoneticPr fontId="2"/>
  </si>
  <si>
    <t>介護老人福祉施設</t>
    <phoneticPr fontId="2"/>
  </si>
  <si>
    <t>地域密着型介護老人福祉施設</t>
    <phoneticPr fontId="2"/>
  </si>
  <si>
    <t>介護老人保健施設</t>
    <phoneticPr fontId="2"/>
  </si>
  <si>
    <t>介護療養型医療施設</t>
    <phoneticPr fontId="2"/>
  </si>
  <si>
    <t>介護医療院</t>
    <phoneticPr fontId="2"/>
  </si>
  <si>
    <t>（介護予防）短期入所生活介護</t>
    <phoneticPr fontId="2"/>
  </si>
  <si>
    <t>（介護予防）短期入所療養介護</t>
    <phoneticPr fontId="2"/>
  </si>
  <si>
    <t>（介護予防）認知症対応型共同生活介護</t>
    <phoneticPr fontId="2"/>
  </si>
  <si>
    <t>介護予防通所サービス</t>
    <rPh sb="0" eb="4">
      <t>カイゴヨボウ</t>
    </rPh>
    <rPh sb="4" eb="6">
      <t>ツウショ</t>
    </rPh>
    <phoneticPr fontId="2"/>
  </si>
  <si>
    <t>通所介護</t>
    <phoneticPr fontId="2"/>
  </si>
  <si>
    <t>（介護予防）通所リハビリテーション</t>
    <phoneticPr fontId="2"/>
  </si>
  <si>
    <t>地域密着型通所介護</t>
    <phoneticPr fontId="2"/>
  </si>
  <si>
    <t>（介護予防）認知症対応型通所介護</t>
    <phoneticPr fontId="2"/>
  </si>
  <si>
    <t>夜間対応型訪問介護</t>
    <rPh sb="0" eb="5">
      <t>ヤカンタイオウガタ</t>
    </rPh>
    <rPh sb="5" eb="9">
      <t>ホウモンカイゴ</t>
    </rPh>
    <phoneticPr fontId="2"/>
  </si>
  <si>
    <t>居宅介護（介護予防）支援</t>
    <rPh sb="5" eb="9">
      <t>カイゴヨボウ</t>
    </rPh>
    <phoneticPr fontId="2"/>
  </si>
  <si>
    <t>（介護予防）小規模多機能型居宅介護</t>
    <phoneticPr fontId="2"/>
  </si>
  <si>
    <t>複合型サービス（看護小規模多機能型居宅介護）</t>
    <phoneticPr fontId="2"/>
  </si>
  <si>
    <t>（介護予防）訪問入浴介護</t>
    <phoneticPr fontId="2"/>
  </si>
  <si>
    <t>（介護予防）訪問看護</t>
    <phoneticPr fontId="2"/>
  </si>
  <si>
    <t>（介護予防）訪問リハビリテーション</t>
    <phoneticPr fontId="2"/>
  </si>
  <si>
    <t>定期巡回・随時対応型訪問介護看護</t>
    <phoneticPr fontId="2"/>
  </si>
  <si>
    <t>有料老人ホーム（在宅型）</t>
    <rPh sb="0" eb="4">
      <t>ユウリョウロウジン</t>
    </rPh>
    <rPh sb="8" eb="11">
      <t>ザイタクガタ</t>
    </rPh>
    <phoneticPr fontId="2"/>
  </si>
  <si>
    <t>列1</t>
  </si>
  <si>
    <t>有料老人ホーム（特定施設又は地域密着型特定施設）</t>
    <rPh sb="0" eb="4">
      <t>ユウリョウロウジン</t>
    </rPh>
    <rPh sb="8" eb="12">
      <t>トクテイシセツ</t>
    </rPh>
    <rPh sb="12" eb="13">
      <t>マタ</t>
    </rPh>
    <rPh sb="14" eb="18">
      <t>チイキミッチャク</t>
    </rPh>
    <rPh sb="18" eb="19">
      <t>ガタ</t>
    </rPh>
    <rPh sb="19" eb="23">
      <t>トクテイシセツ</t>
    </rPh>
    <phoneticPr fontId="2"/>
  </si>
  <si>
    <t>交付申込額</t>
    <rPh sb="0" eb="2">
      <t>コウフ</t>
    </rPh>
    <rPh sb="2" eb="4">
      <t>モウシコミ</t>
    </rPh>
    <rPh sb="4" eb="5">
      <t>ガク</t>
    </rPh>
    <phoneticPr fontId="2"/>
  </si>
  <si>
    <t>交付基準額</t>
    <rPh sb="0" eb="5">
      <t>コウフキジュンガク</t>
    </rPh>
    <phoneticPr fontId="2"/>
  </si>
  <si>
    <t>　※年度途中の開始・休止・再開</t>
    <rPh sb="2" eb="6">
      <t>ネンドトチュウ</t>
    </rPh>
    <rPh sb="7" eb="9">
      <t>カイシ</t>
    </rPh>
    <rPh sb="10" eb="12">
      <t>キュウシ</t>
    </rPh>
    <rPh sb="13" eb="15">
      <t>サイカイ</t>
    </rPh>
    <phoneticPr fontId="2"/>
  </si>
  <si>
    <t>運営月数</t>
    <rPh sb="0" eb="4">
      <t>ウンエイツキスウ</t>
    </rPh>
    <phoneticPr fontId="2"/>
  </si>
  <si>
    <t>年度末</t>
    <rPh sb="0" eb="3">
      <t>ネンドマツ</t>
    </rPh>
    <phoneticPr fontId="2"/>
  </si>
  <si>
    <t>開始日</t>
    <rPh sb="0" eb="2">
      <t>カイシ</t>
    </rPh>
    <rPh sb="2" eb="3">
      <t>ヒ</t>
    </rPh>
    <phoneticPr fontId="2"/>
  </si>
  <si>
    <t>休止日</t>
    <rPh sb="0" eb="2">
      <t>キュウシ</t>
    </rPh>
    <rPh sb="2" eb="3">
      <t>ヒ</t>
    </rPh>
    <phoneticPr fontId="2"/>
  </si>
  <si>
    <t>再開日</t>
    <rPh sb="0" eb="2">
      <t>サイカイ</t>
    </rPh>
    <rPh sb="2" eb="3">
      <t>ヒ</t>
    </rPh>
    <phoneticPr fontId="2"/>
  </si>
  <si>
    <t>判定用日付</t>
    <rPh sb="0" eb="5">
      <t>ハンテイヨウヒヅケ</t>
    </rPh>
    <phoneticPr fontId="2"/>
  </si>
  <si>
    <t>年度始</t>
    <rPh sb="0" eb="2">
      <t>ネンド</t>
    </rPh>
    <rPh sb="2" eb="3">
      <t>ハジメ</t>
    </rPh>
    <phoneticPr fontId="2"/>
  </si>
  <si>
    <t>基準日</t>
    <rPh sb="0" eb="3">
      <t>キジュンビ</t>
    </rPh>
    <phoneticPr fontId="2"/>
  </si>
  <si>
    <t>訪問介護・介護予防訪問サービス</t>
    <phoneticPr fontId="2"/>
  </si>
  <si>
    <t>交付申込額計算シート（訪問系）</t>
    <rPh sb="0" eb="5">
      <t>コウフモウシコミガク</t>
    </rPh>
    <rPh sb="5" eb="7">
      <t>ケイサン</t>
    </rPh>
    <rPh sb="11" eb="13">
      <t>ホウモン</t>
    </rPh>
    <rPh sb="13" eb="14">
      <t>ケイ</t>
    </rPh>
    <phoneticPr fontId="2"/>
  </si>
  <si>
    <t>　</t>
    <phoneticPr fontId="2"/>
  </si>
  <si>
    <t>施設・事業所名</t>
    <rPh sb="0" eb="2">
      <t>シセツ</t>
    </rPh>
    <rPh sb="3" eb="7">
      <t>ジギョウショメイ</t>
    </rPh>
    <phoneticPr fontId="2"/>
  </si>
  <si>
    <t>事業所名</t>
    <rPh sb="0" eb="4">
      <t>ジギョウショメイ</t>
    </rPh>
    <phoneticPr fontId="2"/>
  </si>
  <si>
    <t>訪問介護・介護予防訪問サービス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</si>
</sst>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m&quot;月&quot;d&quot;日&quot;;@"/>
    <numFmt numFmtId="177" formatCode="General&quot;ヵ月&quot;"/>
    <numFmt numFmtId="178" formatCode="0_);[Red]\(0\)"/>
    <numFmt numFmtId="179" formatCode="#,##0&quot;円&quot;;[Red]\-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11"/>
      <color indexed="8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 applyAlignment="1">
      <alignment vertical="center" wrapText="1" shrinkToFit="1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8" fillId="0" borderId="0" xfId="0" applyFon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Border="1" applyAlignment="1" applyProtection="1">
      <alignment horizontal="center" vertical="center" shrinkToFit="1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Border="1" applyAlignment="1">
      <alignment horizontal="right" vertical="center"/>
    </xf>
    <xf numFmtId="179" fontId="7" fillId="0" borderId="5" xfId="1" applyNumberFormat="1" applyFont="1" applyBorder="1" applyProtection="1">
      <alignment vertical="center"/>
    </xf>
    <xf numFmtId="42" fontId="6" fillId="2" borderId="8" xfId="0" applyNumberFormat="1" applyFont="1" applyFill="1" applyBorder="1" applyAlignment="1">
      <alignment vertical="center" shrinkToFit="1"/>
    </xf>
    <xf numFmtId="14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3" borderId="2" xfId="0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4" xfId="2" xr:uid="{D4307E97-5B80-40BE-99DF-C691DF9E976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DCE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16</xdr:row>
      <xdr:rowOff>185735</xdr:rowOff>
    </xdr:from>
    <xdr:to>
      <xdr:col>3</xdr:col>
      <xdr:colOff>565546</xdr:colOff>
      <xdr:row>26</xdr:row>
      <xdr:rowOff>95250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C2034B8-1A14-452A-97CA-EAD6A3A6ACF5}"/>
            </a:ext>
          </a:extLst>
        </xdr:cNvPr>
        <xdr:cNvSpPr/>
      </xdr:nvSpPr>
      <xdr:spPr>
        <a:xfrm>
          <a:off x="29766" y="4471985"/>
          <a:ext cx="2655093" cy="1832374"/>
        </a:xfrm>
        <a:prstGeom prst="wedgeRectCallout">
          <a:avLst>
            <a:gd name="adj1" fmla="val -4542"/>
            <a:gd name="adj2" fmla="val -6161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＜エラーコード表＞</a:t>
          </a:r>
          <a:endParaRPr kumimoji="1"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ERROR</a:t>
          </a:r>
          <a:r>
            <a:rPr kumimoji="1"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１：再開日のみで休止日なし</a:t>
          </a:r>
          <a:endParaRPr kumimoji="1"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（休止日を入力してください。）</a:t>
          </a:r>
          <a:endParaRPr kumimoji="1"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休止日のみで再開日なし</a:t>
          </a:r>
          <a:endParaRPr kumimoji="1" lang="en-US" altLang="ja-JP" sz="9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（休止中は申込不可です。）</a:t>
          </a:r>
          <a:endParaRPr kumimoji="1" lang="en-US" altLang="ja-JP" sz="9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再開日が休止日以前の日付</a:t>
          </a:r>
          <a:endParaRPr kumimoji="1" lang="en-US" altLang="ja-JP" sz="9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（休止中は申込不可です。）</a:t>
          </a:r>
          <a:endParaRPr kumimoji="1" lang="en-US" altLang="ja-JP" sz="9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ERROR4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開始日が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10/2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以降の日付</a:t>
          </a:r>
          <a:endParaRPr lang="ja-JP" altLang="ja-JP" sz="9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（申込不可です。）</a:t>
          </a:r>
          <a:endParaRPr kumimoji="1" lang="en-US" altLang="ja-JP" sz="9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ERROR5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休止日が開始日以前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の日付</a:t>
          </a:r>
          <a:endParaRPr lang="ja-JP" altLang="ja-JP" sz="9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</a:t>
          </a:r>
          <a:r>
            <a:rPr kumimoji="1" lang="ja-JP" altLang="en-US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矛盾します。</a:t>
          </a:r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7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7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1085849</xdr:colOff>
      <xdr:row>11</xdr:row>
      <xdr:rowOff>190499</xdr:rowOff>
    </xdr:from>
    <xdr:to>
      <xdr:col>7</xdr:col>
      <xdr:colOff>433386</xdr:colOff>
      <xdr:row>26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C11BB2-2F3F-441B-AB69-60A6D14CE7FD}"/>
            </a:ext>
          </a:extLst>
        </xdr:cNvPr>
        <xdr:cNvSpPr txBox="1"/>
      </xdr:nvSpPr>
      <xdr:spPr>
        <a:xfrm>
          <a:off x="3200399" y="3190874"/>
          <a:ext cx="2805112" cy="31146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＜計算シート入力手順＞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 事業所名を入力</a:t>
          </a:r>
          <a:endParaRPr kumimoji="1" lang="en-US" altLang="ja-JP" sz="1100" b="1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>
            <a:spcBef>
              <a:spcPts val="600"/>
            </a:spcBef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 サービスの種類を選択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（プルダウンリストから選んでください。）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spcBef>
              <a:spcPts val="600"/>
            </a:spcBef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 令和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年度中に開始・休止・再開をしている場合のみ開始日、休止日、再開日を入力（日付は 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yyyy/m/d 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で入力してください。）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spcBef>
              <a:spcPts val="600"/>
            </a:spcBef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 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ERROR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の表示が出た場合は、エラーコード表で内容を確認し、誤入力等を修正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spcBef>
              <a:spcPts val="600"/>
            </a:spcBef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 交付申込額欄の金額をオンライン申請のフォームに入力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spcBef>
              <a:spcPts val="600"/>
            </a:spcBef>
          </a:pP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186928</xdr:colOff>
      <xdr:row>8</xdr:row>
      <xdr:rowOff>91678</xdr:rowOff>
    </xdr:from>
    <xdr:to>
      <xdr:col>3</xdr:col>
      <xdr:colOff>1034653</xdr:colOff>
      <xdr:row>11</xdr:row>
      <xdr:rowOff>41672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725DC3B-FACF-4291-8928-072AAB58F6AB}"/>
            </a:ext>
          </a:extLst>
        </xdr:cNvPr>
        <xdr:cNvSpPr/>
      </xdr:nvSpPr>
      <xdr:spPr>
        <a:xfrm>
          <a:off x="2306241" y="2091928"/>
          <a:ext cx="847725" cy="807244"/>
        </a:xfrm>
        <a:prstGeom prst="borderCallout1">
          <a:avLst>
            <a:gd name="adj1" fmla="val 16538"/>
            <a:gd name="adj2" fmla="val 94"/>
            <a:gd name="adj3" fmla="val 18750"/>
            <a:gd name="adj4" fmla="val -21198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日付は </a:t>
          </a:r>
          <a:r>
            <a: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yyyy/m/d 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で入力してください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283368</xdr:colOff>
      <xdr:row>5</xdr:row>
      <xdr:rowOff>8334</xdr:rowOff>
    </xdr:from>
    <xdr:to>
      <xdr:col>7</xdr:col>
      <xdr:colOff>95250</xdr:colOff>
      <xdr:row>6</xdr:row>
      <xdr:rowOff>222647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755A3706-090B-496A-BCD3-6AC05C69DE0C}"/>
            </a:ext>
          </a:extLst>
        </xdr:cNvPr>
        <xdr:cNvSpPr/>
      </xdr:nvSpPr>
      <xdr:spPr>
        <a:xfrm>
          <a:off x="3579018" y="1341834"/>
          <a:ext cx="2088357" cy="547688"/>
        </a:xfrm>
        <a:prstGeom prst="borderCallout2">
          <a:avLst>
            <a:gd name="adj1" fmla="val 12146"/>
            <a:gd name="adj2" fmla="val -641"/>
            <a:gd name="adj3" fmla="val 1769"/>
            <a:gd name="adj4" fmla="val -7550"/>
            <a:gd name="adj5" fmla="val 17484"/>
            <a:gd name="adj6" fmla="val -1371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申請フォーム「交付申込額」に入力してください。</a:t>
          </a:r>
        </a:p>
      </xdr:txBody>
    </xdr:sp>
    <xdr:clientData/>
  </xdr:twoCellAnchor>
  <xdr:twoCellAnchor>
    <xdr:from>
      <xdr:col>3</xdr:col>
      <xdr:colOff>1038223</xdr:colOff>
      <xdr:row>3</xdr:row>
      <xdr:rowOff>66674</xdr:rowOff>
    </xdr:from>
    <xdr:to>
      <xdr:col>7</xdr:col>
      <xdr:colOff>695325</xdr:colOff>
      <xdr:row>4</xdr:row>
      <xdr:rowOff>64557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A72BC4FD-94EC-4BDC-AA15-B7695ACEDFBD}"/>
            </a:ext>
          </a:extLst>
        </xdr:cNvPr>
        <xdr:cNvSpPr/>
      </xdr:nvSpPr>
      <xdr:spPr>
        <a:xfrm>
          <a:off x="3152773" y="923924"/>
          <a:ext cx="3114677" cy="283633"/>
        </a:xfrm>
        <a:prstGeom prst="borderCallout1">
          <a:avLst>
            <a:gd name="adj1" fmla="val 47276"/>
            <a:gd name="adj2" fmla="val -101"/>
            <a:gd name="adj3" fmla="val -24205"/>
            <a:gd name="adj4" fmla="val -3121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サービスの種類はプルダウンリストから選択。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単価表" displayName="単価表" ref="A1:D27" totalsRowShown="0" headerRowCellStyle="桁区切り" dataCellStyle="桁区切り">
  <autoFilter ref="A1:D27" xr:uid="{00000000-0009-0000-0100-000003000000}"/>
  <tableColumns count="4">
    <tableColumn id="1" xr3:uid="{00000000-0010-0000-0100-000001000000}" name="サービスの種類" dataCellStyle="桁区切り"/>
    <tableColumn id="5" xr3:uid="{00000000-0010-0000-0100-000005000000}" name="単価①" dataCellStyle="桁区切り"/>
    <tableColumn id="6" xr3:uid="{00000000-0010-0000-0100-000006000000}" name="単価②" dataCellStyle="桁区切り">
      <calculatedColumnFormula>90*12</calculatedColumnFormula>
    </tableColumn>
    <tableColumn id="2" xr3:uid="{6C51FB76-664A-4FDD-BAE0-2F36950261EA}" name="列1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9076-C07B-44C2-AC01-87D2412DC8D1}">
  <dimension ref="A1:H19"/>
  <sheetViews>
    <sheetView tabSelected="1" view="pageBreakPreview" zoomScale="160" zoomScaleNormal="160" zoomScaleSheetLayoutView="160" workbookViewId="0">
      <selection activeCell="J17" sqref="J17"/>
    </sheetView>
  </sheetViews>
  <sheetFormatPr defaultRowHeight="13.5" x14ac:dyDescent="0.4"/>
  <cols>
    <col min="1" max="1" width="3.875" style="4" customWidth="1"/>
    <col min="2" max="2" width="10.375" style="4" customWidth="1"/>
    <col min="3" max="3" width="13.5" style="4" customWidth="1"/>
    <col min="4" max="4" width="15.5" style="4" customWidth="1"/>
    <col min="5" max="5" width="13.375" style="4" customWidth="1"/>
    <col min="6" max="7" width="8.25" style="4" customWidth="1"/>
    <col min="8" max="8" width="10.125" style="4" customWidth="1"/>
    <col min="9" max="9" width="4.75" style="4" customWidth="1"/>
    <col min="10" max="10" width="9" style="4"/>
    <col min="11" max="11" width="14.125" style="4" customWidth="1"/>
    <col min="12" max="12" width="5.5" style="4" customWidth="1"/>
    <col min="13" max="13" width="9" style="4"/>
    <col min="14" max="25" width="3.75" style="4" customWidth="1"/>
    <col min="26" max="16384" width="9" style="4"/>
  </cols>
  <sheetData>
    <row r="1" spans="1:8" ht="22.5" customHeight="1" thickBot="1" x14ac:dyDescent="0.45">
      <c r="A1" s="31" t="s">
        <v>39</v>
      </c>
      <c r="B1" s="31"/>
      <c r="C1" s="31"/>
      <c r="D1" s="31"/>
      <c r="E1" s="31"/>
      <c r="F1" s="31"/>
      <c r="G1" s="31"/>
    </row>
    <row r="2" spans="1:8" ht="22.5" customHeight="1" thickBot="1" x14ac:dyDescent="0.45">
      <c r="A2" s="32" t="s">
        <v>42</v>
      </c>
      <c r="B2" s="32" t="s">
        <v>41</v>
      </c>
      <c r="C2" s="33"/>
      <c r="D2" s="34"/>
      <c r="E2" s="34"/>
      <c r="F2" s="34"/>
      <c r="G2" s="35"/>
      <c r="H2" s="15"/>
    </row>
    <row r="3" spans="1:8" ht="22.5" customHeight="1" thickBot="1" x14ac:dyDescent="0.45">
      <c r="A3" s="30" t="s">
        <v>0</v>
      </c>
      <c r="B3" s="30"/>
      <c r="C3" s="27" t="s">
        <v>43</v>
      </c>
      <c r="D3" s="28"/>
      <c r="E3" s="28"/>
      <c r="F3" s="28"/>
      <c r="G3" s="29"/>
      <c r="H3" s="15"/>
    </row>
    <row r="4" spans="1:8" ht="22.5" customHeight="1" thickBot="1" x14ac:dyDescent="0.45">
      <c r="A4" s="17"/>
      <c r="B4" s="16" t="s">
        <v>28</v>
      </c>
      <c r="C4" s="19">
        <f>VLOOKUP(C3,単価表[],2,FALSE)</f>
        <v>25000</v>
      </c>
      <c r="H4" s="15"/>
    </row>
    <row r="5" spans="1:8" ht="15" customHeight="1" thickBot="1" x14ac:dyDescent="0.45">
      <c r="A5" s="5"/>
      <c r="B5" s="6"/>
      <c r="F5" s="7"/>
    </row>
    <row r="6" spans="1:8" ht="26.25" customHeight="1" thickTop="1" thickBot="1" x14ac:dyDescent="0.45">
      <c r="B6" s="23" t="s">
        <v>27</v>
      </c>
      <c r="C6" s="24"/>
      <c r="D6" s="20">
        <f>ROUNDDOWN(C4*C15/12,0)</f>
        <v>25000</v>
      </c>
    </row>
    <row r="7" spans="1:8" ht="18.75" customHeight="1" thickTop="1" x14ac:dyDescent="0.4">
      <c r="D7" s="4" t="s">
        <v>40</v>
      </c>
    </row>
    <row r="8" spans="1:8" ht="18.75" customHeight="1" thickBot="1" x14ac:dyDescent="0.45">
      <c r="B8" s="4" t="s">
        <v>29</v>
      </c>
      <c r="E8" s="4" t="s">
        <v>35</v>
      </c>
    </row>
    <row r="9" spans="1:8" ht="22.5" customHeight="1" thickBot="1" x14ac:dyDescent="0.45">
      <c r="B9" s="18" t="s">
        <v>32</v>
      </c>
      <c r="C9" s="21"/>
      <c r="E9" s="12">
        <f>IF(COUNTIF(C9,""),C12,IF(C9&lt;=C12,C12,C9))</f>
        <v>45017</v>
      </c>
      <c r="F9" s="8">
        <f>IF(E9=0,0,DATEDIF(E9,C14,"m"))</f>
        <v>11</v>
      </c>
    </row>
    <row r="10" spans="1:8" ht="22.5" customHeight="1" thickBot="1" x14ac:dyDescent="0.45">
      <c r="B10" s="18" t="s">
        <v>33</v>
      </c>
      <c r="C10" s="22"/>
      <c r="E10" s="11" t="str">
        <f>IF(COUNTIF(C10,""),"",IF(C10&lt;=C12,C12,C10))</f>
        <v/>
      </c>
      <c r="F10" s="8">
        <f>IF(COUNTIF(E10,""),0,IF(E10=0,0,DATEDIF(E10,C14,"m")))</f>
        <v>0</v>
      </c>
    </row>
    <row r="11" spans="1:8" ht="22.5" customHeight="1" thickBot="1" x14ac:dyDescent="0.45">
      <c r="B11" s="18" t="s">
        <v>34</v>
      </c>
      <c r="C11" s="22"/>
      <c r="E11" s="11" t="str">
        <f>IF(COUNTIF(C11,""),"",IF(C11&lt;=C12,C12,C11))</f>
        <v/>
      </c>
      <c r="F11" s="8">
        <f>IF(COUNTIF(E11,""),0,IF(E11=0,0,DATEDIF(E11,C14,"m")))</f>
        <v>0</v>
      </c>
    </row>
    <row r="12" spans="1:8" ht="22.5" customHeight="1" thickBot="1" x14ac:dyDescent="0.45">
      <c r="B12" s="10" t="s">
        <v>36</v>
      </c>
      <c r="C12" s="11">
        <v>45017</v>
      </c>
    </row>
    <row r="13" spans="1:8" ht="22.5" customHeight="1" thickBot="1" x14ac:dyDescent="0.45">
      <c r="B13" s="10" t="s">
        <v>37</v>
      </c>
      <c r="C13" s="11">
        <v>45200</v>
      </c>
    </row>
    <row r="14" spans="1:8" ht="22.5" customHeight="1" thickBot="1" x14ac:dyDescent="0.45">
      <c r="B14" s="9" t="s">
        <v>31</v>
      </c>
      <c r="C14" s="11">
        <v>45382</v>
      </c>
    </row>
    <row r="15" spans="1:8" ht="22.5" customHeight="1" x14ac:dyDescent="0.4">
      <c r="B15" s="25" t="s">
        <v>30</v>
      </c>
      <c r="C15" s="13">
        <f>IF(COUNTIF(C16,""),IF(6&lt;=(F9-F10+F11)+1,(F9-F10+F11)+1,"申込不可（6か月未満）"),"")</f>
        <v>12</v>
      </c>
    </row>
    <row r="16" spans="1:8" ht="18.75" customHeight="1" thickBot="1" x14ac:dyDescent="0.45">
      <c r="B16" s="26"/>
      <c r="C16" s="14" t="str">
        <f>IF(COUNTIF(E10,""),IF(COUNTIF(E11,""),IF(E9&gt;C13,"ERROR4",""),"ERROR1"),IF(COUNTIF(E11,""),"ERROR2",IF(C10&lt;C11,IF(E9&gt;C13,"ERROR4",IF(C10&gt;C9,"","ERROR5")),"ERROR3")))</f>
        <v/>
      </c>
    </row>
    <row r="17" ht="18.75" customHeight="1" x14ac:dyDescent="0.4"/>
    <row r="18" ht="18.75" customHeight="1" x14ac:dyDescent="0.4"/>
    <row r="19" ht="18.75" customHeight="1" x14ac:dyDescent="0.4"/>
  </sheetData>
  <sheetProtection selectLockedCells="1"/>
  <mergeCells count="7">
    <mergeCell ref="B6:C6"/>
    <mergeCell ref="B15:B16"/>
    <mergeCell ref="C3:G3"/>
    <mergeCell ref="A3:B3"/>
    <mergeCell ref="A1:G1"/>
    <mergeCell ref="A2:B2"/>
    <mergeCell ref="C2:G2"/>
  </mergeCells>
  <phoneticPr fontId="2"/>
  <conditionalFormatting sqref="C16">
    <cfRule type="containsText" dxfId="2" priority="3" operator="containsText" text="ERROR">
      <formula>NOT(ISERROR(SEARCH("ERROR",C16)))</formula>
    </cfRule>
  </conditionalFormatting>
  <conditionalFormatting sqref="C15">
    <cfRule type="containsText" dxfId="1" priority="2" operator="containsText" text="申込不可">
      <formula>NOT(ISERROR(SEARCH("申込不可",C15)))</formula>
    </cfRule>
  </conditionalFormatting>
  <conditionalFormatting sqref="D6">
    <cfRule type="containsText" dxfId="0" priority="1" operator="containsText" text="ERROR">
      <formula>NOT(ISERROR(SEARCH("ERROR",D6)))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27413F-130B-451B-9EE5-C30AE63D3C0F}">
          <x14:formula1>
            <xm:f>リスト用データ!$A$19:$A$25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A19" sqref="A19"/>
    </sheetView>
  </sheetViews>
  <sheetFormatPr defaultRowHeight="18.75" x14ac:dyDescent="0.4"/>
  <cols>
    <col min="1" max="1" width="54.75" style="1" customWidth="1"/>
    <col min="2" max="16384" width="9" style="1"/>
  </cols>
  <sheetData>
    <row r="1" spans="1:4" x14ac:dyDescent="0.4">
      <c r="A1" s="2" t="s">
        <v>0</v>
      </c>
      <c r="B1" s="1" t="s">
        <v>1</v>
      </c>
      <c r="C1" s="1" t="s">
        <v>2</v>
      </c>
      <c r="D1" s="1" t="s">
        <v>25</v>
      </c>
    </row>
    <row r="2" spans="1:4" ht="21" customHeight="1" x14ac:dyDescent="0.4">
      <c r="A2" s="3" t="s">
        <v>3</v>
      </c>
      <c r="B2" s="1">
        <v>53</v>
      </c>
    </row>
    <row r="3" spans="1:4" ht="21" customHeight="1" x14ac:dyDescent="0.4">
      <c r="A3" s="3" t="s">
        <v>4</v>
      </c>
      <c r="B3" s="1">
        <v>53</v>
      </c>
    </row>
    <row r="4" spans="1:4" ht="21" customHeight="1" x14ac:dyDescent="0.4">
      <c r="A4" s="3" t="s">
        <v>5</v>
      </c>
      <c r="B4" s="1">
        <v>53</v>
      </c>
    </row>
    <row r="5" spans="1:4" ht="21" customHeight="1" x14ac:dyDescent="0.4">
      <c r="A5" s="3" t="s">
        <v>6</v>
      </c>
      <c r="B5" s="1">
        <v>53</v>
      </c>
    </row>
    <row r="6" spans="1:4" ht="21" customHeight="1" x14ac:dyDescent="0.4">
      <c r="A6" s="3" t="s">
        <v>7</v>
      </c>
      <c r="B6" s="1">
        <v>53</v>
      </c>
    </row>
    <row r="7" spans="1:4" ht="21" customHeight="1" x14ac:dyDescent="0.4">
      <c r="A7" s="3" t="s">
        <v>8</v>
      </c>
      <c r="B7" s="1">
        <v>53</v>
      </c>
    </row>
    <row r="8" spans="1:4" ht="21" customHeight="1" x14ac:dyDescent="0.4">
      <c r="A8" s="3" t="s">
        <v>9</v>
      </c>
      <c r="B8" s="1">
        <v>53</v>
      </c>
    </row>
    <row r="9" spans="1:4" ht="21" customHeight="1" x14ac:dyDescent="0.4">
      <c r="A9" s="3" t="s">
        <v>10</v>
      </c>
      <c r="B9" s="1">
        <v>53</v>
      </c>
    </row>
    <row r="10" spans="1:4" ht="21" customHeight="1" x14ac:dyDescent="0.4">
      <c r="A10" s="3" t="s">
        <v>26</v>
      </c>
      <c r="B10" s="1">
        <v>53</v>
      </c>
      <c r="C10" s="1">
        <v>27</v>
      </c>
    </row>
    <row r="11" spans="1:4" ht="21" customHeight="1" x14ac:dyDescent="0.4">
      <c r="A11" s="3" t="s">
        <v>24</v>
      </c>
      <c r="B11" s="1">
        <v>27</v>
      </c>
    </row>
    <row r="12" spans="1:4" ht="21" customHeight="1" x14ac:dyDescent="0.4">
      <c r="A12" s="3" t="s">
        <v>12</v>
      </c>
      <c r="B12" s="1">
        <v>18</v>
      </c>
    </row>
    <row r="13" spans="1:4" ht="21" customHeight="1" x14ac:dyDescent="0.4">
      <c r="A13" s="3" t="s">
        <v>13</v>
      </c>
      <c r="B13" s="1">
        <v>18</v>
      </c>
    </row>
    <row r="14" spans="1:4" ht="21" customHeight="1" x14ac:dyDescent="0.4">
      <c r="A14" s="3" t="s">
        <v>14</v>
      </c>
      <c r="B14" s="1">
        <v>18</v>
      </c>
    </row>
    <row r="15" spans="1:4" ht="21" customHeight="1" x14ac:dyDescent="0.4">
      <c r="A15" s="3" t="s">
        <v>15</v>
      </c>
      <c r="B15" s="1">
        <v>18</v>
      </c>
    </row>
    <row r="16" spans="1:4" ht="21" customHeight="1" x14ac:dyDescent="0.4">
      <c r="A16" s="3" t="s">
        <v>11</v>
      </c>
      <c r="B16" s="1">
        <v>18</v>
      </c>
    </row>
    <row r="17" spans="1:3" ht="21" customHeight="1" x14ac:dyDescent="0.4">
      <c r="A17" s="3" t="s">
        <v>18</v>
      </c>
      <c r="B17" s="1">
        <v>53</v>
      </c>
      <c r="C17" s="1">
        <v>18</v>
      </c>
    </row>
    <row r="18" spans="1:3" ht="21" customHeight="1" x14ac:dyDescent="0.4">
      <c r="A18" s="3" t="s">
        <v>19</v>
      </c>
      <c r="B18" s="1">
        <v>53</v>
      </c>
      <c r="C18" s="1">
        <v>18</v>
      </c>
    </row>
    <row r="19" spans="1:3" ht="21" customHeight="1" x14ac:dyDescent="0.4">
      <c r="A19" s="3" t="s">
        <v>38</v>
      </c>
      <c r="B19" s="1">
        <v>25000</v>
      </c>
    </row>
    <row r="20" spans="1:3" ht="21" customHeight="1" x14ac:dyDescent="0.4">
      <c r="A20" s="3" t="s">
        <v>20</v>
      </c>
      <c r="B20" s="1">
        <v>25000</v>
      </c>
    </row>
    <row r="21" spans="1:3" ht="21" customHeight="1" x14ac:dyDescent="0.4">
      <c r="A21" s="3" t="s">
        <v>21</v>
      </c>
      <c r="B21" s="1">
        <v>25000</v>
      </c>
    </row>
    <row r="22" spans="1:3" ht="21" customHeight="1" x14ac:dyDescent="0.4">
      <c r="A22" s="3" t="s">
        <v>22</v>
      </c>
      <c r="B22" s="1">
        <v>25000</v>
      </c>
    </row>
    <row r="23" spans="1:3" ht="21" customHeight="1" x14ac:dyDescent="0.4">
      <c r="A23" s="3" t="s">
        <v>23</v>
      </c>
      <c r="B23" s="1">
        <v>25000</v>
      </c>
    </row>
    <row r="24" spans="1:3" x14ac:dyDescent="0.4">
      <c r="A24" s="3" t="s">
        <v>16</v>
      </c>
      <c r="B24" s="1">
        <v>25000</v>
      </c>
    </row>
    <row r="25" spans="1:3" x14ac:dyDescent="0.4">
      <c r="A25" s="3" t="s">
        <v>17</v>
      </c>
      <c r="B25" s="1">
        <v>25000</v>
      </c>
    </row>
    <row r="26" spans="1:3" x14ac:dyDescent="0.4">
      <c r="A26" s="3"/>
    </row>
  </sheetData>
  <sheetProtection selectLockedCell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リスト用データ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松下　寿希</cp:lastModifiedBy>
  <cp:lastPrinted>2023-01-11T08:03:54Z</cp:lastPrinted>
  <dcterms:created xsi:type="dcterms:W3CDTF">2022-06-30T01:15:34Z</dcterms:created>
  <dcterms:modified xsi:type="dcterms:W3CDTF">2023-11-09T06:38:42Z</dcterms:modified>
</cp:coreProperties>
</file>