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hare07\経済観光局商業金融課共用\2023年度\04 商業振興班\27空き店舗調査\R5.11\"/>
    </mc:Choice>
  </mc:AlternateContent>
  <xr:revisionPtr revIDLastSave="0" documentId="13_ncr:1_{86678373-9ACB-49DF-9BAC-EF8C2D05C82A}" xr6:coauthVersionLast="47" xr6:coauthVersionMax="47" xr10:uidLastSave="{00000000-0000-0000-0000-000000000000}"/>
  <bookViews>
    <workbookView xWindow="-108" yWindow="-108" windowWidth="23256" windowHeight="12576" xr2:uid="{64DD064F-DAAF-403D-A9AA-E5BB944B2E9C}"/>
  </bookViews>
  <sheets>
    <sheet name="R5" sheetId="4" r:id="rId1"/>
  </sheets>
  <definedNames>
    <definedName name="_xlnm._FilterDatabase" localSheetId="0" hidden="1">'R5'!$A$4:$BE$37</definedName>
    <definedName name="_xlnm.Print_Area" localSheetId="0">'R5'!$A$1:$AY$50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4" l="1"/>
  <c r="H39" i="4"/>
  <c r="E39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39" i="4"/>
  <c r="K42" i="4"/>
  <c r="K41" i="4"/>
  <c r="K40" i="4"/>
  <c r="D40" i="4"/>
  <c r="AW39" i="4"/>
  <c r="AT39" i="4"/>
  <c r="AQ39" i="4"/>
  <c r="AN39" i="4"/>
  <c r="AK39" i="4"/>
  <c r="AH39" i="4"/>
  <c r="AE39" i="4"/>
  <c r="AB39" i="4"/>
  <c r="Y39" i="4"/>
  <c r="V39" i="4"/>
  <c r="S39" i="4"/>
  <c r="K39" i="4"/>
  <c r="AT37" i="4"/>
  <c r="AV36" i="4"/>
  <c r="AU36" i="4"/>
  <c r="AT36" i="4"/>
  <c r="AP36" i="4"/>
  <c r="AO36" i="4"/>
  <c r="AM36" i="4"/>
  <c r="AL36" i="4"/>
  <c r="AJ36" i="4"/>
  <c r="AI36" i="4"/>
  <c r="AG36" i="4"/>
  <c r="AF36" i="4"/>
  <c r="AD36" i="4"/>
  <c r="AC36" i="4"/>
  <c r="AA36" i="4"/>
  <c r="Z36" i="4"/>
  <c r="X36" i="4"/>
  <c r="W36" i="4"/>
  <c r="U36" i="4"/>
  <c r="T36" i="4"/>
  <c r="R36" i="4"/>
  <c r="Q36" i="4"/>
  <c r="L36" i="4"/>
  <c r="J36" i="4"/>
  <c r="I36" i="4"/>
  <c r="H36" i="4"/>
  <c r="G36" i="4"/>
  <c r="F36" i="4"/>
  <c r="E36" i="4"/>
  <c r="AW35" i="4"/>
  <c r="AT35" i="4"/>
  <c r="AQ35" i="4"/>
  <c r="AN35" i="4"/>
  <c r="AK35" i="4"/>
  <c r="AH35" i="4"/>
  <c r="AE35" i="4"/>
  <c r="AB35" i="4"/>
  <c r="Y35" i="4"/>
  <c r="V35" i="4"/>
  <c r="S35" i="4"/>
  <c r="K35" i="4"/>
  <c r="AW34" i="4"/>
  <c r="AT34" i="4"/>
  <c r="AQ34" i="4"/>
  <c r="AN34" i="4"/>
  <c r="AK34" i="4"/>
  <c r="AH34" i="4"/>
  <c r="AE34" i="4"/>
  <c r="AB34" i="4"/>
  <c r="Y34" i="4"/>
  <c r="V34" i="4"/>
  <c r="S34" i="4"/>
  <c r="K34" i="4"/>
  <c r="D34" i="4" s="1"/>
  <c r="M34" i="4" s="1"/>
  <c r="AW33" i="4"/>
  <c r="AT33" i="4"/>
  <c r="AQ33" i="4"/>
  <c r="AN33" i="4"/>
  <c r="AK33" i="4"/>
  <c r="AH33" i="4"/>
  <c r="AE33" i="4"/>
  <c r="AB33" i="4"/>
  <c r="Y33" i="4"/>
  <c r="V33" i="4"/>
  <c r="S33" i="4"/>
  <c r="K33" i="4"/>
  <c r="D33" i="4" s="1"/>
  <c r="M33" i="4" s="1"/>
  <c r="AW32" i="4"/>
  <c r="AT32" i="4"/>
  <c r="AQ32" i="4"/>
  <c r="AN32" i="4"/>
  <c r="AK32" i="4"/>
  <c r="AH32" i="4"/>
  <c r="AE32" i="4"/>
  <c r="AB32" i="4"/>
  <c r="Y32" i="4"/>
  <c r="V32" i="4"/>
  <c r="S32" i="4"/>
  <c r="K32" i="4"/>
  <c r="D32" i="4" s="1"/>
  <c r="M32" i="4" s="1"/>
  <c r="AV31" i="4"/>
  <c r="AU31" i="4"/>
  <c r="AT31" i="4"/>
  <c r="AP31" i="4"/>
  <c r="AO31" i="4"/>
  <c r="AM31" i="4"/>
  <c r="AL31" i="4"/>
  <c r="AJ31" i="4"/>
  <c r="AI31" i="4"/>
  <c r="AG31" i="4"/>
  <c r="AF31" i="4"/>
  <c r="AD31" i="4"/>
  <c r="AC31" i="4"/>
  <c r="AA31" i="4"/>
  <c r="Z31" i="4"/>
  <c r="X31" i="4"/>
  <c r="W31" i="4"/>
  <c r="U31" i="4"/>
  <c r="T31" i="4"/>
  <c r="R31" i="4"/>
  <c r="Q31" i="4"/>
  <c r="L31" i="4"/>
  <c r="J31" i="4"/>
  <c r="I31" i="4"/>
  <c r="H31" i="4"/>
  <c r="G31" i="4"/>
  <c r="F31" i="4"/>
  <c r="E31" i="4"/>
  <c r="AW30" i="4"/>
  <c r="AT30" i="4"/>
  <c r="AQ30" i="4"/>
  <c r="AN30" i="4"/>
  <c r="AK30" i="4"/>
  <c r="AH30" i="4"/>
  <c r="AE30" i="4"/>
  <c r="AB30" i="4"/>
  <c r="Y30" i="4"/>
  <c r="V30" i="4"/>
  <c r="S30" i="4"/>
  <c r="K30" i="4"/>
  <c r="D30" i="4" s="1"/>
  <c r="M30" i="4" s="1"/>
  <c r="AW29" i="4"/>
  <c r="AT29" i="4"/>
  <c r="AQ29" i="4"/>
  <c r="AN29" i="4"/>
  <c r="AK29" i="4"/>
  <c r="AH29" i="4"/>
  <c r="AE29" i="4"/>
  <c r="AB29" i="4"/>
  <c r="Y29" i="4"/>
  <c r="V29" i="4"/>
  <c r="S29" i="4"/>
  <c r="K29" i="4"/>
  <c r="D29" i="4" s="1"/>
  <c r="AW28" i="4"/>
  <c r="AT28" i="4"/>
  <c r="AQ28" i="4"/>
  <c r="AN28" i="4"/>
  <c r="AK28" i="4"/>
  <c r="AH28" i="4"/>
  <c r="AE28" i="4"/>
  <c r="AB28" i="4"/>
  <c r="Y28" i="4"/>
  <c r="V28" i="4"/>
  <c r="S28" i="4"/>
  <c r="K28" i="4"/>
  <c r="AW27" i="4"/>
  <c r="AT27" i="4"/>
  <c r="AQ27" i="4"/>
  <c r="AN27" i="4"/>
  <c r="AK27" i="4"/>
  <c r="AH27" i="4"/>
  <c r="AE27" i="4"/>
  <c r="AB27" i="4"/>
  <c r="Y27" i="4"/>
  <c r="V27" i="4"/>
  <c r="S27" i="4"/>
  <c r="K27" i="4"/>
  <c r="D27" i="4" s="1"/>
  <c r="AV26" i="4"/>
  <c r="AU26" i="4"/>
  <c r="AT26" i="4"/>
  <c r="AP26" i="4"/>
  <c r="AO26" i="4"/>
  <c r="AM26" i="4"/>
  <c r="AL26" i="4"/>
  <c r="AJ26" i="4"/>
  <c r="AI26" i="4"/>
  <c r="AG26" i="4"/>
  <c r="AF26" i="4"/>
  <c r="AD26" i="4"/>
  <c r="AC26" i="4"/>
  <c r="AA26" i="4"/>
  <c r="Z26" i="4"/>
  <c r="X26" i="4"/>
  <c r="W26" i="4"/>
  <c r="U26" i="4"/>
  <c r="T26" i="4"/>
  <c r="R26" i="4"/>
  <c r="Q26" i="4"/>
  <c r="L26" i="4"/>
  <c r="J26" i="4"/>
  <c r="I26" i="4"/>
  <c r="H26" i="4"/>
  <c r="G26" i="4"/>
  <c r="F26" i="4"/>
  <c r="E26" i="4"/>
  <c r="AW25" i="4"/>
  <c r="AT25" i="4"/>
  <c r="AQ25" i="4"/>
  <c r="AN25" i="4"/>
  <c r="AK25" i="4"/>
  <c r="AH25" i="4"/>
  <c r="AE25" i="4"/>
  <c r="AB25" i="4"/>
  <c r="Y25" i="4"/>
  <c r="V25" i="4"/>
  <c r="S25" i="4"/>
  <c r="K25" i="4"/>
  <c r="D25" i="4" s="1"/>
  <c r="M25" i="4" s="1"/>
  <c r="AW24" i="4"/>
  <c r="AT24" i="4"/>
  <c r="AQ24" i="4"/>
  <c r="AN24" i="4"/>
  <c r="AK24" i="4"/>
  <c r="AH24" i="4"/>
  <c r="AE24" i="4"/>
  <c r="AB24" i="4"/>
  <c r="Y24" i="4"/>
  <c r="V24" i="4"/>
  <c r="S24" i="4"/>
  <c r="K24" i="4"/>
  <c r="AW23" i="4"/>
  <c r="AT23" i="4"/>
  <c r="AQ23" i="4"/>
  <c r="AN23" i="4"/>
  <c r="AK23" i="4"/>
  <c r="AH23" i="4"/>
  <c r="AE23" i="4"/>
  <c r="AB23" i="4"/>
  <c r="Y23" i="4"/>
  <c r="V23" i="4"/>
  <c r="S23" i="4"/>
  <c r="K23" i="4"/>
  <c r="D23" i="4" s="1"/>
  <c r="AW22" i="4"/>
  <c r="AT22" i="4"/>
  <c r="AQ22" i="4"/>
  <c r="AN22" i="4"/>
  <c r="AK22" i="4"/>
  <c r="AH22" i="4"/>
  <c r="AE22" i="4"/>
  <c r="AB22" i="4"/>
  <c r="Y22" i="4"/>
  <c r="V22" i="4"/>
  <c r="S22" i="4"/>
  <c r="K22" i="4"/>
  <c r="D22" i="4" s="1"/>
  <c r="AV21" i="4"/>
  <c r="AU21" i="4"/>
  <c r="AT21" i="4"/>
  <c r="AP21" i="4"/>
  <c r="AO21" i="4"/>
  <c r="AM21" i="4"/>
  <c r="AL21" i="4"/>
  <c r="AJ21" i="4"/>
  <c r="AI21" i="4"/>
  <c r="AG21" i="4"/>
  <c r="AF21" i="4"/>
  <c r="AD21" i="4"/>
  <c r="AC21" i="4"/>
  <c r="AA21" i="4"/>
  <c r="Z21" i="4"/>
  <c r="X21" i="4"/>
  <c r="W21" i="4"/>
  <c r="U21" i="4"/>
  <c r="T21" i="4"/>
  <c r="R21" i="4"/>
  <c r="Q21" i="4"/>
  <c r="L21" i="4"/>
  <c r="J21" i="4"/>
  <c r="I21" i="4"/>
  <c r="H21" i="4"/>
  <c r="G21" i="4"/>
  <c r="F21" i="4"/>
  <c r="AW20" i="4"/>
  <c r="AT20" i="4"/>
  <c r="AQ20" i="4"/>
  <c r="AN20" i="4"/>
  <c r="AK20" i="4"/>
  <c r="AH20" i="4"/>
  <c r="AE20" i="4"/>
  <c r="AB20" i="4"/>
  <c r="Y20" i="4"/>
  <c r="V20" i="4"/>
  <c r="S20" i="4"/>
  <c r="K20" i="4"/>
  <c r="AW19" i="4"/>
  <c r="AT19" i="4"/>
  <c r="AQ19" i="4"/>
  <c r="AN19" i="4"/>
  <c r="AK19" i="4"/>
  <c r="AH19" i="4"/>
  <c r="AE19" i="4"/>
  <c r="AB19" i="4"/>
  <c r="Y19" i="4"/>
  <c r="V19" i="4"/>
  <c r="S19" i="4"/>
  <c r="K19" i="4"/>
  <c r="D19" i="4" s="1"/>
  <c r="M19" i="4" s="1"/>
  <c r="AW18" i="4"/>
  <c r="AT18" i="4"/>
  <c r="AQ18" i="4"/>
  <c r="AN18" i="4"/>
  <c r="AK18" i="4"/>
  <c r="AH18" i="4"/>
  <c r="AE18" i="4"/>
  <c r="AB18" i="4"/>
  <c r="Y18" i="4"/>
  <c r="V18" i="4"/>
  <c r="S18" i="4"/>
  <c r="K18" i="4"/>
  <c r="AW17" i="4"/>
  <c r="AT17" i="4"/>
  <c r="AQ17" i="4"/>
  <c r="AN17" i="4"/>
  <c r="AK17" i="4"/>
  <c r="AH17" i="4"/>
  <c r="AE17" i="4"/>
  <c r="AB17" i="4"/>
  <c r="Y17" i="4"/>
  <c r="V17" i="4"/>
  <c r="S17" i="4"/>
  <c r="K17" i="4"/>
  <c r="AV16" i="4"/>
  <c r="AU16" i="4"/>
  <c r="AT16" i="4"/>
  <c r="AP16" i="4"/>
  <c r="AO16" i="4"/>
  <c r="AM16" i="4"/>
  <c r="AL16" i="4"/>
  <c r="AJ16" i="4"/>
  <c r="AI16" i="4"/>
  <c r="AG16" i="4"/>
  <c r="AF16" i="4"/>
  <c r="AD16" i="4"/>
  <c r="AC16" i="4"/>
  <c r="AA16" i="4"/>
  <c r="Z16" i="4"/>
  <c r="X16" i="4"/>
  <c r="W16" i="4"/>
  <c r="U16" i="4"/>
  <c r="T16" i="4"/>
  <c r="R16" i="4"/>
  <c r="Q16" i="4"/>
  <c r="L16" i="4"/>
  <c r="J16" i="4"/>
  <c r="I16" i="4"/>
  <c r="H16" i="4"/>
  <c r="G16" i="4"/>
  <c r="F16" i="4"/>
  <c r="E16" i="4"/>
  <c r="AW15" i="4"/>
  <c r="AT15" i="4"/>
  <c r="AQ15" i="4"/>
  <c r="AN15" i="4"/>
  <c r="AK15" i="4"/>
  <c r="AH15" i="4"/>
  <c r="AE15" i="4"/>
  <c r="AB15" i="4"/>
  <c r="Y15" i="4"/>
  <c r="V15" i="4"/>
  <c r="S15" i="4"/>
  <c r="K15" i="4"/>
  <c r="D15" i="4" s="1"/>
  <c r="M15" i="4" s="1"/>
  <c r="AW14" i="4"/>
  <c r="AT14" i="4"/>
  <c r="AQ14" i="4"/>
  <c r="AN14" i="4"/>
  <c r="AK14" i="4"/>
  <c r="AH14" i="4"/>
  <c r="AE14" i="4"/>
  <c r="AB14" i="4"/>
  <c r="Y14" i="4"/>
  <c r="V14" i="4"/>
  <c r="S14" i="4"/>
  <c r="K14" i="4"/>
  <c r="D14" i="4" s="1"/>
  <c r="M14" i="4" s="1"/>
  <c r="AW13" i="4"/>
  <c r="AT13" i="4"/>
  <c r="AQ13" i="4"/>
  <c r="AN13" i="4"/>
  <c r="AK13" i="4"/>
  <c r="AH13" i="4"/>
  <c r="AE13" i="4"/>
  <c r="AB13" i="4"/>
  <c r="Y13" i="4"/>
  <c r="V13" i="4"/>
  <c r="S13" i="4"/>
  <c r="K13" i="4"/>
  <c r="AW12" i="4"/>
  <c r="AT12" i="4"/>
  <c r="AQ12" i="4"/>
  <c r="AN12" i="4"/>
  <c r="AK12" i="4"/>
  <c r="AH12" i="4"/>
  <c r="AE12" i="4"/>
  <c r="AB12" i="4"/>
  <c r="Y12" i="4"/>
  <c r="V12" i="4"/>
  <c r="S12" i="4"/>
  <c r="K12" i="4"/>
  <c r="D12" i="4" s="1"/>
  <c r="M12" i="4" s="1"/>
  <c r="AW11" i="4"/>
  <c r="AT11" i="4"/>
  <c r="AQ11" i="4"/>
  <c r="AN11" i="4"/>
  <c r="AK11" i="4"/>
  <c r="AH11" i="4"/>
  <c r="AE11" i="4"/>
  <c r="AB11" i="4"/>
  <c r="Y11" i="4"/>
  <c r="V11" i="4"/>
  <c r="S11" i="4"/>
  <c r="K11" i="4"/>
  <c r="D11" i="4" s="1"/>
  <c r="M11" i="4" s="1"/>
  <c r="AW10" i="4"/>
  <c r="AT10" i="4"/>
  <c r="AQ10" i="4"/>
  <c r="AN10" i="4"/>
  <c r="AK10" i="4"/>
  <c r="AH10" i="4"/>
  <c r="AE10" i="4"/>
  <c r="AB10" i="4"/>
  <c r="Y10" i="4"/>
  <c r="V10" i="4"/>
  <c r="S10" i="4"/>
  <c r="K10" i="4"/>
  <c r="D10" i="4" s="1"/>
  <c r="M10" i="4" s="1"/>
  <c r="AW9" i="4"/>
  <c r="AT9" i="4"/>
  <c r="AQ9" i="4"/>
  <c r="AN9" i="4"/>
  <c r="AK9" i="4"/>
  <c r="AH9" i="4"/>
  <c r="AE9" i="4"/>
  <c r="AB9" i="4"/>
  <c r="Y9" i="4"/>
  <c r="V9" i="4"/>
  <c r="S9" i="4"/>
  <c r="K9" i="4"/>
  <c r="AW8" i="4"/>
  <c r="AT8" i="4"/>
  <c r="AQ8" i="4"/>
  <c r="AN8" i="4"/>
  <c r="AK8" i="4"/>
  <c r="AH8" i="4"/>
  <c r="AE8" i="4"/>
  <c r="AB8" i="4"/>
  <c r="Y8" i="4"/>
  <c r="V8" i="4"/>
  <c r="S8" i="4"/>
  <c r="K8" i="4"/>
  <c r="AW7" i="4"/>
  <c r="AT7" i="4"/>
  <c r="AQ7" i="4"/>
  <c r="AN7" i="4"/>
  <c r="AK7" i="4"/>
  <c r="AH7" i="4"/>
  <c r="AE7" i="4"/>
  <c r="AB7" i="4"/>
  <c r="Y7" i="4"/>
  <c r="V7" i="4"/>
  <c r="S7" i="4"/>
  <c r="K7" i="4"/>
  <c r="AW6" i="4"/>
  <c r="AT6" i="4"/>
  <c r="AQ6" i="4"/>
  <c r="AN6" i="4"/>
  <c r="AK6" i="4"/>
  <c r="AH6" i="4"/>
  <c r="AE6" i="4"/>
  <c r="AB6" i="4"/>
  <c r="Y6" i="4"/>
  <c r="V6" i="4"/>
  <c r="S6" i="4"/>
  <c r="K6" i="4"/>
  <c r="D6" i="4" s="1"/>
  <c r="M6" i="4" s="1"/>
  <c r="AW5" i="4"/>
  <c r="AT5" i="4"/>
  <c r="AQ5" i="4"/>
  <c r="AN5" i="4"/>
  <c r="AK5" i="4"/>
  <c r="AH5" i="4"/>
  <c r="AE5" i="4"/>
  <c r="AB5" i="4"/>
  <c r="Y5" i="4"/>
  <c r="V5" i="4"/>
  <c r="S5" i="4"/>
  <c r="K5" i="4"/>
  <c r="D5" i="4" s="1"/>
  <c r="D7" i="4" l="1"/>
  <c r="M7" i="4" s="1"/>
  <c r="AH21" i="4"/>
  <c r="AE26" i="4"/>
  <c r="AH31" i="4"/>
  <c r="S36" i="4"/>
  <c r="AK36" i="4"/>
  <c r="AN36" i="4"/>
  <c r="R37" i="4"/>
  <c r="V16" i="4"/>
  <c r="AQ31" i="4"/>
  <c r="Y36" i="4"/>
  <c r="AH36" i="4"/>
  <c r="S31" i="4"/>
  <c r="AB26" i="4"/>
  <c r="S26" i="4"/>
  <c r="AN31" i="4"/>
  <c r="D20" i="4"/>
  <c r="M20" i="4" s="1"/>
  <c r="K16" i="4"/>
  <c r="K31" i="4"/>
  <c r="F37" i="4"/>
  <c r="AK21" i="4"/>
  <c r="H37" i="4"/>
  <c r="V31" i="4"/>
  <c r="AI37" i="4"/>
  <c r="AW16" i="4"/>
  <c r="V26" i="4"/>
  <c r="AW31" i="4"/>
  <c r="K36" i="4"/>
  <c r="AE16" i="4"/>
  <c r="Y21" i="4"/>
  <c r="AF37" i="4"/>
  <c r="J37" i="4"/>
  <c r="Y31" i="4"/>
  <c r="AK31" i="4"/>
  <c r="AB36" i="4"/>
  <c r="AH26" i="4"/>
  <c r="AN21" i="4"/>
  <c r="AN16" i="4"/>
  <c r="AW26" i="4"/>
  <c r="W37" i="4"/>
  <c r="AH16" i="4"/>
  <c r="AU37" i="4"/>
  <c r="K21" i="4"/>
  <c r="AB21" i="4"/>
  <c r="AW21" i="4"/>
  <c r="M23" i="4"/>
  <c r="Y26" i="4"/>
  <c r="AE31" i="4"/>
  <c r="AE36" i="4"/>
  <c r="I37" i="4"/>
  <c r="X37" i="4"/>
  <c r="L37" i="4"/>
  <c r="Y16" i="4"/>
  <c r="D8" i="4"/>
  <c r="M8" i="4" s="1"/>
  <c r="E37" i="4"/>
  <c r="Q37" i="4"/>
  <c r="Z37" i="4"/>
  <c r="AL37" i="4"/>
  <c r="S21" i="4"/>
  <c r="AE21" i="4"/>
  <c r="AJ37" i="4"/>
  <c r="V36" i="4"/>
  <c r="AQ36" i="4"/>
  <c r="AA37" i="4"/>
  <c r="G37" i="4"/>
  <c r="AC37" i="4"/>
  <c r="AO37" i="4"/>
  <c r="V21" i="4"/>
  <c r="AQ21" i="4"/>
  <c r="AN26" i="4"/>
  <c r="M29" i="4"/>
  <c r="AW36" i="4"/>
  <c r="M40" i="4"/>
  <c r="U37" i="4"/>
  <c r="AP37" i="4"/>
  <c r="D18" i="4"/>
  <c r="M18" i="4" s="1"/>
  <c r="T37" i="4"/>
  <c r="AQ26" i="4"/>
  <c r="AB31" i="4"/>
  <c r="D41" i="4"/>
  <c r="M41" i="4" s="1"/>
  <c r="S16" i="4"/>
  <c r="AD37" i="4"/>
  <c r="AV37" i="4"/>
  <c r="AB16" i="4"/>
  <c r="M27" i="4"/>
  <c r="AM37" i="4"/>
  <c r="AQ16" i="4"/>
  <c r="M22" i="4"/>
  <c r="D9" i="4"/>
  <c r="M9" i="4" s="1"/>
  <c r="D13" i="4"/>
  <c r="M13" i="4" s="1"/>
  <c r="AK16" i="4"/>
  <c r="D24" i="4"/>
  <c r="D26" i="4" s="1"/>
  <c r="D35" i="4"/>
  <c r="M35" i="4" s="1"/>
  <c r="D39" i="4"/>
  <c r="M39" i="4" s="1"/>
  <c r="AG37" i="4"/>
  <c r="AK26" i="4"/>
  <c r="D17" i="4"/>
  <c r="K26" i="4"/>
  <c r="D28" i="4"/>
  <c r="D31" i="4" s="1"/>
  <c r="D42" i="4"/>
  <c r="M42" i="4" s="1"/>
  <c r="AQ37" i="4" l="1"/>
  <c r="AH37" i="4"/>
  <c r="S37" i="4"/>
  <c r="V37" i="4"/>
  <c r="M31" i="4"/>
  <c r="K37" i="4"/>
  <c r="AN37" i="4"/>
  <c r="AB37" i="4"/>
  <c r="AK37" i="4"/>
  <c r="AW37" i="4"/>
  <c r="Y37" i="4"/>
  <c r="D36" i="4"/>
  <c r="M36" i="4" s="1"/>
  <c r="AE37" i="4"/>
  <c r="D21" i="4"/>
  <c r="M21" i="4" s="1"/>
  <c r="M24" i="4"/>
  <c r="D16" i="4"/>
  <c r="M17" i="4"/>
  <c r="M28" i="4"/>
  <c r="M5" i="4"/>
  <c r="M26" i="4"/>
  <c r="D37" i="4" l="1"/>
  <c r="M37" i="4" s="1"/>
  <c r="M16" i="4"/>
</calcChain>
</file>

<file path=xl/sharedStrings.xml><?xml version="1.0" encoding="utf-8"?>
<sst xmlns="http://schemas.openxmlformats.org/spreadsheetml/2006/main" count="124" uniqueCount="78">
  <si>
    <t>地区</t>
    <rPh sb="0" eb="2">
      <t>チク</t>
    </rPh>
    <phoneticPr fontId="3"/>
  </si>
  <si>
    <t>No.</t>
    <phoneticPr fontId="3"/>
  </si>
  <si>
    <t>商店街名</t>
    <rPh sb="0" eb="3">
      <t>ショウテンガイ</t>
    </rPh>
    <rPh sb="3" eb="4">
      <t>ナ</t>
    </rPh>
    <phoneticPr fontId="3"/>
  </si>
  <si>
    <t>店舗数
（1階部）</t>
    <rPh sb="0" eb="3">
      <t>テンポスウ</t>
    </rPh>
    <rPh sb="6" eb="7">
      <t>カイ</t>
    </rPh>
    <rPh sb="7" eb="8">
      <t>ブ</t>
    </rPh>
    <phoneticPr fontId="3"/>
  </si>
  <si>
    <t>区分別店舗数</t>
    <rPh sb="0" eb="2">
      <t>クブン</t>
    </rPh>
    <rPh sb="2" eb="3">
      <t>ベツ</t>
    </rPh>
    <rPh sb="3" eb="6">
      <t>テンポスウ</t>
    </rPh>
    <phoneticPr fontId="3"/>
  </si>
  <si>
    <t>H30</t>
    <phoneticPr fontId="3"/>
  </si>
  <si>
    <t>H29</t>
    <phoneticPr fontId="3"/>
  </si>
  <si>
    <t>H28</t>
    <phoneticPr fontId="3"/>
  </si>
  <si>
    <t>H27</t>
    <phoneticPr fontId="3"/>
  </si>
  <si>
    <t>H26</t>
    <phoneticPr fontId="3"/>
  </si>
  <si>
    <t>H25</t>
    <phoneticPr fontId="3"/>
  </si>
  <si>
    <t>H24</t>
    <phoneticPr fontId="3"/>
  </si>
  <si>
    <t>H23</t>
    <phoneticPr fontId="3"/>
  </si>
  <si>
    <t>H22</t>
    <phoneticPr fontId="3"/>
  </si>
  <si>
    <t>H21</t>
    <phoneticPr fontId="3"/>
  </si>
  <si>
    <t>H20</t>
    <phoneticPr fontId="3"/>
  </si>
  <si>
    <t>H19</t>
    <phoneticPr fontId="3"/>
  </si>
  <si>
    <t>H18</t>
    <phoneticPr fontId="3"/>
  </si>
  <si>
    <t>H17</t>
    <phoneticPr fontId="3"/>
  </si>
  <si>
    <t>H16</t>
    <phoneticPr fontId="3"/>
  </si>
  <si>
    <t>H15</t>
    <phoneticPr fontId="3"/>
  </si>
  <si>
    <t>小売・卸</t>
    <rPh sb="0" eb="2">
      <t>コウリ</t>
    </rPh>
    <rPh sb="3" eb="4">
      <t>オロシ</t>
    </rPh>
    <phoneticPr fontId="3"/>
  </si>
  <si>
    <t>サービス</t>
    <phoneticPr fontId="3"/>
  </si>
  <si>
    <t>飲食</t>
    <rPh sb="0" eb="2">
      <t>インショク</t>
    </rPh>
    <phoneticPr fontId="3"/>
  </si>
  <si>
    <t>その他</t>
    <rPh sb="2" eb="3">
      <t>タ</t>
    </rPh>
    <phoneticPr fontId="3"/>
  </si>
  <si>
    <t>空き店舗数</t>
    <rPh sb="0" eb="1">
      <t>ア</t>
    </rPh>
    <rPh sb="2" eb="4">
      <t>テンポ</t>
    </rPh>
    <rPh sb="4" eb="5">
      <t>スウ</t>
    </rPh>
    <phoneticPr fontId="3"/>
  </si>
  <si>
    <t>不明</t>
    <rPh sb="0" eb="2">
      <t>フメイ</t>
    </rPh>
    <phoneticPr fontId="3"/>
  </si>
  <si>
    <t>店舗数</t>
    <rPh sb="0" eb="3">
      <t>テンポスウ</t>
    </rPh>
    <phoneticPr fontId="3"/>
  </si>
  <si>
    <t>空き店舗率</t>
    <rPh sb="0" eb="1">
      <t>ア</t>
    </rPh>
    <rPh sb="2" eb="4">
      <t>テンポ</t>
    </rPh>
    <rPh sb="4" eb="5">
      <t>リツ</t>
    </rPh>
    <phoneticPr fontId="3"/>
  </si>
  <si>
    <t>改装等</t>
    <rPh sb="0" eb="2">
      <t>カイソウ</t>
    </rPh>
    <rPh sb="2" eb="3">
      <t>トウ</t>
    </rPh>
    <phoneticPr fontId="3"/>
  </si>
  <si>
    <t>入居待</t>
    <rPh sb="0" eb="2">
      <t>ニュウキョ</t>
    </rPh>
    <rPh sb="2" eb="3">
      <t>マ</t>
    </rPh>
    <phoneticPr fontId="3"/>
  </si>
  <si>
    <t>計</t>
    <rPh sb="0" eb="1">
      <t>ケイ</t>
    </rPh>
    <phoneticPr fontId="3"/>
  </si>
  <si>
    <t>中心部</t>
    <rPh sb="0" eb="3">
      <t>チュウシンブ</t>
    </rPh>
    <phoneticPr fontId="3"/>
  </si>
  <si>
    <t>上通一番街商店街振興組合</t>
    <rPh sb="0" eb="1">
      <t>カミ</t>
    </rPh>
    <rPh sb="1" eb="2">
      <t>トオ</t>
    </rPh>
    <rPh sb="2" eb="3">
      <t>1</t>
    </rPh>
    <rPh sb="3" eb="4">
      <t>バン</t>
    </rPh>
    <rPh sb="4" eb="5">
      <t>ガイ</t>
    </rPh>
    <rPh sb="5" eb="7">
      <t>ショウテン</t>
    </rPh>
    <rPh sb="7" eb="8">
      <t>ガイ</t>
    </rPh>
    <rPh sb="8" eb="10">
      <t>シンコウ</t>
    </rPh>
    <rPh sb="10" eb="12">
      <t>クミアイ</t>
    </rPh>
    <phoneticPr fontId="3"/>
  </si>
  <si>
    <t>上通１・２丁目商店街振興組合</t>
    <rPh sb="0" eb="1">
      <t>カミ</t>
    </rPh>
    <rPh sb="1" eb="2">
      <t>トオ</t>
    </rPh>
    <rPh sb="5" eb="7">
      <t>チョウメ</t>
    </rPh>
    <rPh sb="7" eb="9">
      <t>ショウテン</t>
    </rPh>
    <rPh sb="9" eb="10">
      <t>ガイ</t>
    </rPh>
    <rPh sb="10" eb="12">
      <t>シンコウ</t>
    </rPh>
    <rPh sb="12" eb="14">
      <t>クミアイ</t>
    </rPh>
    <phoneticPr fontId="3"/>
  </si>
  <si>
    <t>熊本市上通町三、四丁目商店街振興組合</t>
    <rPh sb="0" eb="2">
      <t>クマモト</t>
    </rPh>
    <rPh sb="2" eb="3">
      <t>シ</t>
    </rPh>
    <rPh sb="3" eb="4">
      <t>カミ</t>
    </rPh>
    <rPh sb="4" eb="5">
      <t>トオ</t>
    </rPh>
    <rPh sb="5" eb="6">
      <t>マチ</t>
    </rPh>
    <rPh sb="6" eb="7">
      <t>3</t>
    </rPh>
    <rPh sb="8" eb="9">
      <t>4</t>
    </rPh>
    <rPh sb="9" eb="11">
      <t>チョウメ</t>
    </rPh>
    <rPh sb="11" eb="13">
      <t>ショウテン</t>
    </rPh>
    <rPh sb="13" eb="14">
      <t>ガイ</t>
    </rPh>
    <rPh sb="14" eb="16">
      <t>シンコウ</t>
    </rPh>
    <rPh sb="16" eb="18">
      <t>クミアイ</t>
    </rPh>
    <phoneticPr fontId="3"/>
  </si>
  <si>
    <t>熊本市上通五丁目商店街振興組合</t>
    <rPh sb="0" eb="2">
      <t>クマモト</t>
    </rPh>
    <rPh sb="2" eb="3">
      <t>シ</t>
    </rPh>
    <rPh sb="3" eb="4">
      <t>カミ</t>
    </rPh>
    <rPh sb="4" eb="5">
      <t>トオ</t>
    </rPh>
    <rPh sb="5" eb="6">
      <t>5</t>
    </rPh>
    <rPh sb="6" eb="8">
      <t>チョウメ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</si>
  <si>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熊本市下通新天街商店街振興組合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シン</t>
    </rPh>
    <rPh sb="6" eb="7">
      <t>テン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</si>
  <si>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熊本市下通二番街商店街振興組合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2</t>
    </rPh>
    <rPh sb="6" eb="7">
      <t>バン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</si>
  <si>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熊本市下通三番街商店街振興組合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3</t>
    </rPh>
    <rPh sb="6" eb="7">
      <t>バン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</si>
  <si>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熊本市下通四番街商店街振興組合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4</t>
    </rPh>
    <rPh sb="6" eb="7">
      <t>バン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</si>
  <si>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駕町通り商店街振興組合</t>
    <rPh sb="0" eb="1">
      <t>ガ</t>
    </rPh>
    <rPh sb="1" eb="2">
      <t>チョウ</t>
    </rPh>
    <rPh sb="2" eb="3">
      <t>トオ</t>
    </rPh>
    <rPh sb="4" eb="7">
      <t>ショウテンガイ</t>
    </rPh>
    <rPh sb="7" eb="9">
      <t>シンコウ</t>
    </rPh>
    <rPh sb="9" eb="11">
      <t>クミアイ</t>
    </rPh>
    <phoneticPr fontId="3"/>
  </si>
  <si>
    <t>シャワー通り商店会</t>
    <rPh sb="4" eb="5">
      <t>トオリ</t>
    </rPh>
    <rPh sb="6" eb="9">
      <t>ショウテンカイ</t>
    </rPh>
    <phoneticPr fontId="3"/>
  </si>
  <si>
    <t>熊本市新市街商店街振興組合</t>
    <rPh sb="0" eb="2">
      <t>クマモト</t>
    </rPh>
    <rPh sb="2" eb="3">
      <t>シ</t>
    </rPh>
    <rPh sb="3" eb="4">
      <t>シン</t>
    </rPh>
    <rPh sb="4" eb="6">
      <t>シガイ</t>
    </rPh>
    <rPh sb="6" eb="9">
      <t>ショウテンガイ</t>
    </rPh>
    <rPh sb="9" eb="11">
      <t>シンコウ</t>
    </rPh>
    <rPh sb="11" eb="13">
      <t>クミアイ</t>
    </rPh>
    <phoneticPr fontId="3"/>
  </si>
  <si>
    <t>　小　　　計</t>
    <rPh sb="1" eb="2">
      <t>ショウ</t>
    </rPh>
    <rPh sb="5" eb="6">
      <t>ケイ</t>
    </rPh>
    <phoneticPr fontId="3"/>
  </si>
  <si>
    <t>東　部</t>
    <rPh sb="0" eb="1">
      <t>ヒガシ</t>
    </rPh>
    <rPh sb="2" eb="3">
      <t>ブ</t>
    </rPh>
    <phoneticPr fontId="3"/>
  </si>
  <si>
    <t>出水ふれあい通り出水商栄会</t>
    <rPh sb="0" eb="2">
      <t>イズミ</t>
    </rPh>
    <rPh sb="6" eb="7">
      <t>トオ</t>
    </rPh>
    <rPh sb="8" eb="10">
      <t>イズミ</t>
    </rPh>
    <rPh sb="10" eb="11">
      <t>ショウ</t>
    </rPh>
    <rPh sb="11" eb="12">
      <t>エイ</t>
    </rPh>
    <rPh sb="12" eb="13">
      <t>カイ</t>
    </rPh>
    <phoneticPr fontId="3"/>
  </si>
  <si>
    <t>健軍商店街振興組合</t>
    <rPh sb="0" eb="2">
      <t>ケングン</t>
    </rPh>
    <rPh sb="2" eb="4">
      <t>ショウテン</t>
    </rPh>
    <rPh sb="4" eb="5">
      <t>ガイ</t>
    </rPh>
    <rPh sb="5" eb="7">
      <t>シンコウ</t>
    </rPh>
    <rPh sb="7" eb="9">
      <t>クミアイ</t>
    </rPh>
    <phoneticPr fontId="3"/>
  </si>
  <si>
    <t>競輪場通り商栄会</t>
    <rPh sb="0" eb="2">
      <t>ケイリン</t>
    </rPh>
    <rPh sb="2" eb="3">
      <t>ジョウ</t>
    </rPh>
    <rPh sb="3" eb="4">
      <t>トオ</t>
    </rPh>
    <rPh sb="5" eb="6">
      <t>ショウ</t>
    </rPh>
    <rPh sb="6" eb="7">
      <t>エイ</t>
    </rPh>
    <rPh sb="7" eb="8">
      <t>カイ</t>
    </rPh>
    <phoneticPr fontId="3"/>
  </si>
  <si>
    <t>サンロード帯山繁栄会</t>
    <rPh sb="5" eb="6">
      <t>オビ</t>
    </rPh>
    <rPh sb="6" eb="7">
      <t>ヤマ</t>
    </rPh>
    <rPh sb="7" eb="9">
      <t>ハンエイ</t>
    </rPh>
    <rPh sb="9" eb="10">
      <t>カイ</t>
    </rPh>
    <phoneticPr fontId="3"/>
  </si>
  <si>
    <t>西　部</t>
    <rPh sb="0" eb="1">
      <t>ニシ</t>
    </rPh>
    <rPh sb="2" eb="3">
      <t>ブ</t>
    </rPh>
    <phoneticPr fontId="3"/>
  </si>
  <si>
    <t>島崎繁栄会</t>
    <rPh sb="0" eb="2">
      <t>シマサキ</t>
    </rPh>
    <rPh sb="2" eb="4">
      <t>ハンエイ</t>
    </rPh>
    <rPh sb="4" eb="5">
      <t>カイ</t>
    </rPh>
    <phoneticPr fontId="3"/>
  </si>
  <si>
    <t>唐人町通り繁栄会</t>
    <rPh sb="0" eb="3">
      <t>トウジンマチ</t>
    </rPh>
    <rPh sb="3" eb="4">
      <t>トオ</t>
    </rPh>
    <rPh sb="5" eb="7">
      <t>ハンエイ</t>
    </rPh>
    <rPh sb="7" eb="8">
      <t>カイ</t>
    </rPh>
    <phoneticPr fontId="3"/>
  </si>
  <si>
    <t>本妙寺通り商栄会</t>
    <rPh sb="0" eb="1">
      <t>ホン</t>
    </rPh>
    <rPh sb="1" eb="2">
      <t>ミョウ</t>
    </rPh>
    <rPh sb="2" eb="3">
      <t>テラ</t>
    </rPh>
    <rPh sb="3" eb="4">
      <t>トオ</t>
    </rPh>
    <rPh sb="5" eb="6">
      <t>ショウ</t>
    </rPh>
    <rPh sb="6" eb="7">
      <t>エイ</t>
    </rPh>
    <rPh sb="7" eb="8">
      <t>カイ</t>
    </rPh>
    <phoneticPr fontId="3"/>
  </si>
  <si>
    <t>新鳥町繁栄会（旧新町中通り繁栄会）</t>
    <rPh sb="0" eb="1">
      <t>シン</t>
    </rPh>
    <rPh sb="1" eb="3">
      <t>トリマチ</t>
    </rPh>
    <rPh sb="3" eb="5">
      <t>ハンエイ</t>
    </rPh>
    <rPh sb="5" eb="6">
      <t>カイ</t>
    </rPh>
    <rPh sb="7" eb="8">
      <t>キュウ</t>
    </rPh>
    <rPh sb="8" eb="10">
      <t>シンマチ</t>
    </rPh>
    <rPh sb="10" eb="11">
      <t>ナカ</t>
    </rPh>
    <rPh sb="11" eb="12">
      <t>トオ</t>
    </rPh>
    <rPh sb="13" eb="15">
      <t>ハンエイ</t>
    </rPh>
    <rPh sb="15" eb="16">
      <t>カイ</t>
    </rPh>
    <phoneticPr fontId="3"/>
  </si>
  <si>
    <t>南　部</t>
    <rPh sb="0" eb="1">
      <t>ミナミ</t>
    </rPh>
    <rPh sb="2" eb="3">
      <t>ブ</t>
    </rPh>
    <phoneticPr fontId="3"/>
  </si>
  <si>
    <t>南熊本商栄会</t>
  </si>
  <si>
    <t>日吉商興会（旧近見商興会）</t>
    <phoneticPr fontId="3"/>
  </si>
  <si>
    <t>薄場繁栄会</t>
  </si>
  <si>
    <t>旧 川尻名店会</t>
  </si>
  <si>
    <t>北　部</t>
    <rPh sb="0" eb="1">
      <t>キタ</t>
    </rPh>
    <rPh sb="2" eb="3">
      <t>ブ</t>
    </rPh>
    <phoneticPr fontId="3"/>
  </si>
  <si>
    <t>楠商栄会</t>
    <rPh sb="0" eb="1">
      <t>クスノキ</t>
    </rPh>
    <rPh sb="1" eb="2">
      <t>ショウ</t>
    </rPh>
    <rPh sb="2" eb="3">
      <t>エイ</t>
    </rPh>
    <rPh sb="3" eb="4">
      <t>カイ</t>
    </rPh>
    <phoneticPr fontId="3"/>
  </si>
  <si>
    <t>子飼商店街振興組合</t>
    <rPh sb="0" eb="1">
      <t>コ</t>
    </rPh>
    <rPh sb="1" eb="2">
      <t>カ</t>
    </rPh>
    <rPh sb="2" eb="4">
      <t>ショウテン</t>
    </rPh>
    <rPh sb="4" eb="5">
      <t>ガイ</t>
    </rPh>
    <rPh sb="5" eb="7">
      <t>シンコウ</t>
    </rPh>
    <rPh sb="7" eb="9">
      <t>クミアイ</t>
    </rPh>
    <phoneticPr fontId="3"/>
  </si>
  <si>
    <t>子飼繁栄会商店街振興組合　</t>
    <rPh sb="0" eb="1">
      <t>コ</t>
    </rPh>
    <rPh sb="1" eb="2">
      <t>カ</t>
    </rPh>
    <rPh sb="2" eb="4">
      <t>ハンエイ</t>
    </rPh>
    <rPh sb="4" eb="5">
      <t>カイ</t>
    </rPh>
    <rPh sb="5" eb="7">
      <t>ショウテン</t>
    </rPh>
    <rPh sb="7" eb="8">
      <t>ガイ</t>
    </rPh>
    <rPh sb="8" eb="10">
      <t>シンコウ</t>
    </rPh>
    <rPh sb="10" eb="12">
      <t>クミアイ</t>
    </rPh>
    <phoneticPr fontId="3"/>
  </si>
  <si>
    <t>武蔵商友会</t>
    <rPh sb="0" eb="2">
      <t>ムサシ</t>
    </rPh>
    <rPh sb="2" eb="3">
      <t>ショウ</t>
    </rPh>
    <rPh sb="3" eb="4">
      <t>ユウ</t>
    </rPh>
    <rPh sb="4" eb="5">
      <t>カイ</t>
    </rPh>
    <phoneticPr fontId="3"/>
  </si>
  <si>
    <t>全体</t>
    <rPh sb="0" eb="2">
      <t>ゼンタイ</t>
    </rPh>
    <phoneticPr fontId="3"/>
  </si>
  <si>
    <t>　合　　　計</t>
    <rPh sb="1" eb="2">
      <t>ゴウ</t>
    </rPh>
    <rPh sb="5" eb="6">
      <t>ケイ</t>
    </rPh>
    <phoneticPr fontId="3"/>
  </si>
  <si>
    <t>（特調）</t>
    <rPh sb="1" eb="2">
      <t>トク</t>
    </rPh>
    <rPh sb="2" eb="3">
      <t>チョウ</t>
    </rPh>
    <phoneticPr fontId="3"/>
  </si>
  <si>
    <t>京塚繁栄会</t>
    <rPh sb="0" eb="2">
      <t>キョウヅカ</t>
    </rPh>
    <rPh sb="2" eb="4">
      <t>ハンエイ</t>
    </rPh>
    <rPh sb="4" eb="5">
      <t>カイ</t>
    </rPh>
    <phoneticPr fontId="3"/>
  </si>
  <si>
    <t>※20年度は本調査（商店街実態調査）のデータに基づくため、商店数がその他簡易調査時とは異なる。</t>
    <rPh sb="3" eb="5">
      <t>ネンド</t>
    </rPh>
    <rPh sb="6" eb="9">
      <t>ホンチョウサ</t>
    </rPh>
    <rPh sb="10" eb="12">
      <t>ショウテン</t>
    </rPh>
    <rPh sb="12" eb="13">
      <t>ガイ</t>
    </rPh>
    <rPh sb="13" eb="15">
      <t>ジッタイ</t>
    </rPh>
    <rPh sb="15" eb="17">
      <t>チョウサ</t>
    </rPh>
    <rPh sb="23" eb="24">
      <t>モト</t>
    </rPh>
    <rPh sb="29" eb="32">
      <t>ショウテンスウ</t>
    </rPh>
    <rPh sb="35" eb="36">
      <t>タ</t>
    </rPh>
    <rPh sb="36" eb="38">
      <t>カンイ</t>
    </rPh>
    <rPh sb="38" eb="40">
      <t>チョウサ</t>
    </rPh>
    <rPh sb="40" eb="41">
      <t>ジ</t>
    </rPh>
    <rPh sb="43" eb="44">
      <t>コト</t>
    </rPh>
    <phoneticPr fontId="3"/>
  </si>
  <si>
    <t>※</t>
    <phoneticPr fontId="3"/>
  </si>
  <si>
    <t>R1</t>
    <phoneticPr fontId="3"/>
  </si>
  <si>
    <t>R2</t>
    <phoneticPr fontId="3"/>
  </si>
  <si>
    <r>
      <rPr>
        <sz val="11"/>
        <color rgb="FF0070C0"/>
        <rFont val="ＭＳ Ｐゴシック"/>
        <family val="3"/>
        <charset val="128"/>
      </rPr>
      <t>改善</t>
    </r>
    <r>
      <rPr>
        <sz val="11"/>
        <color rgb="FFFF0000"/>
        <rFont val="ＭＳ Ｐゴシック"/>
        <family val="3"/>
        <charset val="128"/>
      </rPr>
      <t xml:space="preserve"> 悪化</t>
    </r>
    <rPh sb="0" eb="2">
      <t>カイゼン</t>
    </rPh>
    <phoneticPr fontId="3"/>
  </si>
  <si>
    <t>R3</t>
    <phoneticPr fontId="3"/>
  </si>
  <si>
    <t>令和5年度（2023年度）商店街業種及び空き店舗調査結果</t>
    <rPh sb="0" eb="2">
      <t>レイワ</t>
    </rPh>
    <rPh sb="3" eb="5">
      <t>ネンド</t>
    </rPh>
    <rPh sb="4" eb="5">
      <t>ド</t>
    </rPh>
    <rPh sb="10" eb="11">
      <t>ネン</t>
    </rPh>
    <rPh sb="11" eb="12">
      <t>ド</t>
    </rPh>
    <rPh sb="13" eb="16">
      <t>ショウテンガイ</t>
    </rPh>
    <rPh sb="16" eb="18">
      <t>ギョウシュ</t>
    </rPh>
    <rPh sb="18" eb="19">
      <t>オヨ</t>
    </rPh>
    <rPh sb="20" eb="21">
      <t>ア</t>
    </rPh>
    <rPh sb="22" eb="24">
      <t>テンポ</t>
    </rPh>
    <rPh sb="24" eb="26">
      <t>チョウサ</t>
    </rPh>
    <rPh sb="26" eb="28">
      <t>ケッカ</t>
    </rPh>
    <phoneticPr fontId="3"/>
  </si>
  <si>
    <t>R4</t>
    <phoneticPr fontId="3"/>
  </si>
  <si>
    <t>R5
空き店舗率</t>
    <rPh sb="3" eb="4">
      <t>ア</t>
    </rPh>
    <rPh sb="5" eb="7">
      <t>テンポ</t>
    </rPh>
    <rPh sb="7" eb="8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</si>
</sst>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%"/>
    <numFmt numFmtId="178" formatCode="#,##0_ "/>
    <numFmt numFmtId="179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A84E2"/>
        <bgColor indexed="64"/>
      </patternFill>
    </fill>
    <fill>
      <patternFill patternType="solid">
        <fgColor theme="5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 shrinkToFit="1"/>
    </xf>
    <xf numFmtId="0" fontId="6" fillId="6" borderId="14" xfId="0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 shrinkToFit="1"/>
    </xf>
    <xf numFmtId="176" fontId="4" fillId="0" borderId="20" xfId="0" applyNumberFormat="1" applyFont="1" applyBorder="1" applyAlignment="1">
      <alignment horizontal="right" vertical="center"/>
    </xf>
    <xf numFmtId="176" fontId="4" fillId="6" borderId="22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0" fontId="4" fillId="6" borderId="19" xfId="0" applyFont="1" applyFill="1" applyBorder="1" applyAlignment="1">
      <alignment horizontal="right" vertical="center"/>
    </xf>
    <xf numFmtId="177" fontId="4" fillId="6" borderId="25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77" fontId="4" fillId="6" borderId="22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vertical="center" shrinkToFit="1"/>
    </xf>
    <xf numFmtId="0" fontId="4" fillId="6" borderId="44" xfId="0" applyFont="1" applyFill="1" applyBorder="1" applyAlignment="1">
      <alignment horizontal="right" vertical="center"/>
    </xf>
    <xf numFmtId="177" fontId="4" fillId="6" borderId="45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4" fillId="6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42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vertical="center" shrinkToFit="1"/>
    </xf>
    <xf numFmtId="0" fontId="4" fillId="6" borderId="49" xfId="0" applyFont="1" applyFill="1" applyBorder="1" applyAlignment="1">
      <alignment horizontal="right" vertical="center"/>
    </xf>
    <xf numFmtId="177" fontId="4" fillId="6" borderId="5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7" fontId="4" fillId="6" borderId="26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1" xfId="0" applyNumberFormat="1" applyFont="1" applyBorder="1" applyAlignment="1">
      <alignment horizontal="right" vertical="center"/>
    </xf>
    <xf numFmtId="177" fontId="4" fillId="0" borderId="4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0" fontId="4" fillId="7" borderId="52" xfId="0" applyFont="1" applyFill="1" applyBorder="1" applyAlignment="1">
      <alignment horizontal="center" vertical="center"/>
    </xf>
    <xf numFmtId="0" fontId="4" fillId="7" borderId="53" xfId="0" applyFont="1" applyFill="1" applyBorder="1" applyAlignment="1">
      <alignment horizontal="center" vertical="center" shrinkToFit="1"/>
    </xf>
    <xf numFmtId="176" fontId="4" fillId="7" borderId="53" xfId="0" applyNumberFormat="1" applyFont="1" applyFill="1" applyBorder="1" applyAlignment="1">
      <alignment horizontal="right" vertical="center"/>
    </xf>
    <xf numFmtId="176" fontId="4" fillId="7" borderId="56" xfId="0" applyNumberFormat="1" applyFont="1" applyFill="1" applyBorder="1" applyAlignment="1">
      <alignment horizontal="right" vertical="center"/>
    </xf>
    <xf numFmtId="0" fontId="4" fillId="10" borderId="53" xfId="0" applyFont="1" applyFill="1" applyBorder="1" applyAlignment="1">
      <alignment horizontal="right" vertical="center"/>
    </xf>
    <xf numFmtId="0" fontId="4" fillId="7" borderId="57" xfId="0" applyFont="1" applyFill="1" applyBorder="1" applyAlignment="1">
      <alignment horizontal="right" vertical="center"/>
    </xf>
    <xf numFmtId="177" fontId="4" fillId="7" borderId="58" xfId="0" applyNumberFormat="1" applyFont="1" applyFill="1" applyBorder="1" applyAlignment="1">
      <alignment horizontal="right" vertical="center"/>
    </xf>
    <xf numFmtId="0" fontId="4" fillId="7" borderId="53" xfId="0" applyFont="1" applyFill="1" applyBorder="1" applyAlignment="1">
      <alignment horizontal="right" vertical="center"/>
    </xf>
    <xf numFmtId="177" fontId="4" fillId="7" borderId="56" xfId="0" applyNumberFormat="1" applyFont="1" applyFill="1" applyBorder="1" applyAlignment="1">
      <alignment horizontal="right" vertical="center"/>
    </xf>
    <xf numFmtId="177" fontId="4" fillId="7" borderId="59" xfId="0" applyNumberFormat="1" applyFont="1" applyFill="1" applyBorder="1" applyAlignment="1">
      <alignment horizontal="right" vertical="center"/>
    </xf>
    <xf numFmtId="177" fontId="4" fillId="7" borderId="60" xfId="0" applyNumberFormat="1" applyFont="1" applyFill="1" applyBorder="1" applyAlignment="1">
      <alignment horizontal="right" vertical="center"/>
    </xf>
    <xf numFmtId="177" fontId="4" fillId="7" borderId="52" xfId="0" applyNumberFormat="1" applyFont="1" applyFill="1" applyBorder="1" applyAlignment="1">
      <alignment horizontal="right" vertical="center"/>
    </xf>
    <xf numFmtId="177" fontId="4" fillId="0" borderId="61" xfId="0" applyNumberFormat="1" applyFont="1" applyBorder="1" applyAlignment="1">
      <alignment horizontal="right" vertical="center"/>
    </xf>
    <xf numFmtId="177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4" fillId="6" borderId="32" xfId="0" applyFont="1" applyFill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177" fontId="4" fillId="6" borderId="66" xfId="0" applyNumberFormat="1" applyFont="1" applyFill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0" fontId="4" fillId="7" borderId="67" xfId="0" applyFont="1" applyFill="1" applyBorder="1" applyAlignment="1">
      <alignment horizontal="right" vertical="center"/>
    </xf>
    <xf numFmtId="177" fontId="4" fillId="0" borderId="68" xfId="0" applyNumberFormat="1" applyFont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177" fontId="4" fillId="6" borderId="37" xfId="0" applyNumberFormat="1" applyFont="1" applyFill="1" applyBorder="1" applyAlignment="1">
      <alignment horizontal="right" vertical="center"/>
    </xf>
    <xf numFmtId="177" fontId="4" fillId="6" borderId="35" xfId="0" applyNumberFormat="1" applyFont="1" applyFill="1" applyBorder="1" applyAlignment="1">
      <alignment horizontal="right" vertical="center"/>
    </xf>
    <xf numFmtId="0" fontId="4" fillId="0" borderId="69" xfId="0" applyFont="1" applyBorder="1" applyAlignment="1">
      <alignment horizontal="right" vertical="center"/>
    </xf>
    <xf numFmtId="0" fontId="4" fillId="6" borderId="70" xfId="0" applyFont="1" applyFill="1" applyBorder="1" applyAlignment="1">
      <alignment horizontal="right" vertical="center"/>
    </xf>
    <xf numFmtId="177" fontId="4" fillId="0" borderId="35" xfId="0" applyNumberFormat="1" applyFont="1" applyFill="1" applyBorder="1" applyAlignment="1">
      <alignment horizontal="right" vertical="center"/>
    </xf>
    <xf numFmtId="177" fontId="4" fillId="0" borderId="38" xfId="0" applyNumberFormat="1" applyFont="1" applyBorder="1" applyAlignment="1">
      <alignment horizontal="right" vertical="center"/>
    </xf>
    <xf numFmtId="177" fontId="4" fillId="0" borderId="64" xfId="0" applyNumberFormat="1" applyFont="1" applyBorder="1" applyAlignment="1">
      <alignment horizontal="right" vertical="center"/>
    </xf>
    <xf numFmtId="0" fontId="4" fillId="7" borderId="7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shrinkToFit="1"/>
    </xf>
    <xf numFmtId="176" fontId="4" fillId="0" borderId="14" xfId="0" applyNumberFormat="1" applyFont="1" applyFill="1" applyBorder="1" applyAlignment="1">
      <alignment horizontal="right" vertical="center"/>
    </xf>
    <xf numFmtId="176" fontId="4" fillId="6" borderId="14" xfId="0" applyNumberFormat="1" applyFont="1" applyFill="1" applyBorder="1" applyAlignment="1">
      <alignment horizontal="right" vertical="center"/>
    </xf>
    <xf numFmtId="0" fontId="4" fillId="6" borderId="22" xfId="0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6" borderId="14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10" fillId="0" borderId="0" xfId="0" applyFont="1" applyFill="1"/>
    <xf numFmtId="0" fontId="6" fillId="11" borderId="33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4" fillId="10" borderId="0" xfId="0" applyFont="1" applyFill="1" applyBorder="1" applyAlignment="1">
      <alignment horizontal="right" vertical="center"/>
    </xf>
    <xf numFmtId="0" fontId="4" fillId="6" borderId="83" xfId="0" applyFont="1" applyFill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6" borderId="35" xfId="0" applyFont="1" applyFill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177" fontId="11" fillId="10" borderId="20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8" borderId="14" xfId="0" applyNumberFormat="1" applyFont="1" applyFill="1" applyBorder="1" applyAlignment="1">
      <alignment horizontal="right" vertical="center"/>
    </xf>
    <xf numFmtId="0" fontId="4" fillId="6" borderId="14" xfId="0" applyNumberFormat="1" applyFont="1" applyFill="1" applyBorder="1" applyAlignment="1">
      <alignment horizontal="right" vertical="center"/>
    </xf>
    <xf numFmtId="177" fontId="11" fillId="10" borderId="42" xfId="0" applyNumberFormat="1" applyFont="1" applyFill="1" applyBorder="1" applyAlignment="1">
      <alignment horizontal="right" vertical="center"/>
    </xf>
    <xf numFmtId="0" fontId="0" fillId="0" borderId="0" xfId="0" applyBorder="1"/>
    <xf numFmtId="177" fontId="11" fillId="10" borderId="46" xfId="0" applyNumberFormat="1" applyFont="1" applyFill="1" applyBorder="1" applyAlignment="1">
      <alignment horizontal="right" vertical="center"/>
    </xf>
    <xf numFmtId="177" fontId="4" fillId="12" borderId="41" xfId="0" applyNumberFormat="1" applyFont="1" applyFill="1" applyBorder="1" applyAlignment="1">
      <alignment horizontal="right" vertical="center"/>
    </xf>
    <xf numFmtId="177" fontId="4" fillId="12" borderId="81" xfId="0" applyNumberFormat="1" applyFont="1" applyFill="1" applyBorder="1" applyAlignment="1">
      <alignment horizontal="right" vertical="center"/>
    </xf>
    <xf numFmtId="177" fontId="4" fillId="10" borderId="23" xfId="0" applyNumberFormat="1" applyFont="1" applyFill="1" applyBorder="1" applyAlignment="1">
      <alignment horizontal="right" vertical="center"/>
    </xf>
    <xf numFmtId="177" fontId="4" fillId="10" borderId="85" xfId="0" applyNumberFormat="1" applyFont="1" applyFill="1" applyBorder="1" applyAlignment="1">
      <alignment horizontal="right" vertical="center"/>
    </xf>
    <xf numFmtId="0" fontId="4" fillId="0" borderId="64" xfId="0" applyFont="1" applyFill="1" applyBorder="1" applyAlignment="1">
      <alignment vertical="center" shrinkToFit="1"/>
    </xf>
    <xf numFmtId="177" fontId="4" fillId="10" borderId="86" xfId="0" applyNumberFormat="1" applyFont="1" applyFill="1" applyBorder="1" applyAlignment="1">
      <alignment horizontal="right" vertical="center"/>
    </xf>
    <xf numFmtId="177" fontId="4" fillId="10" borderId="87" xfId="0" applyNumberFormat="1" applyFont="1" applyFill="1" applyBorder="1" applyAlignment="1">
      <alignment horizontal="right" vertical="center"/>
    </xf>
    <xf numFmtId="0" fontId="0" fillId="0" borderId="0" xfId="0" applyFont="1"/>
    <xf numFmtId="0" fontId="4" fillId="0" borderId="12" xfId="0" applyFont="1" applyBorder="1" applyAlignment="1">
      <alignment horizontal="center" vertical="center"/>
    </xf>
    <xf numFmtId="0" fontId="4" fillId="10" borderId="52" xfId="0" applyFont="1" applyFill="1" applyBorder="1" applyAlignment="1">
      <alignment horizontal="center" vertical="center"/>
    </xf>
    <xf numFmtId="0" fontId="4" fillId="10" borderId="53" xfId="0" applyFont="1" applyFill="1" applyBorder="1" applyAlignment="1">
      <alignment horizontal="center" vertical="center" shrinkToFit="1"/>
    </xf>
    <xf numFmtId="176" fontId="4" fillId="10" borderId="53" xfId="0" applyNumberFormat="1" applyFont="1" applyFill="1" applyBorder="1" applyAlignment="1">
      <alignment horizontal="right" vertical="center"/>
    </xf>
    <xf numFmtId="176" fontId="4" fillId="10" borderId="52" xfId="0" applyNumberFormat="1" applyFont="1" applyFill="1" applyBorder="1" applyAlignment="1">
      <alignment horizontal="right" vertical="center"/>
    </xf>
    <xf numFmtId="176" fontId="4" fillId="10" borderId="54" xfId="0" applyNumberFormat="1" applyFont="1" applyFill="1" applyBorder="1" applyAlignment="1">
      <alignment horizontal="right" vertical="center"/>
    </xf>
    <xf numFmtId="176" fontId="4" fillId="10" borderId="55" xfId="0" applyNumberFormat="1" applyFont="1" applyFill="1" applyBorder="1" applyAlignment="1">
      <alignment horizontal="right" vertical="center"/>
    </xf>
    <xf numFmtId="176" fontId="4" fillId="10" borderId="56" xfId="0" applyNumberFormat="1" applyFont="1" applyFill="1" applyBorder="1" applyAlignment="1">
      <alignment horizontal="right" vertical="center"/>
    </xf>
    <xf numFmtId="176" fontId="4" fillId="10" borderId="64" xfId="0" applyNumberFormat="1" applyFont="1" applyFill="1" applyBorder="1" applyAlignment="1">
      <alignment horizontal="right" vertical="center"/>
    </xf>
    <xf numFmtId="0" fontId="4" fillId="10" borderId="32" xfId="0" applyFont="1" applyFill="1" applyBorder="1" applyAlignment="1">
      <alignment horizontal="right" vertical="center"/>
    </xf>
    <xf numFmtId="177" fontId="4" fillId="10" borderId="58" xfId="0" applyNumberFormat="1" applyFont="1" applyFill="1" applyBorder="1" applyAlignment="1">
      <alignment horizontal="right" vertical="center"/>
    </xf>
    <xf numFmtId="0" fontId="4" fillId="10" borderId="67" xfId="0" applyFont="1" applyFill="1" applyBorder="1" applyAlignment="1">
      <alignment horizontal="right" vertical="center"/>
    </xf>
    <xf numFmtId="177" fontId="4" fillId="10" borderId="59" xfId="0" applyNumberFormat="1" applyFont="1" applyFill="1" applyBorder="1" applyAlignment="1">
      <alignment horizontal="right" vertical="center"/>
    </xf>
    <xf numFmtId="177" fontId="4" fillId="10" borderId="60" xfId="0" applyNumberFormat="1" applyFont="1" applyFill="1" applyBorder="1" applyAlignment="1">
      <alignment horizontal="right" vertical="center"/>
    </xf>
    <xf numFmtId="177" fontId="4" fillId="10" borderId="52" xfId="0" applyNumberFormat="1" applyFont="1" applyFill="1" applyBorder="1" applyAlignment="1">
      <alignment horizontal="right" vertical="center"/>
    </xf>
    <xf numFmtId="0" fontId="4" fillId="10" borderId="72" xfId="0" applyFont="1" applyFill="1" applyBorder="1" applyAlignment="1">
      <alignment horizontal="center" vertical="center"/>
    </xf>
    <xf numFmtId="0" fontId="5" fillId="10" borderId="73" xfId="0" applyFont="1" applyFill="1" applyBorder="1" applyAlignment="1">
      <alignment horizontal="center" vertical="center" shrinkToFit="1"/>
    </xf>
    <xf numFmtId="178" fontId="5" fillId="10" borderId="73" xfId="0" applyNumberFormat="1" applyFont="1" applyFill="1" applyBorder="1" applyAlignment="1">
      <alignment horizontal="right" vertical="center"/>
    </xf>
    <xf numFmtId="176" fontId="5" fillId="10" borderId="72" xfId="0" applyNumberFormat="1" applyFont="1" applyFill="1" applyBorder="1" applyAlignment="1">
      <alignment horizontal="right" vertical="center"/>
    </xf>
    <xf numFmtId="176" fontId="5" fillId="10" borderId="74" xfId="0" applyNumberFormat="1" applyFont="1" applyFill="1" applyBorder="1" applyAlignment="1">
      <alignment horizontal="right" vertical="center"/>
    </xf>
    <xf numFmtId="176" fontId="5" fillId="10" borderId="75" xfId="0" applyNumberFormat="1" applyFont="1" applyFill="1" applyBorder="1" applyAlignment="1">
      <alignment horizontal="right" vertical="center"/>
    </xf>
    <xf numFmtId="176" fontId="5" fillId="10" borderId="76" xfId="0" applyNumberFormat="1" applyFont="1" applyFill="1" applyBorder="1" applyAlignment="1">
      <alignment horizontal="right" vertical="center"/>
    </xf>
    <xf numFmtId="177" fontId="5" fillId="10" borderId="78" xfId="0" applyNumberFormat="1" applyFont="1" applyFill="1" applyBorder="1" applyAlignment="1">
      <alignment horizontal="right" vertical="center"/>
    </xf>
    <xf numFmtId="177" fontId="5" fillId="10" borderId="79" xfId="0" applyNumberFormat="1" applyFont="1" applyFill="1" applyBorder="1" applyAlignment="1">
      <alignment horizontal="right" vertical="center"/>
    </xf>
    <xf numFmtId="177" fontId="5" fillId="10" borderId="77" xfId="0" applyNumberFormat="1" applyFont="1" applyFill="1" applyBorder="1" applyAlignment="1">
      <alignment horizontal="right" vertical="center"/>
    </xf>
    <xf numFmtId="177" fontId="5" fillId="10" borderId="80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13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8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82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38" fontId="5" fillId="10" borderId="88" xfId="1" applyFont="1" applyFill="1" applyBorder="1" applyAlignment="1">
      <alignment horizontal="right" vertical="center"/>
    </xf>
    <xf numFmtId="38" fontId="5" fillId="10" borderId="82" xfId="1" applyFont="1" applyFill="1" applyBorder="1" applyAlignment="1">
      <alignment horizontal="right" vertical="center"/>
    </xf>
    <xf numFmtId="38" fontId="5" fillId="10" borderId="89" xfId="1" applyFont="1" applyFill="1" applyBorder="1" applyAlignment="1">
      <alignment horizontal="right" vertical="center"/>
    </xf>
    <xf numFmtId="0" fontId="5" fillId="10" borderId="83" xfId="0" applyFont="1" applyFill="1" applyBorder="1" applyAlignment="1">
      <alignment horizontal="right" vertical="center"/>
    </xf>
    <xf numFmtId="176" fontId="12" fillId="0" borderId="20" xfId="0" applyNumberFormat="1" applyFont="1" applyBorder="1" applyAlignment="1">
      <alignment horizontal="right" vertical="center"/>
    </xf>
    <xf numFmtId="176" fontId="12" fillId="0" borderId="18" xfId="0" applyNumberFormat="1" applyFont="1" applyBorder="1" applyAlignment="1">
      <alignment horizontal="right" vertical="center"/>
    </xf>
    <xf numFmtId="176" fontId="12" fillId="0" borderId="40" xfId="0" applyNumberFormat="1" applyFont="1" applyBorder="1" applyAlignment="1">
      <alignment horizontal="right" vertical="center"/>
    </xf>
    <xf numFmtId="176" fontId="12" fillId="0" borderId="42" xfId="0" applyNumberFormat="1" applyFont="1" applyBorder="1" applyAlignment="1">
      <alignment horizontal="right" vertical="center"/>
    </xf>
    <xf numFmtId="176" fontId="12" fillId="0" borderId="43" xfId="0" applyNumberFormat="1" applyFont="1" applyBorder="1" applyAlignment="1">
      <alignment horizontal="right" vertical="center"/>
    </xf>
    <xf numFmtId="176" fontId="12" fillId="0" borderId="34" xfId="0" applyNumberFormat="1" applyFont="1" applyBorder="1" applyAlignment="1">
      <alignment horizontal="right" vertical="center"/>
    </xf>
    <xf numFmtId="179" fontId="12" fillId="0" borderId="46" xfId="0" applyNumberFormat="1" applyFont="1" applyBorder="1" applyAlignment="1">
      <alignment horizontal="right" vertical="center"/>
    </xf>
    <xf numFmtId="179" fontId="12" fillId="0" borderId="47" xfId="0" applyNumberFormat="1" applyFont="1" applyBorder="1" applyAlignment="1">
      <alignment horizontal="right" vertical="center"/>
    </xf>
    <xf numFmtId="179" fontId="12" fillId="0" borderId="48" xfId="0" applyNumberFormat="1" applyFont="1" applyBorder="1" applyAlignment="1">
      <alignment horizontal="right" vertical="center"/>
    </xf>
    <xf numFmtId="179" fontId="12" fillId="0" borderId="42" xfId="0" applyNumberFormat="1" applyFont="1" applyFill="1" applyBorder="1" applyAlignment="1">
      <alignment horizontal="right" vertical="center"/>
    </xf>
    <xf numFmtId="179" fontId="12" fillId="0" borderId="43" xfId="0" applyNumberFormat="1" applyFont="1" applyFill="1" applyBorder="1" applyAlignment="1">
      <alignment horizontal="right" vertical="center"/>
    </xf>
    <xf numFmtId="179" fontId="12" fillId="0" borderId="34" xfId="0" applyNumberFormat="1" applyFont="1" applyFill="1" applyBorder="1" applyAlignment="1">
      <alignment horizontal="right" vertical="center"/>
    </xf>
    <xf numFmtId="176" fontId="12" fillId="7" borderId="52" xfId="0" applyNumberFormat="1" applyFont="1" applyFill="1" applyBorder="1" applyAlignment="1">
      <alignment horizontal="right" vertical="center"/>
    </xf>
    <xf numFmtId="176" fontId="12" fillId="7" borderId="54" xfId="0" applyNumberFormat="1" applyFont="1" applyFill="1" applyBorder="1" applyAlignment="1">
      <alignment horizontal="right" vertical="center"/>
    </xf>
    <xf numFmtId="176" fontId="12" fillId="7" borderId="55" xfId="0" applyNumberFormat="1" applyFont="1" applyFill="1" applyBorder="1" applyAlignment="1">
      <alignment horizontal="right" vertical="center"/>
    </xf>
    <xf numFmtId="176" fontId="12" fillId="0" borderId="20" xfId="0" applyNumberFormat="1" applyFont="1" applyFill="1" applyBorder="1" applyAlignment="1">
      <alignment horizontal="right" vertical="center"/>
    </xf>
    <xf numFmtId="176" fontId="12" fillId="0" borderId="18" xfId="0" applyNumberFormat="1" applyFont="1" applyFill="1" applyBorder="1" applyAlignment="1">
      <alignment horizontal="right" vertical="center"/>
    </xf>
    <xf numFmtId="176" fontId="12" fillId="0" borderId="40" xfId="0" applyNumberFormat="1" applyFont="1" applyFill="1" applyBorder="1" applyAlignment="1">
      <alignment horizontal="right" vertical="center"/>
    </xf>
    <xf numFmtId="176" fontId="12" fillId="0" borderId="42" xfId="0" applyNumberFormat="1" applyFont="1" applyFill="1" applyBorder="1" applyAlignment="1">
      <alignment horizontal="right" vertical="center"/>
    </xf>
    <xf numFmtId="176" fontId="12" fillId="0" borderId="43" xfId="0" applyNumberFormat="1" applyFont="1" applyFill="1" applyBorder="1" applyAlignment="1">
      <alignment horizontal="right" vertical="center"/>
    </xf>
    <xf numFmtId="176" fontId="12" fillId="0" borderId="34" xfId="0" applyNumberFormat="1" applyFont="1" applyFill="1" applyBorder="1" applyAlignment="1">
      <alignment horizontal="right" vertical="center"/>
    </xf>
    <xf numFmtId="176" fontId="12" fillId="0" borderId="46" xfId="0" applyNumberFormat="1" applyFont="1" applyFill="1" applyBorder="1" applyAlignment="1">
      <alignment horizontal="right" vertical="center"/>
    </xf>
    <xf numFmtId="176" fontId="12" fillId="0" borderId="47" xfId="0" applyNumberFormat="1" applyFont="1" applyFill="1" applyBorder="1" applyAlignment="1">
      <alignment horizontal="right" vertical="center"/>
    </xf>
    <xf numFmtId="176" fontId="12" fillId="0" borderId="48" xfId="0" applyNumberFormat="1" applyFont="1" applyFill="1" applyBorder="1" applyAlignment="1">
      <alignment horizontal="right" vertical="center"/>
    </xf>
    <xf numFmtId="176" fontId="12" fillId="0" borderId="64" xfId="0" applyNumberFormat="1" applyFont="1" applyFill="1" applyBorder="1" applyAlignment="1">
      <alignment horizontal="right" vertical="center"/>
    </xf>
    <xf numFmtId="176" fontId="12" fillId="0" borderId="31" xfId="0" applyNumberFormat="1" applyFont="1" applyFill="1" applyBorder="1" applyAlignment="1">
      <alignment horizontal="right" vertical="center"/>
    </xf>
    <xf numFmtId="176" fontId="12" fillId="0" borderId="65" xfId="0" applyNumberFormat="1" applyFont="1" applyFill="1" applyBorder="1" applyAlignment="1">
      <alignment horizontal="right" vertical="center"/>
    </xf>
    <xf numFmtId="176" fontId="12" fillId="0" borderId="80" xfId="0" applyNumberFormat="1" applyFont="1" applyFill="1" applyBorder="1" applyAlignment="1">
      <alignment horizontal="right" vertical="center"/>
    </xf>
    <xf numFmtId="176" fontId="12" fillId="7" borderId="64" xfId="0" applyNumberFormat="1" applyFont="1" applyFill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6" borderId="19" xfId="0" applyFont="1" applyFill="1" applyBorder="1" applyAlignment="1">
      <alignment horizontal="center" vertical="center" shrinkToFit="1"/>
    </xf>
    <xf numFmtId="0" fontId="4" fillId="6" borderId="32" xfId="0" applyFont="1" applyFill="1" applyBorder="1" applyAlignment="1">
      <alignment horizontal="center" vertical="center" shrinkToFit="1"/>
    </xf>
    <xf numFmtId="0" fontId="5" fillId="6" borderId="25" xfId="0" applyFont="1" applyFill="1" applyBorder="1" applyAlignment="1">
      <alignment horizontal="center" vertical="center" shrinkToFit="1"/>
    </xf>
    <xf numFmtId="0" fontId="5" fillId="6" borderId="37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31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shrinkToFit="1"/>
    </xf>
    <xf numFmtId="0" fontId="4" fillId="5" borderId="32" xfId="0" applyFont="1" applyFill="1" applyBorder="1" applyAlignment="1">
      <alignment horizontal="center" vertical="center" shrinkToFit="1"/>
    </xf>
    <xf numFmtId="0" fontId="4" fillId="6" borderId="20" xfId="0" applyFont="1" applyFill="1" applyBorder="1" applyAlignment="1">
      <alignment horizontal="center" vertical="center" shrinkToFit="1"/>
    </xf>
    <xf numFmtId="0" fontId="4" fillId="6" borderId="13" xfId="0" applyFont="1" applyFill="1" applyBorder="1" applyAlignment="1">
      <alignment horizontal="center" vertical="center" shrinkToFit="1"/>
    </xf>
    <xf numFmtId="0" fontId="4" fillId="6" borderId="21" xfId="0" applyFont="1" applyFill="1" applyBorder="1" applyAlignment="1">
      <alignment horizontal="center" vertical="center" shrinkToFit="1"/>
    </xf>
    <xf numFmtId="0" fontId="4" fillId="7" borderId="22" xfId="0" applyFont="1" applyFill="1" applyBorder="1" applyAlignment="1">
      <alignment horizontal="center" vertical="center" shrinkToFit="1"/>
    </xf>
    <xf numFmtId="0" fontId="4" fillId="7" borderId="35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5" fillId="6" borderId="22" xfId="0" applyFont="1" applyFill="1" applyBorder="1" applyAlignment="1">
      <alignment horizontal="center" vertical="center" shrinkToFit="1"/>
    </xf>
    <xf numFmtId="0" fontId="5" fillId="6" borderId="35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 wrapText="1"/>
    </xf>
    <xf numFmtId="0" fontId="5" fillId="12" borderId="23" xfId="0" applyFont="1" applyFill="1" applyBorder="1" applyAlignment="1">
      <alignment horizontal="center" vertical="center"/>
    </xf>
    <xf numFmtId="0" fontId="5" fillId="12" borderId="3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4">
    <dxf>
      <font>
        <color theme="8" tint="-0.24994659260841701"/>
      </font>
    </dxf>
    <dxf>
      <font>
        <color rgb="FFFF000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BA8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0E2D-B48B-4391-A86C-3A508BF56206}">
  <sheetPr>
    <tabColor rgb="FFFF0000"/>
    <pageSetUpPr fitToPage="1"/>
  </sheetPr>
  <dimension ref="A1:BE47"/>
  <sheetViews>
    <sheetView tabSelected="1" zoomScaleNormal="100" zoomScaleSheetLayoutView="4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N25" sqref="N25"/>
    </sheetView>
  </sheetViews>
  <sheetFormatPr defaultRowHeight="13.2" x14ac:dyDescent="0.2"/>
  <cols>
    <col min="1" max="1" width="6.109375" customWidth="1"/>
    <col min="2" max="2" width="3.21875" customWidth="1"/>
    <col min="3" max="3" width="22.6640625" customWidth="1"/>
    <col min="4" max="4" width="7.21875" style="114" customWidth="1"/>
    <col min="5" max="12" width="5.33203125" style="88" customWidth="1"/>
    <col min="13" max="13" width="7.88671875" customWidth="1"/>
    <col min="14" max="14" width="6" style="141" customWidth="1"/>
    <col min="15" max="16" width="6" customWidth="1"/>
    <col min="17" max="17" width="6" style="141" customWidth="1"/>
    <col min="18" max="19" width="6" customWidth="1"/>
    <col min="20" max="20" width="6" style="141" customWidth="1"/>
    <col min="21" max="22" width="6" customWidth="1"/>
    <col min="23" max="23" width="6" style="141" customWidth="1"/>
    <col min="24" max="25" width="6" customWidth="1"/>
    <col min="26" max="26" width="6" style="141" customWidth="1"/>
    <col min="27" max="28" width="6" customWidth="1"/>
    <col min="29" max="41" width="5.77734375" customWidth="1"/>
    <col min="42" max="42" width="5.77734375" style="88" customWidth="1"/>
    <col min="43" max="47" width="5.77734375" customWidth="1"/>
    <col min="48" max="48" width="5.77734375" style="88" customWidth="1"/>
    <col min="49" max="49" width="5.77734375" customWidth="1"/>
    <col min="50" max="51" width="6.21875" customWidth="1"/>
    <col min="52" max="52" width="6.6640625" customWidth="1"/>
    <col min="53" max="53" width="6.33203125" customWidth="1"/>
    <col min="54" max="54" width="6.21875" customWidth="1"/>
    <col min="55" max="55" width="5.21875" customWidth="1"/>
    <col min="56" max="56" width="5.88671875" customWidth="1"/>
    <col min="57" max="57" width="5.109375" customWidth="1"/>
    <col min="268" max="268" width="6.109375" customWidth="1"/>
    <col min="269" max="269" width="3.21875" customWidth="1"/>
    <col min="270" max="270" width="22.6640625" customWidth="1"/>
    <col min="271" max="271" width="0" hidden="1" customWidth="1"/>
    <col min="272" max="272" width="7.21875" customWidth="1"/>
    <col min="273" max="280" width="5.33203125" customWidth="1"/>
    <col min="281" max="281" width="7.88671875" customWidth="1"/>
    <col min="282" max="284" width="6" customWidth="1"/>
    <col min="285" max="305" width="5.77734375" customWidth="1"/>
    <col min="306" max="307" width="6.21875" customWidth="1"/>
    <col min="308" max="308" width="6.6640625" customWidth="1"/>
    <col min="309" max="309" width="6.33203125" customWidth="1"/>
    <col min="310" max="310" width="6.21875" customWidth="1"/>
    <col min="311" max="311" width="5.21875" customWidth="1"/>
    <col min="312" max="312" width="5.88671875" customWidth="1"/>
    <col min="313" max="313" width="5.109375" customWidth="1"/>
    <col min="524" max="524" width="6.109375" customWidth="1"/>
    <col min="525" max="525" width="3.21875" customWidth="1"/>
    <col min="526" max="526" width="22.6640625" customWidth="1"/>
    <col min="527" max="527" width="0" hidden="1" customWidth="1"/>
    <col min="528" max="528" width="7.21875" customWidth="1"/>
    <col min="529" max="536" width="5.33203125" customWidth="1"/>
    <col min="537" max="537" width="7.88671875" customWidth="1"/>
    <col min="538" max="540" width="6" customWidth="1"/>
    <col min="541" max="561" width="5.77734375" customWidth="1"/>
    <col min="562" max="563" width="6.21875" customWidth="1"/>
    <col min="564" max="564" width="6.6640625" customWidth="1"/>
    <col min="565" max="565" width="6.33203125" customWidth="1"/>
    <col min="566" max="566" width="6.21875" customWidth="1"/>
    <col min="567" max="567" width="5.21875" customWidth="1"/>
    <col min="568" max="568" width="5.88671875" customWidth="1"/>
    <col min="569" max="569" width="5.109375" customWidth="1"/>
    <col min="780" max="780" width="6.109375" customWidth="1"/>
    <col min="781" max="781" width="3.21875" customWidth="1"/>
    <col min="782" max="782" width="22.6640625" customWidth="1"/>
    <col min="783" max="783" width="0" hidden="1" customWidth="1"/>
    <col min="784" max="784" width="7.21875" customWidth="1"/>
    <col min="785" max="792" width="5.33203125" customWidth="1"/>
    <col min="793" max="793" width="7.88671875" customWidth="1"/>
    <col min="794" max="796" width="6" customWidth="1"/>
    <col min="797" max="817" width="5.77734375" customWidth="1"/>
    <col min="818" max="819" width="6.21875" customWidth="1"/>
    <col min="820" max="820" width="6.6640625" customWidth="1"/>
    <col min="821" max="821" width="6.33203125" customWidth="1"/>
    <col min="822" max="822" width="6.21875" customWidth="1"/>
    <col min="823" max="823" width="5.21875" customWidth="1"/>
    <col min="824" max="824" width="5.88671875" customWidth="1"/>
    <col min="825" max="825" width="5.109375" customWidth="1"/>
    <col min="1036" max="1036" width="6.109375" customWidth="1"/>
    <col min="1037" max="1037" width="3.21875" customWidth="1"/>
    <col min="1038" max="1038" width="22.6640625" customWidth="1"/>
    <col min="1039" max="1039" width="0" hidden="1" customWidth="1"/>
    <col min="1040" max="1040" width="7.21875" customWidth="1"/>
    <col min="1041" max="1048" width="5.33203125" customWidth="1"/>
    <col min="1049" max="1049" width="7.88671875" customWidth="1"/>
    <col min="1050" max="1052" width="6" customWidth="1"/>
    <col min="1053" max="1073" width="5.77734375" customWidth="1"/>
    <col min="1074" max="1075" width="6.21875" customWidth="1"/>
    <col min="1076" max="1076" width="6.6640625" customWidth="1"/>
    <col min="1077" max="1077" width="6.33203125" customWidth="1"/>
    <col min="1078" max="1078" width="6.21875" customWidth="1"/>
    <col min="1079" max="1079" width="5.21875" customWidth="1"/>
    <col min="1080" max="1080" width="5.88671875" customWidth="1"/>
    <col min="1081" max="1081" width="5.109375" customWidth="1"/>
    <col min="1292" max="1292" width="6.109375" customWidth="1"/>
    <col min="1293" max="1293" width="3.21875" customWidth="1"/>
    <col min="1294" max="1294" width="22.6640625" customWidth="1"/>
    <col min="1295" max="1295" width="0" hidden="1" customWidth="1"/>
    <col min="1296" max="1296" width="7.21875" customWidth="1"/>
    <col min="1297" max="1304" width="5.33203125" customWidth="1"/>
    <col min="1305" max="1305" width="7.88671875" customWidth="1"/>
    <col min="1306" max="1308" width="6" customWidth="1"/>
    <col min="1309" max="1329" width="5.77734375" customWidth="1"/>
    <col min="1330" max="1331" width="6.21875" customWidth="1"/>
    <col min="1332" max="1332" width="6.6640625" customWidth="1"/>
    <col min="1333" max="1333" width="6.33203125" customWidth="1"/>
    <col min="1334" max="1334" width="6.21875" customWidth="1"/>
    <col min="1335" max="1335" width="5.21875" customWidth="1"/>
    <col min="1336" max="1336" width="5.88671875" customWidth="1"/>
    <col min="1337" max="1337" width="5.109375" customWidth="1"/>
    <col min="1548" max="1548" width="6.109375" customWidth="1"/>
    <col min="1549" max="1549" width="3.21875" customWidth="1"/>
    <col min="1550" max="1550" width="22.6640625" customWidth="1"/>
    <col min="1551" max="1551" width="0" hidden="1" customWidth="1"/>
    <col min="1552" max="1552" width="7.21875" customWidth="1"/>
    <col min="1553" max="1560" width="5.33203125" customWidth="1"/>
    <col min="1561" max="1561" width="7.88671875" customWidth="1"/>
    <col min="1562" max="1564" width="6" customWidth="1"/>
    <col min="1565" max="1585" width="5.77734375" customWidth="1"/>
    <col min="1586" max="1587" width="6.21875" customWidth="1"/>
    <col min="1588" max="1588" width="6.6640625" customWidth="1"/>
    <col min="1589" max="1589" width="6.33203125" customWidth="1"/>
    <col min="1590" max="1590" width="6.21875" customWidth="1"/>
    <col min="1591" max="1591" width="5.21875" customWidth="1"/>
    <col min="1592" max="1592" width="5.88671875" customWidth="1"/>
    <col min="1593" max="1593" width="5.109375" customWidth="1"/>
    <col min="1804" max="1804" width="6.109375" customWidth="1"/>
    <col min="1805" max="1805" width="3.21875" customWidth="1"/>
    <col min="1806" max="1806" width="22.6640625" customWidth="1"/>
    <col min="1807" max="1807" width="0" hidden="1" customWidth="1"/>
    <col min="1808" max="1808" width="7.21875" customWidth="1"/>
    <col min="1809" max="1816" width="5.33203125" customWidth="1"/>
    <col min="1817" max="1817" width="7.88671875" customWidth="1"/>
    <col min="1818" max="1820" width="6" customWidth="1"/>
    <col min="1821" max="1841" width="5.77734375" customWidth="1"/>
    <col min="1842" max="1843" width="6.21875" customWidth="1"/>
    <col min="1844" max="1844" width="6.6640625" customWidth="1"/>
    <col min="1845" max="1845" width="6.33203125" customWidth="1"/>
    <col min="1846" max="1846" width="6.21875" customWidth="1"/>
    <col min="1847" max="1847" width="5.21875" customWidth="1"/>
    <col min="1848" max="1848" width="5.88671875" customWidth="1"/>
    <col min="1849" max="1849" width="5.109375" customWidth="1"/>
    <col min="2060" max="2060" width="6.109375" customWidth="1"/>
    <col min="2061" max="2061" width="3.21875" customWidth="1"/>
    <col min="2062" max="2062" width="22.6640625" customWidth="1"/>
    <col min="2063" max="2063" width="0" hidden="1" customWidth="1"/>
    <col min="2064" max="2064" width="7.21875" customWidth="1"/>
    <col min="2065" max="2072" width="5.33203125" customWidth="1"/>
    <col min="2073" max="2073" width="7.88671875" customWidth="1"/>
    <col min="2074" max="2076" width="6" customWidth="1"/>
    <col min="2077" max="2097" width="5.77734375" customWidth="1"/>
    <col min="2098" max="2099" width="6.21875" customWidth="1"/>
    <col min="2100" max="2100" width="6.6640625" customWidth="1"/>
    <col min="2101" max="2101" width="6.33203125" customWidth="1"/>
    <col min="2102" max="2102" width="6.21875" customWidth="1"/>
    <col min="2103" max="2103" width="5.21875" customWidth="1"/>
    <col min="2104" max="2104" width="5.88671875" customWidth="1"/>
    <col min="2105" max="2105" width="5.109375" customWidth="1"/>
    <col min="2316" max="2316" width="6.109375" customWidth="1"/>
    <col min="2317" max="2317" width="3.21875" customWidth="1"/>
    <col min="2318" max="2318" width="22.6640625" customWidth="1"/>
    <col min="2319" max="2319" width="0" hidden="1" customWidth="1"/>
    <col min="2320" max="2320" width="7.21875" customWidth="1"/>
    <col min="2321" max="2328" width="5.33203125" customWidth="1"/>
    <col min="2329" max="2329" width="7.88671875" customWidth="1"/>
    <col min="2330" max="2332" width="6" customWidth="1"/>
    <col min="2333" max="2353" width="5.77734375" customWidth="1"/>
    <col min="2354" max="2355" width="6.21875" customWidth="1"/>
    <col min="2356" max="2356" width="6.6640625" customWidth="1"/>
    <col min="2357" max="2357" width="6.33203125" customWidth="1"/>
    <col min="2358" max="2358" width="6.21875" customWidth="1"/>
    <col min="2359" max="2359" width="5.21875" customWidth="1"/>
    <col min="2360" max="2360" width="5.88671875" customWidth="1"/>
    <col min="2361" max="2361" width="5.109375" customWidth="1"/>
    <col min="2572" max="2572" width="6.109375" customWidth="1"/>
    <col min="2573" max="2573" width="3.21875" customWidth="1"/>
    <col min="2574" max="2574" width="22.6640625" customWidth="1"/>
    <col min="2575" max="2575" width="0" hidden="1" customWidth="1"/>
    <col min="2576" max="2576" width="7.21875" customWidth="1"/>
    <col min="2577" max="2584" width="5.33203125" customWidth="1"/>
    <col min="2585" max="2585" width="7.88671875" customWidth="1"/>
    <col min="2586" max="2588" width="6" customWidth="1"/>
    <col min="2589" max="2609" width="5.77734375" customWidth="1"/>
    <col min="2610" max="2611" width="6.21875" customWidth="1"/>
    <col min="2612" max="2612" width="6.6640625" customWidth="1"/>
    <col min="2613" max="2613" width="6.33203125" customWidth="1"/>
    <col min="2614" max="2614" width="6.21875" customWidth="1"/>
    <col min="2615" max="2615" width="5.21875" customWidth="1"/>
    <col min="2616" max="2616" width="5.88671875" customWidth="1"/>
    <col min="2617" max="2617" width="5.109375" customWidth="1"/>
    <col min="2828" max="2828" width="6.109375" customWidth="1"/>
    <col min="2829" max="2829" width="3.21875" customWidth="1"/>
    <col min="2830" max="2830" width="22.6640625" customWidth="1"/>
    <col min="2831" max="2831" width="0" hidden="1" customWidth="1"/>
    <col min="2832" max="2832" width="7.21875" customWidth="1"/>
    <col min="2833" max="2840" width="5.33203125" customWidth="1"/>
    <col min="2841" max="2841" width="7.88671875" customWidth="1"/>
    <col min="2842" max="2844" width="6" customWidth="1"/>
    <col min="2845" max="2865" width="5.77734375" customWidth="1"/>
    <col min="2866" max="2867" width="6.21875" customWidth="1"/>
    <col min="2868" max="2868" width="6.6640625" customWidth="1"/>
    <col min="2869" max="2869" width="6.33203125" customWidth="1"/>
    <col min="2870" max="2870" width="6.21875" customWidth="1"/>
    <col min="2871" max="2871" width="5.21875" customWidth="1"/>
    <col min="2872" max="2872" width="5.88671875" customWidth="1"/>
    <col min="2873" max="2873" width="5.109375" customWidth="1"/>
    <col min="3084" max="3084" width="6.109375" customWidth="1"/>
    <col min="3085" max="3085" width="3.21875" customWidth="1"/>
    <col min="3086" max="3086" width="22.6640625" customWidth="1"/>
    <col min="3087" max="3087" width="0" hidden="1" customWidth="1"/>
    <col min="3088" max="3088" width="7.21875" customWidth="1"/>
    <col min="3089" max="3096" width="5.33203125" customWidth="1"/>
    <col min="3097" max="3097" width="7.88671875" customWidth="1"/>
    <col min="3098" max="3100" width="6" customWidth="1"/>
    <col min="3101" max="3121" width="5.77734375" customWidth="1"/>
    <col min="3122" max="3123" width="6.21875" customWidth="1"/>
    <col min="3124" max="3124" width="6.6640625" customWidth="1"/>
    <col min="3125" max="3125" width="6.33203125" customWidth="1"/>
    <col min="3126" max="3126" width="6.21875" customWidth="1"/>
    <col min="3127" max="3127" width="5.21875" customWidth="1"/>
    <col min="3128" max="3128" width="5.88671875" customWidth="1"/>
    <col min="3129" max="3129" width="5.109375" customWidth="1"/>
    <col min="3340" max="3340" width="6.109375" customWidth="1"/>
    <col min="3341" max="3341" width="3.21875" customWidth="1"/>
    <col min="3342" max="3342" width="22.6640625" customWidth="1"/>
    <col min="3343" max="3343" width="0" hidden="1" customWidth="1"/>
    <col min="3344" max="3344" width="7.21875" customWidth="1"/>
    <col min="3345" max="3352" width="5.33203125" customWidth="1"/>
    <col min="3353" max="3353" width="7.88671875" customWidth="1"/>
    <col min="3354" max="3356" width="6" customWidth="1"/>
    <col min="3357" max="3377" width="5.77734375" customWidth="1"/>
    <col min="3378" max="3379" width="6.21875" customWidth="1"/>
    <col min="3380" max="3380" width="6.6640625" customWidth="1"/>
    <col min="3381" max="3381" width="6.33203125" customWidth="1"/>
    <col min="3382" max="3382" width="6.21875" customWidth="1"/>
    <col min="3383" max="3383" width="5.21875" customWidth="1"/>
    <col min="3384" max="3384" width="5.88671875" customWidth="1"/>
    <col min="3385" max="3385" width="5.109375" customWidth="1"/>
    <col min="3596" max="3596" width="6.109375" customWidth="1"/>
    <col min="3597" max="3597" width="3.21875" customWidth="1"/>
    <col min="3598" max="3598" width="22.6640625" customWidth="1"/>
    <col min="3599" max="3599" width="0" hidden="1" customWidth="1"/>
    <col min="3600" max="3600" width="7.21875" customWidth="1"/>
    <col min="3601" max="3608" width="5.33203125" customWidth="1"/>
    <col min="3609" max="3609" width="7.88671875" customWidth="1"/>
    <col min="3610" max="3612" width="6" customWidth="1"/>
    <col min="3613" max="3633" width="5.77734375" customWidth="1"/>
    <col min="3634" max="3635" width="6.21875" customWidth="1"/>
    <col min="3636" max="3636" width="6.6640625" customWidth="1"/>
    <col min="3637" max="3637" width="6.33203125" customWidth="1"/>
    <col min="3638" max="3638" width="6.21875" customWidth="1"/>
    <col min="3639" max="3639" width="5.21875" customWidth="1"/>
    <col min="3640" max="3640" width="5.88671875" customWidth="1"/>
    <col min="3641" max="3641" width="5.109375" customWidth="1"/>
    <col min="3852" max="3852" width="6.109375" customWidth="1"/>
    <col min="3853" max="3853" width="3.21875" customWidth="1"/>
    <col min="3854" max="3854" width="22.6640625" customWidth="1"/>
    <col min="3855" max="3855" width="0" hidden="1" customWidth="1"/>
    <col min="3856" max="3856" width="7.21875" customWidth="1"/>
    <col min="3857" max="3864" width="5.33203125" customWidth="1"/>
    <col min="3865" max="3865" width="7.88671875" customWidth="1"/>
    <col min="3866" max="3868" width="6" customWidth="1"/>
    <col min="3869" max="3889" width="5.77734375" customWidth="1"/>
    <col min="3890" max="3891" width="6.21875" customWidth="1"/>
    <col min="3892" max="3892" width="6.6640625" customWidth="1"/>
    <col min="3893" max="3893" width="6.33203125" customWidth="1"/>
    <col min="3894" max="3894" width="6.21875" customWidth="1"/>
    <col min="3895" max="3895" width="5.21875" customWidth="1"/>
    <col min="3896" max="3896" width="5.88671875" customWidth="1"/>
    <col min="3897" max="3897" width="5.109375" customWidth="1"/>
    <col min="4108" max="4108" width="6.109375" customWidth="1"/>
    <col min="4109" max="4109" width="3.21875" customWidth="1"/>
    <col min="4110" max="4110" width="22.6640625" customWidth="1"/>
    <col min="4111" max="4111" width="0" hidden="1" customWidth="1"/>
    <col min="4112" max="4112" width="7.21875" customWidth="1"/>
    <col min="4113" max="4120" width="5.33203125" customWidth="1"/>
    <col min="4121" max="4121" width="7.88671875" customWidth="1"/>
    <col min="4122" max="4124" width="6" customWidth="1"/>
    <col min="4125" max="4145" width="5.77734375" customWidth="1"/>
    <col min="4146" max="4147" width="6.21875" customWidth="1"/>
    <col min="4148" max="4148" width="6.6640625" customWidth="1"/>
    <col min="4149" max="4149" width="6.33203125" customWidth="1"/>
    <col min="4150" max="4150" width="6.21875" customWidth="1"/>
    <col min="4151" max="4151" width="5.21875" customWidth="1"/>
    <col min="4152" max="4152" width="5.88671875" customWidth="1"/>
    <col min="4153" max="4153" width="5.109375" customWidth="1"/>
    <col min="4364" max="4364" width="6.109375" customWidth="1"/>
    <col min="4365" max="4365" width="3.21875" customWidth="1"/>
    <col min="4366" max="4366" width="22.6640625" customWidth="1"/>
    <col min="4367" max="4367" width="0" hidden="1" customWidth="1"/>
    <col min="4368" max="4368" width="7.21875" customWidth="1"/>
    <col min="4369" max="4376" width="5.33203125" customWidth="1"/>
    <col min="4377" max="4377" width="7.88671875" customWidth="1"/>
    <col min="4378" max="4380" width="6" customWidth="1"/>
    <col min="4381" max="4401" width="5.77734375" customWidth="1"/>
    <col min="4402" max="4403" width="6.21875" customWidth="1"/>
    <col min="4404" max="4404" width="6.6640625" customWidth="1"/>
    <col min="4405" max="4405" width="6.33203125" customWidth="1"/>
    <col min="4406" max="4406" width="6.21875" customWidth="1"/>
    <col min="4407" max="4407" width="5.21875" customWidth="1"/>
    <col min="4408" max="4408" width="5.88671875" customWidth="1"/>
    <col min="4409" max="4409" width="5.109375" customWidth="1"/>
    <col min="4620" max="4620" width="6.109375" customWidth="1"/>
    <col min="4621" max="4621" width="3.21875" customWidth="1"/>
    <col min="4622" max="4622" width="22.6640625" customWidth="1"/>
    <col min="4623" max="4623" width="0" hidden="1" customWidth="1"/>
    <col min="4624" max="4624" width="7.21875" customWidth="1"/>
    <col min="4625" max="4632" width="5.33203125" customWidth="1"/>
    <col min="4633" max="4633" width="7.88671875" customWidth="1"/>
    <col min="4634" max="4636" width="6" customWidth="1"/>
    <col min="4637" max="4657" width="5.77734375" customWidth="1"/>
    <col min="4658" max="4659" width="6.21875" customWidth="1"/>
    <col min="4660" max="4660" width="6.6640625" customWidth="1"/>
    <col min="4661" max="4661" width="6.33203125" customWidth="1"/>
    <col min="4662" max="4662" width="6.21875" customWidth="1"/>
    <col min="4663" max="4663" width="5.21875" customWidth="1"/>
    <col min="4664" max="4664" width="5.88671875" customWidth="1"/>
    <col min="4665" max="4665" width="5.109375" customWidth="1"/>
    <col min="4876" max="4876" width="6.109375" customWidth="1"/>
    <col min="4877" max="4877" width="3.21875" customWidth="1"/>
    <col min="4878" max="4878" width="22.6640625" customWidth="1"/>
    <col min="4879" max="4879" width="0" hidden="1" customWidth="1"/>
    <col min="4880" max="4880" width="7.21875" customWidth="1"/>
    <col min="4881" max="4888" width="5.33203125" customWidth="1"/>
    <col min="4889" max="4889" width="7.88671875" customWidth="1"/>
    <col min="4890" max="4892" width="6" customWidth="1"/>
    <col min="4893" max="4913" width="5.77734375" customWidth="1"/>
    <col min="4914" max="4915" width="6.21875" customWidth="1"/>
    <col min="4916" max="4916" width="6.6640625" customWidth="1"/>
    <col min="4917" max="4917" width="6.33203125" customWidth="1"/>
    <col min="4918" max="4918" width="6.21875" customWidth="1"/>
    <col min="4919" max="4919" width="5.21875" customWidth="1"/>
    <col min="4920" max="4920" width="5.88671875" customWidth="1"/>
    <col min="4921" max="4921" width="5.109375" customWidth="1"/>
    <col min="5132" max="5132" width="6.109375" customWidth="1"/>
    <col min="5133" max="5133" width="3.21875" customWidth="1"/>
    <col min="5134" max="5134" width="22.6640625" customWidth="1"/>
    <col min="5135" max="5135" width="0" hidden="1" customWidth="1"/>
    <col min="5136" max="5136" width="7.21875" customWidth="1"/>
    <col min="5137" max="5144" width="5.33203125" customWidth="1"/>
    <col min="5145" max="5145" width="7.88671875" customWidth="1"/>
    <col min="5146" max="5148" width="6" customWidth="1"/>
    <col min="5149" max="5169" width="5.77734375" customWidth="1"/>
    <col min="5170" max="5171" width="6.21875" customWidth="1"/>
    <col min="5172" max="5172" width="6.6640625" customWidth="1"/>
    <col min="5173" max="5173" width="6.33203125" customWidth="1"/>
    <col min="5174" max="5174" width="6.21875" customWidth="1"/>
    <col min="5175" max="5175" width="5.21875" customWidth="1"/>
    <col min="5176" max="5176" width="5.88671875" customWidth="1"/>
    <col min="5177" max="5177" width="5.109375" customWidth="1"/>
    <col min="5388" max="5388" width="6.109375" customWidth="1"/>
    <col min="5389" max="5389" width="3.21875" customWidth="1"/>
    <col min="5390" max="5390" width="22.6640625" customWidth="1"/>
    <col min="5391" max="5391" width="0" hidden="1" customWidth="1"/>
    <col min="5392" max="5392" width="7.21875" customWidth="1"/>
    <col min="5393" max="5400" width="5.33203125" customWidth="1"/>
    <col min="5401" max="5401" width="7.88671875" customWidth="1"/>
    <col min="5402" max="5404" width="6" customWidth="1"/>
    <col min="5405" max="5425" width="5.77734375" customWidth="1"/>
    <col min="5426" max="5427" width="6.21875" customWidth="1"/>
    <col min="5428" max="5428" width="6.6640625" customWidth="1"/>
    <col min="5429" max="5429" width="6.33203125" customWidth="1"/>
    <col min="5430" max="5430" width="6.21875" customWidth="1"/>
    <col min="5431" max="5431" width="5.21875" customWidth="1"/>
    <col min="5432" max="5432" width="5.88671875" customWidth="1"/>
    <col min="5433" max="5433" width="5.109375" customWidth="1"/>
    <col min="5644" max="5644" width="6.109375" customWidth="1"/>
    <col min="5645" max="5645" width="3.21875" customWidth="1"/>
    <col min="5646" max="5646" width="22.6640625" customWidth="1"/>
    <col min="5647" max="5647" width="0" hidden="1" customWidth="1"/>
    <col min="5648" max="5648" width="7.21875" customWidth="1"/>
    <col min="5649" max="5656" width="5.33203125" customWidth="1"/>
    <col min="5657" max="5657" width="7.88671875" customWidth="1"/>
    <col min="5658" max="5660" width="6" customWidth="1"/>
    <col min="5661" max="5681" width="5.77734375" customWidth="1"/>
    <col min="5682" max="5683" width="6.21875" customWidth="1"/>
    <col min="5684" max="5684" width="6.6640625" customWidth="1"/>
    <col min="5685" max="5685" width="6.33203125" customWidth="1"/>
    <col min="5686" max="5686" width="6.21875" customWidth="1"/>
    <col min="5687" max="5687" width="5.21875" customWidth="1"/>
    <col min="5688" max="5688" width="5.88671875" customWidth="1"/>
    <col min="5689" max="5689" width="5.109375" customWidth="1"/>
    <col min="5900" max="5900" width="6.109375" customWidth="1"/>
    <col min="5901" max="5901" width="3.21875" customWidth="1"/>
    <col min="5902" max="5902" width="22.6640625" customWidth="1"/>
    <col min="5903" max="5903" width="0" hidden="1" customWidth="1"/>
    <col min="5904" max="5904" width="7.21875" customWidth="1"/>
    <col min="5905" max="5912" width="5.33203125" customWidth="1"/>
    <col min="5913" max="5913" width="7.88671875" customWidth="1"/>
    <col min="5914" max="5916" width="6" customWidth="1"/>
    <col min="5917" max="5937" width="5.77734375" customWidth="1"/>
    <col min="5938" max="5939" width="6.21875" customWidth="1"/>
    <col min="5940" max="5940" width="6.6640625" customWidth="1"/>
    <col min="5941" max="5941" width="6.33203125" customWidth="1"/>
    <col min="5942" max="5942" width="6.21875" customWidth="1"/>
    <col min="5943" max="5943" width="5.21875" customWidth="1"/>
    <col min="5944" max="5944" width="5.88671875" customWidth="1"/>
    <col min="5945" max="5945" width="5.109375" customWidth="1"/>
    <col min="6156" max="6156" width="6.109375" customWidth="1"/>
    <col min="6157" max="6157" width="3.21875" customWidth="1"/>
    <col min="6158" max="6158" width="22.6640625" customWidth="1"/>
    <col min="6159" max="6159" width="0" hidden="1" customWidth="1"/>
    <col min="6160" max="6160" width="7.21875" customWidth="1"/>
    <col min="6161" max="6168" width="5.33203125" customWidth="1"/>
    <col min="6169" max="6169" width="7.88671875" customWidth="1"/>
    <col min="6170" max="6172" width="6" customWidth="1"/>
    <col min="6173" max="6193" width="5.77734375" customWidth="1"/>
    <col min="6194" max="6195" width="6.21875" customWidth="1"/>
    <col min="6196" max="6196" width="6.6640625" customWidth="1"/>
    <col min="6197" max="6197" width="6.33203125" customWidth="1"/>
    <col min="6198" max="6198" width="6.21875" customWidth="1"/>
    <col min="6199" max="6199" width="5.21875" customWidth="1"/>
    <col min="6200" max="6200" width="5.88671875" customWidth="1"/>
    <col min="6201" max="6201" width="5.109375" customWidth="1"/>
    <col min="6412" max="6412" width="6.109375" customWidth="1"/>
    <col min="6413" max="6413" width="3.21875" customWidth="1"/>
    <col min="6414" max="6414" width="22.6640625" customWidth="1"/>
    <col min="6415" max="6415" width="0" hidden="1" customWidth="1"/>
    <col min="6416" max="6416" width="7.21875" customWidth="1"/>
    <col min="6417" max="6424" width="5.33203125" customWidth="1"/>
    <col min="6425" max="6425" width="7.88671875" customWidth="1"/>
    <col min="6426" max="6428" width="6" customWidth="1"/>
    <col min="6429" max="6449" width="5.77734375" customWidth="1"/>
    <col min="6450" max="6451" width="6.21875" customWidth="1"/>
    <col min="6452" max="6452" width="6.6640625" customWidth="1"/>
    <col min="6453" max="6453" width="6.33203125" customWidth="1"/>
    <col min="6454" max="6454" width="6.21875" customWidth="1"/>
    <col min="6455" max="6455" width="5.21875" customWidth="1"/>
    <col min="6456" max="6456" width="5.88671875" customWidth="1"/>
    <col min="6457" max="6457" width="5.109375" customWidth="1"/>
    <col min="6668" max="6668" width="6.109375" customWidth="1"/>
    <col min="6669" max="6669" width="3.21875" customWidth="1"/>
    <col min="6670" max="6670" width="22.6640625" customWidth="1"/>
    <col min="6671" max="6671" width="0" hidden="1" customWidth="1"/>
    <col min="6672" max="6672" width="7.21875" customWidth="1"/>
    <col min="6673" max="6680" width="5.33203125" customWidth="1"/>
    <col min="6681" max="6681" width="7.88671875" customWidth="1"/>
    <col min="6682" max="6684" width="6" customWidth="1"/>
    <col min="6685" max="6705" width="5.77734375" customWidth="1"/>
    <col min="6706" max="6707" width="6.21875" customWidth="1"/>
    <col min="6708" max="6708" width="6.6640625" customWidth="1"/>
    <col min="6709" max="6709" width="6.33203125" customWidth="1"/>
    <col min="6710" max="6710" width="6.21875" customWidth="1"/>
    <col min="6711" max="6711" width="5.21875" customWidth="1"/>
    <col min="6712" max="6712" width="5.88671875" customWidth="1"/>
    <col min="6713" max="6713" width="5.109375" customWidth="1"/>
    <col min="6924" max="6924" width="6.109375" customWidth="1"/>
    <col min="6925" max="6925" width="3.21875" customWidth="1"/>
    <col min="6926" max="6926" width="22.6640625" customWidth="1"/>
    <col min="6927" max="6927" width="0" hidden="1" customWidth="1"/>
    <col min="6928" max="6928" width="7.21875" customWidth="1"/>
    <col min="6929" max="6936" width="5.33203125" customWidth="1"/>
    <col min="6937" max="6937" width="7.88671875" customWidth="1"/>
    <col min="6938" max="6940" width="6" customWidth="1"/>
    <col min="6941" max="6961" width="5.77734375" customWidth="1"/>
    <col min="6962" max="6963" width="6.21875" customWidth="1"/>
    <col min="6964" max="6964" width="6.6640625" customWidth="1"/>
    <col min="6965" max="6965" width="6.33203125" customWidth="1"/>
    <col min="6966" max="6966" width="6.21875" customWidth="1"/>
    <col min="6967" max="6967" width="5.21875" customWidth="1"/>
    <col min="6968" max="6968" width="5.88671875" customWidth="1"/>
    <col min="6969" max="6969" width="5.109375" customWidth="1"/>
    <col min="7180" max="7180" width="6.109375" customWidth="1"/>
    <col min="7181" max="7181" width="3.21875" customWidth="1"/>
    <col min="7182" max="7182" width="22.6640625" customWidth="1"/>
    <col min="7183" max="7183" width="0" hidden="1" customWidth="1"/>
    <col min="7184" max="7184" width="7.21875" customWidth="1"/>
    <col min="7185" max="7192" width="5.33203125" customWidth="1"/>
    <col min="7193" max="7193" width="7.88671875" customWidth="1"/>
    <col min="7194" max="7196" width="6" customWidth="1"/>
    <col min="7197" max="7217" width="5.77734375" customWidth="1"/>
    <col min="7218" max="7219" width="6.21875" customWidth="1"/>
    <col min="7220" max="7220" width="6.6640625" customWidth="1"/>
    <col min="7221" max="7221" width="6.33203125" customWidth="1"/>
    <col min="7222" max="7222" width="6.21875" customWidth="1"/>
    <col min="7223" max="7223" width="5.21875" customWidth="1"/>
    <col min="7224" max="7224" width="5.88671875" customWidth="1"/>
    <col min="7225" max="7225" width="5.109375" customWidth="1"/>
    <col min="7436" max="7436" width="6.109375" customWidth="1"/>
    <col min="7437" max="7437" width="3.21875" customWidth="1"/>
    <col min="7438" max="7438" width="22.6640625" customWidth="1"/>
    <col min="7439" max="7439" width="0" hidden="1" customWidth="1"/>
    <col min="7440" max="7440" width="7.21875" customWidth="1"/>
    <col min="7441" max="7448" width="5.33203125" customWidth="1"/>
    <col min="7449" max="7449" width="7.88671875" customWidth="1"/>
    <col min="7450" max="7452" width="6" customWidth="1"/>
    <col min="7453" max="7473" width="5.77734375" customWidth="1"/>
    <col min="7474" max="7475" width="6.21875" customWidth="1"/>
    <col min="7476" max="7476" width="6.6640625" customWidth="1"/>
    <col min="7477" max="7477" width="6.33203125" customWidth="1"/>
    <col min="7478" max="7478" width="6.21875" customWidth="1"/>
    <col min="7479" max="7479" width="5.21875" customWidth="1"/>
    <col min="7480" max="7480" width="5.88671875" customWidth="1"/>
    <col min="7481" max="7481" width="5.109375" customWidth="1"/>
    <col min="7692" max="7692" width="6.109375" customWidth="1"/>
    <col min="7693" max="7693" width="3.21875" customWidth="1"/>
    <col min="7694" max="7694" width="22.6640625" customWidth="1"/>
    <col min="7695" max="7695" width="0" hidden="1" customWidth="1"/>
    <col min="7696" max="7696" width="7.21875" customWidth="1"/>
    <col min="7697" max="7704" width="5.33203125" customWidth="1"/>
    <col min="7705" max="7705" width="7.88671875" customWidth="1"/>
    <col min="7706" max="7708" width="6" customWidth="1"/>
    <col min="7709" max="7729" width="5.77734375" customWidth="1"/>
    <col min="7730" max="7731" width="6.21875" customWidth="1"/>
    <col min="7732" max="7732" width="6.6640625" customWidth="1"/>
    <col min="7733" max="7733" width="6.33203125" customWidth="1"/>
    <col min="7734" max="7734" width="6.21875" customWidth="1"/>
    <col min="7735" max="7735" width="5.21875" customWidth="1"/>
    <col min="7736" max="7736" width="5.88671875" customWidth="1"/>
    <col min="7737" max="7737" width="5.109375" customWidth="1"/>
    <col min="7948" max="7948" width="6.109375" customWidth="1"/>
    <col min="7949" max="7949" width="3.21875" customWidth="1"/>
    <col min="7950" max="7950" width="22.6640625" customWidth="1"/>
    <col min="7951" max="7951" width="0" hidden="1" customWidth="1"/>
    <col min="7952" max="7952" width="7.21875" customWidth="1"/>
    <col min="7953" max="7960" width="5.33203125" customWidth="1"/>
    <col min="7961" max="7961" width="7.88671875" customWidth="1"/>
    <col min="7962" max="7964" width="6" customWidth="1"/>
    <col min="7965" max="7985" width="5.77734375" customWidth="1"/>
    <col min="7986" max="7987" width="6.21875" customWidth="1"/>
    <col min="7988" max="7988" width="6.6640625" customWidth="1"/>
    <col min="7989" max="7989" width="6.33203125" customWidth="1"/>
    <col min="7990" max="7990" width="6.21875" customWidth="1"/>
    <col min="7991" max="7991" width="5.21875" customWidth="1"/>
    <col min="7992" max="7992" width="5.88671875" customWidth="1"/>
    <col min="7993" max="7993" width="5.109375" customWidth="1"/>
    <col min="8204" max="8204" width="6.109375" customWidth="1"/>
    <col min="8205" max="8205" width="3.21875" customWidth="1"/>
    <col min="8206" max="8206" width="22.6640625" customWidth="1"/>
    <col min="8207" max="8207" width="0" hidden="1" customWidth="1"/>
    <col min="8208" max="8208" width="7.21875" customWidth="1"/>
    <col min="8209" max="8216" width="5.33203125" customWidth="1"/>
    <col min="8217" max="8217" width="7.88671875" customWidth="1"/>
    <col min="8218" max="8220" width="6" customWidth="1"/>
    <col min="8221" max="8241" width="5.77734375" customWidth="1"/>
    <col min="8242" max="8243" width="6.21875" customWidth="1"/>
    <col min="8244" max="8244" width="6.6640625" customWidth="1"/>
    <col min="8245" max="8245" width="6.33203125" customWidth="1"/>
    <col min="8246" max="8246" width="6.21875" customWidth="1"/>
    <col min="8247" max="8247" width="5.21875" customWidth="1"/>
    <col min="8248" max="8248" width="5.88671875" customWidth="1"/>
    <col min="8249" max="8249" width="5.109375" customWidth="1"/>
    <col min="8460" max="8460" width="6.109375" customWidth="1"/>
    <col min="8461" max="8461" width="3.21875" customWidth="1"/>
    <col min="8462" max="8462" width="22.6640625" customWidth="1"/>
    <col min="8463" max="8463" width="0" hidden="1" customWidth="1"/>
    <col min="8464" max="8464" width="7.21875" customWidth="1"/>
    <col min="8465" max="8472" width="5.33203125" customWidth="1"/>
    <col min="8473" max="8473" width="7.88671875" customWidth="1"/>
    <col min="8474" max="8476" width="6" customWidth="1"/>
    <col min="8477" max="8497" width="5.77734375" customWidth="1"/>
    <col min="8498" max="8499" width="6.21875" customWidth="1"/>
    <col min="8500" max="8500" width="6.6640625" customWidth="1"/>
    <col min="8501" max="8501" width="6.33203125" customWidth="1"/>
    <col min="8502" max="8502" width="6.21875" customWidth="1"/>
    <col min="8503" max="8503" width="5.21875" customWidth="1"/>
    <col min="8504" max="8504" width="5.88671875" customWidth="1"/>
    <col min="8505" max="8505" width="5.109375" customWidth="1"/>
    <col min="8716" max="8716" width="6.109375" customWidth="1"/>
    <col min="8717" max="8717" width="3.21875" customWidth="1"/>
    <col min="8718" max="8718" width="22.6640625" customWidth="1"/>
    <col min="8719" max="8719" width="0" hidden="1" customWidth="1"/>
    <col min="8720" max="8720" width="7.21875" customWidth="1"/>
    <col min="8721" max="8728" width="5.33203125" customWidth="1"/>
    <col min="8729" max="8729" width="7.88671875" customWidth="1"/>
    <col min="8730" max="8732" width="6" customWidth="1"/>
    <col min="8733" max="8753" width="5.77734375" customWidth="1"/>
    <col min="8754" max="8755" width="6.21875" customWidth="1"/>
    <col min="8756" max="8756" width="6.6640625" customWidth="1"/>
    <col min="8757" max="8757" width="6.33203125" customWidth="1"/>
    <col min="8758" max="8758" width="6.21875" customWidth="1"/>
    <col min="8759" max="8759" width="5.21875" customWidth="1"/>
    <col min="8760" max="8760" width="5.88671875" customWidth="1"/>
    <col min="8761" max="8761" width="5.109375" customWidth="1"/>
    <col min="8972" max="8972" width="6.109375" customWidth="1"/>
    <col min="8973" max="8973" width="3.21875" customWidth="1"/>
    <col min="8974" max="8974" width="22.6640625" customWidth="1"/>
    <col min="8975" max="8975" width="0" hidden="1" customWidth="1"/>
    <col min="8976" max="8976" width="7.21875" customWidth="1"/>
    <col min="8977" max="8984" width="5.33203125" customWidth="1"/>
    <col min="8985" max="8985" width="7.88671875" customWidth="1"/>
    <col min="8986" max="8988" width="6" customWidth="1"/>
    <col min="8989" max="9009" width="5.77734375" customWidth="1"/>
    <col min="9010" max="9011" width="6.21875" customWidth="1"/>
    <col min="9012" max="9012" width="6.6640625" customWidth="1"/>
    <col min="9013" max="9013" width="6.33203125" customWidth="1"/>
    <col min="9014" max="9014" width="6.21875" customWidth="1"/>
    <col min="9015" max="9015" width="5.21875" customWidth="1"/>
    <col min="9016" max="9016" width="5.88671875" customWidth="1"/>
    <col min="9017" max="9017" width="5.109375" customWidth="1"/>
    <col min="9228" max="9228" width="6.109375" customWidth="1"/>
    <col min="9229" max="9229" width="3.21875" customWidth="1"/>
    <col min="9230" max="9230" width="22.6640625" customWidth="1"/>
    <col min="9231" max="9231" width="0" hidden="1" customWidth="1"/>
    <col min="9232" max="9232" width="7.21875" customWidth="1"/>
    <col min="9233" max="9240" width="5.33203125" customWidth="1"/>
    <col min="9241" max="9241" width="7.88671875" customWidth="1"/>
    <col min="9242" max="9244" width="6" customWidth="1"/>
    <col min="9245" max="9265" width="5.77734375" customWidth="1"/>
    <col min="9266" max="9267" width="6.21875" customWidth="1"/>
    <col min="9268" max="9268" width="6.6640625" customWidth="1"/>
    <col min="9269" max="9269" width="6.33203125" customWidth="1"/>
    <col min="9270" max="9270" width="6.21875" customWidth="1"/>
    <col min="9271" max="9271" width="5.21875" customWidth="1"/>
    <col min="9272" max="9272" width="5.88671875" customWidth="1"/>
    <col min="9273" max="9273" width="5.109375" customWidth="1"/>
    <col min="9484" max="9484" width="6.109375" customWidth="1"/>
    <col min="9485" max="9485" width="3.21875" customWidth="1"/>
    <col min="9486" max="9486" width="22.6640625" customWidth="1"/>
    <col min="9487" max="9487" width="0" hidden="1" customWidth="1"/>
    <col min="9488" max="9488" width="7.21875" customWidth="1"/>
    <col min="9489" max="9496" width="5.33203125" customWidth="1"/>
    <col min="9497" max="9497" width="7.88671875" customWidth="1"/>
    <col min="9498" max="9500" width="6" customWidth="1"/>
    <col min="9501" max="9521" width="5.77734375" customWidth="1"/>
    <col min="9522" max="9523" width="6.21875" customWidth="1"/>
    <col min="9524" max="9524" width="6.6640625" customWidth="1"/>
    <col min="9525" max="9525" width="6.33203125" customWidth="1"/>
    <col min="9526" max="9526" width="6.21875" customWidth="1"/>
    <col min="9527" max="9527" width="5.21875" customWidth="1"/>
    <col min="9528" max="9528" width="5.88671875" customWidth="1"/>
    <col min="9529" max="9529" width="5.109375" customWidth="1"/>
    <col min="9740" max="9740" width="6.109375" customWidth="1"/>
    <col min="9741" max="9741" width="3.21875" customWidth="1"/>
    <col min="9742" max="9742" width="22.6640625" customWidth="1"/>
    <col min="9743" max="9743" width="0" hidden="1" customWidth="1"/>
    <col min="9744" max="9744" width="7.21875" customWidth="1"/>
    <col min="9745" max="9752" width="5.33203125" customWidth="1"/>
    <col min="9753" max="9753" width="7.88671875" customWidth="1"/>
    <col min="9754" max="9756" width="6" customWidth="1"/>
    <col min="9757" max="9777" width="5.77734375" customWidth="1"/>
    <col min="9778" max="9779" width="6.21875" customWidth="1"/>
    <col min="9780" max="9780" width="6.6640625" customWidth="1"/>
    <col min="9781" max="9781" width="6.33203125" customWidth="1"/>
    <col min="9782" max="9782" width="6.21875" customWidth="1"/>
    <col min="9783" max="9783" width="5.21875" customWidth="1"/>
    <col min="9784" max="9784" width="5.88671875" customWidth="1"/>
    <col min="9785" max="9785" width="5.109375" customWidth="1"/>
    <col min="9996" max="9996" width="6.109375" customWidth="1"/>
    <col min="9997" max="9997" width="3.21875" customWidth="1"/>
    <col min="9998" max="9998" width="22.6640625" customWidth="1"/>
    <col min="9999" max="9999" width="0" hidden="1" customWidth="1"/>
    <col min="10000" max="10000" width="7.21875" customWidth="1"/>
    <col min="10001" max="10008" width="5.33203125" customWidth="1"/>
    <col min="10009" max="10009" width="7.88671875" customWidth="1"/>
    <col min="10010" max="10012" width="6" customWidth="1"/>
    <col min="10013" max="10033" width="5.77734375" customWidth="1"/>
    <col min="10034" max="10035" width="6.21875" customWidth="1"/>
    <col min="10036" max="10036" width="6.6640625" customWidth="1"/>
    <col min="10037" max="10037" width="6.33203125" customWidth="1"/>
    <col min="10038" max="10038" width="6.21875" customWidth="1"/>
    <col min="10039" max="10039" width="5.21875" customWidth="1"/>
    <col min="10040" max="10040" width="5.88671875" customWidth="1"/>
    <col min="10041" max="10041" width="5.109375" customWidth="1"/>
    <col min="10252" max="10252" width="6.109375" customWidth="1"/>
    <col min="10253" max="10253" width="3.21875" customWidth="1"/>
    <col min="10254" max="10254" width="22.6640625" customWidth="1"/>
    <col min="10255" max="10255" width="0" hidden="1" customWidth="1"/>
    <col min="10256" max="10256" width="7.21875" customWidth="1"/>
    <col min="10257" max="10264" width="5.33203125" customWidth="1"/>
    <col min="10265" max="10265" width="7.88671875" customWidth="1"/>
    <col min="10266" max="10268" width="6" customWidth="1"/>
    <col min="10269" max="10289" width="5.77734375" customWidth="1"/>
    <col min="10290" max="10291" width="6.21875" customWidth="1"/>
    <col min="10292" max="10292" width="6.6640625" customWidth="1"/>
    <col min="10293" max="10293" width="6.33203125" customWidth="1"/>
    <col min="10294" max="10294" width="6.21875" customWidth="1"/>
    <col min="10295" max="10295" width="5.21875" customWidth="1"/>
    <col min="10296" max="10296" width="5.88671875" customWidth="1"/>
    <col min="10297" max="10297" width="5.109375" customWidth="1"/>
    <col min="10508" max="10508" width="6.109375" customWidth="1"/>
    <col min="10509" max="10509" width="3.21875" customWidth="1"/>
    <col min="10510" max="10510" width="22.6640625" customWidth="1"/>
    <col min="10511" max="10511" width="0" hidden="1" customWidth="1"/>
    <col min="10512" max="10512" width="7.21875" customWidth="1"/>
    <col min="10513" max="10520" width="5.33203125" customWidth="1"/>
    <col min="10521" max="10521" width="7.88671875" customWidth="1"/>
    <col min="10522" max="10524" width="6" customWidth="1"/>
    <col min="10525" max="10545" width="5.77734375" customWidth="1"/>
    <col min="10546" max="10547" width="6.21875" customWidth="1"/>
    <col min="10548" max="10548" width="6.6640625" customWidth="1"/>
    <col min="10549" max="10549" width="6.33203125" customWidth="1"/>
    <col min="10550" max="10550" width="6.21875" customWidth="1"/>
    <col min="10551" max="10551" width="5.21875" customWidth="1"/>
    <col min="10552" max="10552" width="5.88671875" customWidth="1"/>
    <col min="10553" max="10553" width="5.109375" customWidth="1"/>
    <col min="10764" max="10764" width="6.109375" customWidth="1"/>
    <col min="10765" max="10765" width="3.21875" customWidth="1"/>
    <col min="10766" max="10766" width="22.6640625" customWidth="1"/>
    <col min="10767" max="10767" width="0" hidden="1" customWidth="1"/>
    <col min="10768" max="10768" width="7.21875" customWidth="1"/>
    <col min="10769" max="10776" width="5.33203125" customWidth="1"/>
    <col min="10777" max="10777" width="7.88671875" customWidth="1"/>
    <col min="10778" max="10780" width="6" customWidth="1"/>
    <col min="10781" max="10801" width="5.77734375" customWidth="1"/>
    <col min="10802" max="10803" width="6.21875" customWidth="1"/>
    <col min="10804" max="10804" width="6.6640625" customWidth="1"/>
    <col min="10805" max="10805" width="6.33203125" customWidth="1"/>
    <col min="10806" max="10806" width="6.21875" customWidth="1"/>
    <col min="10807" max="10807" width="5.21875" customWidth="1"/>
    <col min="10808" max="10808" width="5.88671875" customWidth="1"/>
    <col min="10809" max="10809" width="5.109375" customWidth="1"/>
    <col min="11020" max="11020" width="6.109375" customWidth="1"/>
    <col min="11021" max="11021" width="3.21875" customWidth="1"/>
    <col min="11022" max="11022" width="22.6640625" customWidth="1"/>
    <col min="11023" max="11023" width="0" hidden="1" customWidth="1"/>
    <col min="11024" max="11024" width="7.21875" customWidth="1"/>
    <col min="11025" max="11032" width="5.33203125" customWidth="1"/>
    <col min="11033" max="11033" width="7.88671875" customWidth="1"/>
    <col min="11034" max="11036" width="6" customWidth="1"/>
    <col min="11037" max="11057" width="5.77734375" customWidth="1"/>
    <col min="11058" max="11059" width="6.21875" customWidth="1"/>
    <col min="11060" max="11060" width="6.6640625" customWidth="1"/>
    <col min="11061" max="11061" width="6.33203125" customWidth="1"/>
    <col min="11062" max="11062" width="6.21875" customWidth="1"/>
    <col min="11063" max="11063" width="5.21875" customWidth="1"/>
    <col min="11064" max="11064" width="5.88671875" customWidth="1"/>
    <col min="11065" max="11065" width="5.109375" customWidth="1"/>
    <col min="11276" max="11276" width="6.109375" customWidth="1"/>
    <col min="11277" max="11277" width="3.21875" customWidth="1"/>
    <col min="11278" max="11278" width="22.6640625" customWidth="1"/>
    <col min="11279" max="11279" width="0" hidden="1" customWidth="1"/>
    <col min="11280" max="11280" width="7.21875" customWidth="1"/>
    <col min="11281" max="11288" width="5.33203125" customWidth="1"/>
    <col min="11289" max="11289" width="7.88671875" customWidth="1"/>
    <col min="11290" max="11292" width="6" customWidth="1"/>
    <col min="11293" max="11313" width="5.77734375" customWidth="1"/>
    <col min="11314" max="11315" width="6.21875" customWidth="1"/>
    <col min="11316" max="11316" width="6.6640625" customWidth="1"/>
    <col min="11317" max="11317" width="6.33203125" customWidth="1"/>
    <col min="11318" max="11318" width="6.21875" customWidth="1"/>
    <col min="11319" max="11319" width="5.21875" customWidth="1"/>
    <col min="11320" max="11320" width="5.88671875" customWidth="1"/>
    <col min="11321" max="11321" width="5.109375" customWidth="1"/>
    <col min="11532" max="11532" width="6.109375" customWidth="1"/>
    <col min="11533" max="11533" width="3.21875" customWidth="1"/>
    <col min="11534" max="11534" width="22.6640625" customWidth="1"/>
    <col min="11535" max="11535" width="0" hidden="1" customWidth="1"/>
    <col min="11536" max="11536" width="7.21875" customWidth="1"/>
    <col min="11537" max="11544" width="5.33203125" customWidth="1"/>
    <col min="11545" max="11545" width="7.88671875" customWidth="1"/>
    <col min="11546" max="11548" width="6" customWidth="1"/>
    <col min="11549" max="11569" width="5.77734375" customWidth="1"/>
    <col min="11570" max="11571" width="6.21875" customWidth="1"/>
    <col min="11572" max="11572" width="6.6640625" customWidth="1"/>
    <col min="11573" max="11573" width="6.33203125" customWidth="1"/>
    <col min="11574" max="11574" width="6.21875" customWidth="1"/>
    <col min="11575" max="11575" width="5.21875" customWidth="1"/>
    <col min="11576" max="11576" width="5.88671875" customWidth="1"/>
    <col min="11577" max="11577" width="5.109375" customWidth="1"/>
    <col min="11788" max="11788" width="6.109375" customWidth="1"/>
    <col min="11789" max="11789" width="3.21875" customWidth="1"/>
    <col min="11790" max="11790" width="22.6640625" customWidth="1"/>
    <col min="11791" max="11791" width="0" hidden="1" customWidth="1"/>
    <col min="11792" max="11792" width="7.21875" customWidth="1"/>
    <col min="11793" max="11800" width="5.33203125" customWidth="1"/>
    <col min="11801" max="11801" width="7.88671875" customWidth="1"/>
    <col min="11802" max="11804" width="6" customWidth="1"/>
    <col min="11805" max="11825" width="5.77734375" customWidth="1"/>
    <col min="11826" max="11827" width="6.21875" customWidth="1"/>
    <col min="11828" max="11828" width="6.6640625" customWidth="1"/>
    <col min="11829" max="11829" width="6.33203125" customWidth="1"/>
    <col min="11830" max="11830" width="6.21875" customWidth="1"/>
    <col min="11831" max="11831" width="5.21875" customWidth="1"/>
    <col min="11832" max="11832" width="5.88671875" customWidth="1"/>
    <col min="11833" max="11833" width="5.109375" customWidth="1"/>
    <col min="12044" max="12044" width="6.109375" customWidth="1"/>
    <col min="12045" max="12045" width="3.21875" customWidth="1"/>
    <col min="12046" max="12046" width="22.6640625" customWidth="1"/>
    <col min="12047" max="12047" width="0" hidden="1" customWidth="1"/>
    <col min="12048" max="12048" width="7.21875" customWidth="1"/>
    <col min="12049" max="12056" width="5.33203125" customWidth="1"/>
    <col min="12057" max="12057" width="7.88671875" customWidth="1"/>
    <col min="12058" max="12060" width="6" customWidth="1"/>
    <col min="12061" max="12081" width="5.77734375" customWidth="1"/>
    <col min="12082" max="12083" width="6.21875" customWidth="1"/>
    <col min="12084" max="12084" width="6.6640625" customWidth="1"/>
    <col min="12085" max="12085" width="6.33203125" customWidth="1"/>
    <col min="12086" max="12086" width="6.21875" customWidth="1"/>
    <col min="12087" max="12087" width="5.21875" customWidth="1"/>
    <col min="12088" max="12088" width="5.88671875" customWidth="1"/>
    <col min="12089" max="12089" width="5.109375" customWidth="1"/>
    <col min="12300" max="12300" width="6.109375" customWidth="1"/>
    <col min="12301" max="12301" width="3.21875" customWidth="1"/>
    <col min="12302" max="12302" width="22.6640625" customWidth="1"/>
    <col min="12303" max="12303" width="0" hidden="1" customWidth="1"/>
    <col min="12304" max="12304" width="7.21875" customWidth="1"/>
    <col min="12305" max="12312" width="5.33203125" customWidth="1"/>
    <col min="12313" max="12313" width="7.88671875" customWidth="1"/>
    <col min="12314" max="12316" width="6" customWidth="1"/>
    <col min="12317" max="12337" width="5.77734375" customWidth="1"/>
    <col min="12338" max="12339" width="6.21875" customWidth="1"/>
    <col min="12340" max="12340" width="6.6640625" customWidth="1"/>
    <col min="12341" max="12341" width="6.33203125" customWidth="1"/>
    <col min="12342" max="12342" width="6.21875" customWidth="1"/>
    <col min="12343" max="12343" width="5.21875" customWidth="1"/>
    <col min="12344" max="12344" width="5.88671875" customWidth="1"/>
    <col min="12345" max="12345" width="5.109375" customWidth="1"/>
    <col min="12556" max="12556" width="6.109375" customWidth="1"/>
    <col min="12557" max="12557" width="3.21875" customWidth="1"/>
    <col min="12558" max="12558" width="22.6640625" customWidth="1"/>
    <col min="12559" max="12559" width="0" hidden="1" customWidth="1"/>
    <col min="12560" max="12560" width="7.21875" customWidth="1"/>
    <col min="12561" max="12568" width="5.33203125" customWidth="1"/>
    <col min="12569" max="12569" width="7.88671875" customWidth="1"/>
    <col min="12570" max="12572" width="6" customWidth="1"/>
    <col min="12573" max="12593" width="5.77734375" customWidth="1"/>
    <col min="12594" max="12595" width="6.21875" customWidth="1"/>
    <col min="12596" max="12596" width="6.6640625" customWidth="1"/>
    <col min="12597" max="12597" width="6.33203125" customWidth="1"/>
    <col min="12598" max="12598" width="6.21875" customWidth="1"/>
    <col min="12599" max="12599" width="5.21875" customWidth="1"/>
    <col min="12600" max="12600" width="5.88671875" customWidth="1"/>
    <col min="12601" max="12601" width="5.109375" customWidth="1"/>
    <col min="12812" max="12812" width="6.109375" customWidth="1"/>
    <col min="12813" max="12813" width="3.21875" customWidth="1"/>
    <col min="12814" max="12814" width="22.6640625" customWidth="1"/>
    <col min="12815" max="12815" width="0" hidden="1" customWidth="1"/>
    <col min="12816" max="12816" width="7.21875" customWidth="1"/>
    <col min="12817" max="12824" width="5.33203125" customWidth="1"/>
    <col min="12825" max="12825" width="7.88671875" customWidth="1"/>
    <col min="12826" max="12828" width="6" customWidth="1"/>
    <col min="12829" max="12849" width="5.77734375" customWidth="1"/>
    <col min="12850" max="12851" width="6.21875" customWidth="1"/>
    <col min="12852" max="12852" width="6.6640625" customWidth="1"/>
    <col min="12853" max="12853" width="6.33203125" customWidth="1"/>
    <col min="12854" max="12854" width="6.21875" customWidth="1"/>
    <col min="12855" max="12855" width="5.21875" customWidth="1"/>
    <col min="12856" max="12856" width="5.88671875" customWidth="1"/>
    <col min="12857" max="12857" width="5.109375" customWidth="1"/>
    <col min="13068" max="13068" width="6.109375" customWidth="1"/>
    <col min="13069" max="13069" width="3.21875" customWidth="1"/>
    <col min="13070" max="13070" width="22.6640625" customWidth="1"/>
    <col min="13071" max="13071" width="0" hidden="1" customWidth="1"/>
    <col min="13072" max="13072" width="7.21875" customWidth="1"/>
    <col min="13073" max="13080" width="5.33203125" customWidth="1"/>
    <col min="13081" max="13081" width="7.88671875" customWidth="1"/>
    <col min="13082" max="13084" width="6" customWidth="1"/>
    <col min="13085" max="13105" width="5.77734375" customWidth="1"/>
    <col min="13106" max="13107" width="6.21875" customWidth="1"/>
    <col min="13108" max="13108" width="6.6640625" customWidth="1"/>
    <col min="13109" max="13109" width="6.33203125" customWidth="1"/>
    <col min="13110" max="13110" width="6.21875" customWidth="1"/>
    <col min="13111" max="13111" width="5.21875" customWidth="1"/>
    <col min="13112" max="13112" width="5.88671875" customWidth="1"/>
    <col min="13113" max="13113" width="5.109375" customWidth="1"/>
    <col min="13324" max="13324" width="6.109375" customWidth="1"/>
    <col min="13325" max="13325" width="3.21875" customWidth="1"/>
    <col min="13326" max="13326" width="22.6640625" customWidth="1"/>
    <col min="13327" max="13327" width="0" hidden="1" customWidth="1"/>
    <col min="13328" max="13328" width="7.21875" customWidth="1"/>
    <col min="13329" max="13336" width="5.33203125" customWidth="1"/>
    <col min="13337" max="13337" width="7.88671875" customWidth="1"/>
    <col min="13338" max="13340" width="6" customWidth="1"/>
    <col min="13341" max="13361" width="5.77734375" customWidth="1"/>
    <col min="13362" max="13363" width="6.21875" customWidth="1"/>
    <col min="13364" max="13364" width="6.6640625" customWidth="1"/>
    <col min="13365" max="13365" width="6.33203125" customWidth="1"/>
    <col min="13366" max="13366" width="6.21875" customWidth="1"/>
    <col min="13367" max="13367" width="5.21875" customWidth="1"/>
    <col min="13368" max="13368" width="5.88671875" customWidth="1"/>
    <col min="13369" max="13369" width="5.109375" customWidth="1"/>
    <col min="13580" max="13580" width="6.109375" customWidth="1"/>
    <col min="13581" max="13581" width="3.21875" customWidth="1"/>
    <col min="13582" max="13582" width="22.6640625" customWidth="1"/>
    <col min="13583" max="13583" width="0" hidden="1" customWidth="1"/>
    <col min="13584" max="13584" width="7.21875" customWidth="1"/>
    <col min="13585" max="13592" width="5.33203125" customWidth="1"/>
    <col min="13593" max="13593" width="7.88671875" customWidth="1"/>
    <col min="13594" max="13596" width="6" customWidth="1"/>
    <col min="13597" max="13617" width="5.77734375" customWidth="1"/>
    <col min="13618" max="13619" width="6.21875" customWidth="1"/>
    <col min="13620" max="13620" width="6.6640625" customWidth="1"/>
    <col min="13621" max="13621" width="6.33203125" customWidth="1"/>
    <col min="13622" max="13622" width="6.21875" customWidth="1"/>
    <col min="13623" max="13623" width="5.21875" customWidth="1"/>
    <col min="13624" max="13624" width="5.88671875" customWidth="1"/>
    <col min="13625" max="13625" width="5.109375" customWidth="1"/>
    <col min="13836" max="13836" width="6.109375" customWidth="1"/>
    <col min="13837" max="13837" width="3.21875" customWidth="1"/>
    <col min="13838" max="13838" width="22.6640625" customWidth="1"/>
    <col min="13839" max="13839" width="0" hidden="1" customWidth="1"/>
    <col min="13840" max="13840" width="7.21875" customWidth="1"/>
    <col min="13841" max="13848" width="5.33203125" customWidth="1"/>
    <col min="13849" max="13849" width="7.88671875" customWidth="1"/>
    <col min="13850" max="13852" width="6" customWidth="1"/>
    <col min="13853" max="13873" width="5.77734375" customWidth="1"/>
    <col min="13874" max="13875" width="6.21875" customWidth="1"/>
    <col min="13876" max="13876" width="6.6640625" customWidth="1"/>
    <col min="13877" max="13877" width="6.33203125" customWidth="1"/>
    <col min="13878" max="13878" width="6.21875" customWidth="1"/>
    <col min="13879" max="13879" width="5.21875" customWidth="1"/>
    <col min="13880" max="13880" width="5.88671875" customWidth="1"/>
    <col min="13881" max="13881" width="5.109375" customWidth="1"/>
    <col min="14092" max="14092" width="6.109375" customWidth="1"/>
    <col min="14093" max="14093" width="3.21875" customWidth="1"/>
    <col min="14094" max="14094" width="22.6640625" customWidth="1"/>
    <col min="14095" max="14095" width="0" hidden="1" customWidth="1"/>
    <col min="14096" max="14096" width="7.21875" customWidth="1"/>
    <col min="14097" max="14104" width="5.33203125" customWidth="1"/>
    <col min="14105" max="14105" width="7.88671875" customWidth="1"/>
    <col min="14106" max="14108" width="6" customWidth="1"/>
    <col min="14109" max="14129" width="5.77734375" customWidth="1"/>
    <col min="14130" max="14131" width="6.21875" customWidth="1"/>
    <col min="14132" max="14132" width="6.6640625" customWidth="1"/>
    <col min="14133" max="14133" width="6.33203125" customWidth="1"/>
    <col min="14134" max="14134" width="6.21875" customWidth="1"/>
    <col min="14135" max="14135" width="5.21875" customWidth="1"/>
    <col min="14136" max="14136" width="5.88671875" customWidth="1"/>
    <col min="14137" max="14137" width="5.109375" customWidth="1"/>
    <col min="14348" max="14348" width="6.109375" customWidth="1"/>
    <col min="14349" max="14349" width="3.21875" customWidth="1"/>
    <col min="14350" max="14350" width="22.6640625" customWidth="1"/>
    <col min="14351" max="14351" width="0" hidden="1" customWidth="1"/>
    <col min="14352" max="14352" width="7.21875" customWidth="1"/>
    <col min="14353" max="14360" width="5.33203125" customWidth="1"/>
    <col min="14361" max="14361" width="7.88671875" customWidth="1"/>
    <col min="14362" max="14364" width="6" customWidth="1"/>
    <col min="14365" max="14385" width="5.77734375" customWidth="1"/>
    <col min="14386" max="14387" width="6.21875" customWidth="1"/>
    <col min="14388" max="14388" width="6.6640625" customWidth="1"/>
    <col min="14389" max="14389" width="6.33203125" customWidth="1"/>
    <col min="14390" max="14390" width="6.21875" customWidth="1"/>
    <col min="14391" max="14391" width="5.21875" customWidth="1"/>
    <col min="14392" max="14392" width="5.88671875" customWidth="1"/>
    <col min="14393" max="14393" width="5.109375" customWidth="1"/>
    <col min="14604" max="14604" width="6.109375" customWidth="1"/>
    <col min="14605" max="14605" width="3.21875" customWidth="1"/>
    <col min="14606" max="14606" width="22.6640625" customWidth="1"/>
    <col min="14607" max="14607" width="0" hidden="1" customWidth="1"/>
    <col min="14608" max="14608" width="7.21875" customWidth="1"/>
    <col min="14609" max="14616" width="5.33203125" customWidth="1"/>
    <col min="14617" max="14617" width="7.88671875" customWidth="1"/>
    <col min="14618" max="14620" width="6" customWidth="1"/>
    <col min="14621" max="14641" width="5.77734375" customWidth="1"/>
    <col min="14642" max="14643" width="6.21875" customWidth="1"/>
    <col min="14644" max="14644" width="6.6640625" customWidth="1"/>
    <col min="14645" max="14645" width="6.33203125" customWidth="1"/>
    <col min="14646" max="14646" width="6.21875" customWidth="1"/>
    <col min="14647" max="14647" width="5.21875" customWidth="1"/>
    <col min="14648" max="14648" width="5.88671875" customWidth="1"/>
    <col min="14649" max="14649" width="5.109375" customWidth="1"/>
    <col min="14860" max="14860" width="6.109375" customWidth="1"/>
    <col min="14861" max="14861" width="3.21875" customWidth="1"/>
    <col min="14862" max="14862" width="22.6640625" customWidth="1"/>
    <col min="14863" max="14863" width="0" hidden="1" customWidth="1"/>
    <col min="14864" max="14864" width="7.21875" customWidth="1"/>
    <col min="14865" max="14872" width="5.33203125" customWidth="1"/>
    <col min="14873" max="14873" width="7.88671875" customWidth="1"/>
    <col min="14874" max="14876" width="6" customWidth="1"/>
    <col min="14877" max="14897" width="5.77734375" customWidth="1"/>
    <col min="14898" max="14899" width="6.21875" customWidth="1"/>
    <col min="14900" max="14900" width="6.6640625" customWidth="1"/>
    <col min="14901" max="14901" width="6.33203125" customWidth="1"/>
    <col min="14902" max="14902" width="6.21875" customWidth="1"/>
    <col min="14903" max="14903" width="5.21875" customWidth="1"/>
    <col min="14904" max="14904" width="5.88671875" customWidth="1"/>
    <col min="14905" max="14905" width="5.109375" customWidth="1"/>
    <col min="15116" max="15116" width="6.109375" customWidth="1"/>
    <col min="15117" max="15117" width="3.21875" customWidth="1"/>
    <col min="15118" max="15118" width="22.6640625" customWidth="1"/>
    <col min="15119" max="15119" width="0" hidden="1" customWidth="1"/>
    <col min="15120" max="15120" width="7.21875" customWidth="1"/>
    <col min="15121" max="15128" width="5.33203125" customWidth="1"/>
    <col min="15129" max="15129" width="7.88671875" customWidth="1"/>
    <col min="15130" max="15132" width="6" customWidth="1"/>
    <col min="15133" max="15153" width="5.77734375" customWidth="1"/>
    <col min="15154" max="15155" width="6.21875" customWidth="1"/>
    <col min="15156" max="15156" width="6.6640625" customWidth="1"/>
    <col min="15157" max="15157" width="6.33203125" customWidth="1"/>
    <col min="15158" max="15158" width="6.21875" customWidth="1"/>
    <col min="15159" max="15159" width="5.21875" customWidth="1"/>
    <col min="15160" max="15160" width="5.88671875" customWidth="1"/>
    <col min="15161" max="15161" width="5.109375" customWidth="1"/>
    <col min="15372" max="15372" width="6.109375" customWidth="1"/>
    <col min="15373" max="15373" width="3.21875" customWidth="1"/>
    <col min="15374" max="15374" width="22.6640625" customWidth="1"/>
    <col min="15375" max="15375" width="0" hidden="1" customWidth="1"/>
    <col min="15376" max="15376" width="7.21875" customWidth="1"/>
    <col min="15377" max="15384" width="5.33203125" customWidth="1"/>
    <col min="15385" max="15385" width="7.88671875" customWidth="1"/>
    <col min="15386" max="15388" width="6" customWidth="1"/>
    <col min="15389" max="15409" width="5.77734375" customWidth="1"/>
    <col min="15410" max="15411" width="6.21875" customWidth="1"/>
    <col min="15412" max="15412" width="6.6640625" customWidth="1"/>
    <col min="15413" max="15413" width="6.33203125" customWidth="1"/>
    <col min="15414" max="15414" width="6.21875" customWidth="1"/>
    <col min="15415" max="15415" width="5.21875" customWidth="1"/>
    <col min="15416" max="15416" width="5.88671875" customWidth="1"/>
    <col min="15417" max="15417" width="5.109375" customWidth="1"/>
    <col min="15628" max="15628" width="6.109375" customWidth="1"/>
    <col min="15629" max="15629" width="3.21875" customWidth="1"/>
    <col min="15630" max="15630" width="22.6640625" customWidth="1"/>
    <col min="15631" max="15631" width="0" hidden="1" customWidth="1"/>
    <col min="15632" max="15632" width="7.21875" customWidth="1"/>
    <col min="15633" max="15640" width="5.33203125" customWidth="1"/>
    <col min="15641" max="15641" width="7.88671875" customWidth="1"/>
    <col min="15642" max="15644" width="6" customWidth="1"/>
    <col min="15645" max="15665" width="5.77734375" customWidth="1"/>
    <col min="15666" max="15667" width="6.21875" customWidth="1"/>
    <col min="15668" max="15668" width="6.6640625" customWidth="1"/>
    <col min="15669" max="15669" width="6.33203125" customWidth="1"/>
    <col min="15670" max="15670" width="6.21875" customWidth="1"/>
    <col min="15671" max="15671" width="5.21875" customWidth="1"/>
    <col min="15672" max="15672" width="5.88671875" customWidth="1"/>
    <col min="15673" max="15673" width="5.109375" customWidth="1"/>
    <col min="15884" max="15884" width="6.109375" customWidth="1"/>
    <col min="15885" max="15885" width="3.21875" customWidth="1"/>
    <col min="15886" max="15886" width="22.6640625" customWidth="1"/>
    <col min="15887" max="15887" width="0" hidden="1" customWidth="1"/>
    <col min="15888" max="15888" width="7.21875" customWidth="1"/>
    <col min="15889" max="15896" width="5.33203125" customWidth="1"/>
    <col min="15897" max="15897" width="7.88671875" customWidth="1"/>
    <col min="15898" max="15900" width="6" customWidth="1"/>
    <col min="15901" max="15921" width="5.77734375" customWidth="1"/>
    <col min="15922" max="15923" width="6.21875" customWidth="1"/>
    <col min="15924" max="15924" width="6.6640625" customWidth="1"/>
    <col min="15925" max="15925" width="6.33203125" customWidth="1"/>
    <col min="15926" max="15926" width="6.21875" customWidth="1"/>
    <col min="15927" max="15927" width="5.21875" customWidth="1"/>
    <col min="15928" max="15928" width="5.88671875" customWidth="1"/>
    <col min="15929" max="15929" width="5.109375" customWidth="1"/>
    <col min="16140" max="16140" width="6.109375" customWidth="1"/>
    <col min="16141" max="16141" width="3.21875" customWidth="1"/>
    <col min="16142" max="16142" width="22.6640625" customWidth="1"/>
    <col min="16143" max="16143" width="0" hidden="1" customWidth="1"/>
    <col min="16144" max="16144" width="7.21875" customWidth="1"/>
    <col min="16145" max="16152" width="5.33203125" customWidth="1"/>
    <col min="16153" max="16153" width="7.88671875" customWidth="1"/>
    <col min="16154" max="16156" width="6" customWidth="1"/>
    <col min="16157" max="16177" width="5.77734375" customWidth="1"/>
    <col min="16178" max="16179" width="6.21875" customWidth="1"/>
    <col min="16180" max="16180" width="6.6640625" customWidth="1"/>
    <col min="16181" max="16181" width="6.33203125" customWidth="1"/>
    <col min="16182" max="16182" width="6.21875" customWidth="1"/>
    <col min="16183" max="16183" width="5.21875" customWidth="1"/>
    <col min="16184" max="16184" width="5.88671875" customWidth="1"/>
    <col min="16185" max="16185" width="5.109375" customWidth="1"/>
  </cols>
  <sheetData>
    <row r="1" spans="1:57" ht="27" customHeight="1" thickBot="1" x14ac:dyDescent="0.25">
      <c r="A1" s="225" t="s">
        <v>75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6"/>
      <c r="R1" s="225"/>
      <c r="S1" s="225"/>
      <c r="T1" s="226"/>
      <c r="U1" s="225"/>
      <c r="V1" s="225"/>
      <c r="W1" s="226"/>
      <c r="X1" s="225"/>
      <c r="Y1" s="225"/>
      <c r="Z1" s="226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1"/>
      <c r="BA1" s="1"/>
      <c r="BB1" s="1"/>
      <c r="BC1" s="1"/>
      <c r="BD1" s="1"/>
      <c r="BE1" s="1"/>
    </row>
    <row r="2" spans="1:57" ht="17.25" customHeight="1" thickTop="1" x14ac:dyDescent="0.2">
      <c r="A2" s="227" t="s">
        <v>0</v>
      </c>
      <c r="B2" s="230" t="s">
        <v>1</v>
      </c>
      <c r="C2" s="230" t="s">
        <v>2</v>
      </c>
      <c r="D2" s="232" t="s">
        <v>3</v>
      </c>
      <c r="E2" s="235" t="s">
        <v>4</v>
      </c>
      <c r="F2" s="236"/>
      <c r="G2" s="236"/>
      <c r="H2" s="236"/>
      <c r="I2" s="236"/>
      <c r="J2" s="236"/>
      <c r="K2" s="236"/>
      <c r="L2" s="237"/>
      <c r="M2" s="238" t="s">
        <v>77</v>
      </c>
      <c r="N2" s="184" t="s">
        <v>76</v>
      </c>
      <c r="O2" s="185"/>
      <c r="P2" s="186"/>
      <c r="Q2" s="184" t="s">
        <v>74</v>
      </c>
      <c r="R2" s="185"/>
      <c r="S2" s="186"/>
      <c r="T2" s="184" t="s">
        <v>72</v>
      </c>
      <c r="U2" s="185"/>
      <c r="V2" s="186"/>
      <c r="W2" s="184" t="s">
        <v>71</v>
      </c>
      <c r="X2" s="185"/>
      <c r="Y2" s="186"/>
      <c r="Z2" s="184" t="s">
        <v>5</v>
      </c>
      <c r="AA2" s="185"/>
      <c r="AB2" s="186"/>
      <c r="AC2" s="224" t="s">
        <v>6</v>
      </c>
      <c r="AD2" s="185"/>
      <c r="AE2" s="186"/>
      <c r="AF2" s="224" t="s">
        <v>7</v>
      </c>
      <c r="AG2" s="185"/>
      <c r="AH2" s="186"/>
      <c r="AI2" s="220" t="s">
        <v>8</v>
      </c>
      <c r="AJ2" s="185"/>
      <c r="AK2" s="185"/>
      <c r="AL2" s="221" t="s">
        <v>9</v>
      </c>
      <c r="AM2" s="222"/>
      <c r="AN2" s="223"/>
      <c r="AO2" s="222" t="s">
        <v>10</v>
      </c>
      <c r="AP2" s="222"/>
      <c r="AQ2" s="223"/>
      <c r="AR2" s="222" t="s">
        <v>11</v>
      </c>
      <c r="AS2" s="222"/>
      <c r="AT2" s="223"/>
      <c r="AU2" s="222" t="s">
        <v>12</v>
      </c>
      <c r="AV2" s="222"/>
      <c r="AW2" s="223"/>
      <c r="AX2" s="115" t="s">
        <v>13</v>
      </c>
      <c r="AY2" s="115" t="s">
        <v>14</v>
      </c>
      <c r="AZ2" s="2" t="s">
        <v>15</v>
      </c>
      <c r="BA2" s="3" t="s">
        <v>16</v>
      </c>
      <c r="BB2" s="3" t="s">
        <v>17</v>
      </c>
      <c r="BC2" s="3" t="s">
        <v>18</v>
      </c>
      <c r="BD2" s="3" t="s">
        <v>19</v>
      </c>
      <c r="BE2" s="3" t="s">
        <v>20</v>
      </c>
    </row>
    <row r="3" spans="1:57" ht="15.75" customHeight="1" x14ac:dyDescent="0.2">
      <c r="A3" s="228"/>
      <c r="B3" s="231"/>
      <c r="C3" s="231"/>
      <c r="D3" s="233"/>
      <c r="E3" s="241" t="s">
        <v>21</v>
      </c>
      <c r="F3" s="193" t="s">
        <v>22</v>
      </c>
      <c r="G3" s="195" t="s">
        <v>23</v>
      </c>
      <c r="H3" s="197" t="s">
        <v>24</v>
      </c>
      <c r="I3" s="199" t="s">
        <v>25</v>
      </c>
      <c r="J3" s="200"/>
      <c r="K3" s="201"/>
      <c r="L3" s="202" t="s">
        <v>26</v>
      </c>
      <c r="M3" s="239"/>
      <c r="N3" s="187" t="s">
        <v>27</v>
      </c>
      <c r="O3" s="189" t="s">
        <v>25</v>
      </c>
      <c r="P3" s="191" t="s">
        <v>28</v>
      </c>
      <c r="Q3" s="187" t="s">
        <v>27</v>
      </c>
      <c r="R3" s="189" t="s">
        <v>25</v>
      </c>
      <c r="S3" s="191" t="s">
        <v>28</v>
      </c>
      <c r="T3" s="187" t="s">
        <v>27</v>
      </c>
      <c r="U3" s="189" t="s">
        <v>25</v>
      </c>
      <c r="V3" s="191" t="s">
        <v>28</v>
      </c>
      <c r="W3" s="187" t="s">
        <v>27</v>
      </c>
      <c r="X3" s="189" t="s">
        <v>25</v>
      </c>
      <c r="Y3" s="191" t="s">
        <v>28</v>
      </c>
      <c r="Z3" s="187" t="s">
        <v>27</v>
      </c>
      <c r="AA3" s="189" t="s">
        <v>25</v>
      </c>
      <c r="AB3" s="191" t="s">
        <v>28</v>
      </c>
      <c r="AC3" s="218" t="s">
        <v>27</v>
      </c>
      <c r="AD3" s="189" t="s">
        <v>25</v>
      </c>
      <c r="AE3" s="191" t="s">
        <v>28</v>
      </c>
      <c r="AF3" s="218" t="s">
        <v>27</v>
      </c>
      <c r="AG3" s="189" t="s">
        <v>25</v>
      </c>
      <c r="AH3" s="191" t="s">
        <v>28</v>
      </c>
      <c r="AI3" s="218" t="s">
        <v>27</v>
      </c>
      <c r="AJ3" s="189" t="s">
        <v>25</v>
      </c>
      <c r="AK3" s="191" t="s">
        <v>28</v>
      </c>
      <c r="AL3" s="218" t="s">
        <v>27</v>
      </c>
      <c r="AM3" s="189" t="s">
        <v>25</v>
      </c>
      <c r="AN3" s="209" t="s">
        <v>28</v>
      </c>
      <c r="AO3" s="216" t="s">
        <v>27</v>
      </c>
      <c r="AP3" s="189" t="s">
        <v>25</v>
      </c>
      <c r="AQ3" s="209" t="s">
        <v>28</v>
      </c>
      <c r="AR3" s="216" t="s">
        <v>27</v>
      </c>
      <c r="AS3" s="189" t="s">
        <v>25</v>
      </c>
      <c r="AT3" s="209" t="s">
        <v>28</v>
      </c>
      <c r="AU3" s="216" t="s">
        <v>27</v>
      </c>
      <c r="AV3" s="189" t="s">
        <v>25</v>
      </c>
      <c r="AW3" s="209" t="s">
        <v>28</v>
      </c>
      <c r="AX3" s="211" t="s">
        <v>28</v>
      </c>
      <c r="AY3" s="213" t="s">
        <v>28</v>
      </c>
      <c r="AZ3" s="215" t="s">
        <v>28</v>
      </c>
      <c r="BA3" s="213" t="s">
        <v>28</v>
      </c>
      <c r="BB3" s="204" t="s">
        <v>28</v>
      </c>
      <c r="BC3" s="204" t="s">
        <v>28</v>
      </c>
      <c r="BD3" s="205" t="s">
        <v>28</v>
      </c>
      <c r="BE3" s="207" t="s">
        <v>28</v>
      </c>
    </row>
    <row r="4" spans="1:57" s="6" customFormat="1" ht="15.75" customHeight="1" x14ac:dyDescent="0.15">
      <c r="A4" s="229"/>
      <c r="B4" s="217"/>
      <c r="C4" s="217"/>
      <c r="D4" s="234"/>
      <c r="E4" s="242"/>
      <c r="F4" s="194"/>
      <c r="G4" s="196"/>
      <c r="H4" s="198"/>
      <c r="I4" s="91" t="s">
        <v>29</v>
      </c>
      <c r="J4" s="4" t="s">
        <v>30</v>
      </c>
      <c r="K4" s="5" t="s">
        <v>31</v>
      </c>
      <c r="L4" s="203"/>
      <c r="M4" s="240"/>
      <c r="N4" s="188"/>
      <c r="O4" s="190"/>
      <c r="P4" s="192"/>
      <c r="Q4" s="188"/>
      <c r="R4" s="190"/>
      <c r="S4" s="192"/>
      <c r="T4" s="188"/>
      <c r="U4" s="190"/>
      <c r="V4" s="192"/>
      <c r="W4" s="188"/>
      <c r="X4" s="190"/>
      <c r="Y4" s="192"/>
      <c r="Z4" s="188"/>
      <c r="AA4" s="190"/>
      <c r="AB4" s="192"/>
      <c r="AC4" s="219"/>
      <c r="AD4" s="190"/>
      <c r="AE4" s="192"/>
      <c r="AF4" s="219"/>
      <c r="AG4" s="190"/>
      <c r="AH4" s="192"/>
      <c r="AI4" s="219"/>
      <c r="AJ4" s="190"/>
      <c r="AK4" s="192"/>
      <c r="AL4" s="219"/>
      <c r="AM4" s="190"/>
      <c r="AN4" s="210"/>
      <c r="AO4" s="217"/>
      <c r="AP4" s="190"/>
      <c r="AQ4" s="210"/>
      <c r="AR4" s="217"/>
      <c r="AS4" s="190"/>
      <c r="AT4" s="210"/>
      <c r="AU4" s="217"/>
      <c r="AV4" s="190"/>
      <c r="AW4" s="210"/>
      <c r="AX4" s="212"/>
      <c r="AY4" s="214"/>
      <c r="AZ4" s="215"/>
      <c r="BA4" s="214"/>
      <c r="BB4" s="204"/>
      <c r="BC4" s="204"/>
      <c r="BD4" s="206"/>
      <c r="BE4" s="208"/>
    </row>
    <row r="5" spans="1:57" s="6" customFormat="1" ht="15.75" customHeight="1" x14ac:dyDescent="0.15">
      <c r="A5" s="181" t="s">
        <v>32</v>
      </c>
      <c r="B5" s="7">
        <v>1</v>
      </c>
      <c r="C5" s="8" t="s">
        <v>33</v>
      </c>
      <c r="D5" s="9">
        <f>SUM(E5:H5,K5,L5)</f>
        <v>26</v>
      </c>
      <c r="E5" s="152">
        <v>12</v>
      </c>
      <c r="F5" s="153">
        <v>5</v>
      </c>
      <c r="G5" s="153">
        <v>5</v>
      </c>
      <c r="H5" s="154">
        <v>2</v>
      </c>
      <c r="I5" s="152">
        <v>0</v>
      </c>
      <c r="J5" s="154">
        <v>2</v>
      </c>
      <c r="K5" s="10">
        <f>SUM(I5:J5)</f>
        <v>2</v>
      </c>
      <c r="L5" s="167">
        <v>0</v>
      </c>
      <c r="M5" s="107">
        <f>K5/D5</f>
        <v>7.6923076923076927E-2</v>
      </c>
      <c r="N5" s="142">
        <v>26</v>
      </c>
      <c r="O5" s="12">
        <v>1</v>
      </c>
      <c r="P5" s="13">
        <f t="shared" ref="P5:P37" si="0">O5/N5</f>
        <v>3.8461538461538464E-2</v>
      </c>
      <c r="Q5" s="142">
        <v>26</v>
      </c>
      <c r="R5" s="12">
        <v>0</v>
      </c>
      <c r="S5" s="13">
        <f t="shared" ref="S5:S37" si="1">R5/Q5</f>
        <v>0</v>
      </c>
      <c r="T5" s="142">
        <v>25</v>
      </c>
      <c r="U5" s="12">
        <v>1</v>
      </c>
      <c r="V5" s="13">
        <f>U5/T5</f>
        <v>0.04</v>
      </c>
      <c r="W5" s="142">
        <v>25</v>
      </c>
      <c r="X5" s="12">
        <v>0</v>
      </c>
      <c r="Y5" s="13">
        <f>X5/W5</f>
        <v>0</v>
      </c>
      <c r="Z5" s="142">
        <v>25</v>
      </c>
      <c r="AA5" s="12">
        <v>1</v>
      </c>
      <c r="AB5" s="13">
        <f>AA5/Z5</f>
        <v>0.04</v>
      </c>
      <c r="AC5" s="14">
        <v>27</v>
      </c>
      <c r="AD5" s="12">
        <v>0</v>
      </c>
      <c r="AE5" s="13">
        <f>AD5/AC5</f>
        <v>0</v>
      </c>
      <c r="AF5" s="14">
        <v>27</v>
      </c>
      <c r="AG5" s="12">
        <v>5</v>
      </c>
      <c r="AH5" s="13">
        <f>AG5/AF5</f>
        <v>0.18518518518518517</v>
      </c>
      <c r="AI5" s="14">
        <v>27</v>
      </c>
      <c r="AJ5" s="12">
        <v>3</v>
      </c>
      <c r="AK5" s="13">
        <f>AJ5/AI5</f>
        <v>0.1111111111111111</v>
      </c>
      <c r="AL5" s="14">
        <v>27</v>
      </c>
      <c r="AM5" s="12">
        <v>4</v>
      </c>
      <c r="AN5" s="15">
        <f>AM5/AL5</f>
        <v>0.14814814814814814</v>
      </c>
      <c r="AO5" s="14">
        <v>29</v>
      </c>
      <c r="AP5" s="12">
        <v>3</v>
      </c>
      <c r="AQ5" s="15">
        <f>AP5/AO5</f>
        <v>0.10344827586206896</v>
      </c>
      <c r="AR5" s="14">
        <v>29</v>
      </c>
      <c r="AS5" s="12">
        <v>4</v>
      </c>
      <c r="AT5" s="15">
        <f t="shared" ref="AT5:AT37" si="2">AS5/AR5</f>
        <v>0.13793103448275862</v>
      </c>
      <c r="AU5" s="14">
        <v>29</v>
      </c>
      <c r="AV5" s="12">
        <v>3</v>
      </c>
      <c r="AW5" s="15">
        <f t="shared" ref="AW5:AW37" si="3">AV5/AU5</f>
        <v>0.10344827586206896</v>
      </c>
      <c r="AX5" s="16">
        <v>0.26923076923076922</v>
      </c>
      <c r="AY5" s="16">
        <v>0.16666666666666666</v>
      </c>
      <c r="AZ5" s="16">
        <v>0.1</v>
      </c>
      <c r="BA5" s="16">
        <v>7.407407407407407E-2</v>
      </c>
      <c r="BB5" s="17">
        <v>3.5999999999999997E-2</v>
      </c>
      <c r="BC5" s="17">
        <v>0.04</v>
      </c>
      <c r="BD5" s="18">
        <v>3.6999999999999998E-2</v>
      </c>
      <c r="BE5" s="19">
        <v>0</v>
      </c>
    </row>
    <row r="6" spans="1:57" s="6" customFormat="1" ht="15.75" customHeight="1" x14ac:dyDescent="0.15">
      <c r="A6" s="182"/>
      <c r="B6" s="20">
        <v>2</v>
      </c>
      <c r="C6" s="21" t="s">
        <v>34</v>
      </c>
      <c r="D6" s="9">
        <f t="shared" ref="D6:D15" si="4">SUM(E6:H6,K6,L6)</f>
        <v>34</v>
      </c>
      <c r="E6" s="155">
        <v>12</v>
      </c>
      <c r="F6" s="156">
        <v>4</v>
      </c>
      <c r="G6" s="156">
        <v>10</v>
      </c>
      <c r="H6" s="157">
        <v>2</v>
      </c>
      <c r="I6" s="155">
        <v>0</v>
      </c>
      <c r="J6" s="157">
        <v>5</v>
      </c>
      <c r="K6" s="10">
        <f t="shared" ref="K6:K36" si="5">SUM(I6:J6)</f>
        <v>5</v>
      </c>
      <c r="L6" s="167">
        <v>1</v>
      </c>
      <c r="M6" s="107">
        <f t="shared" ref="M6:M42" si="6">K6/D6</f>
        <v>0.14705882352941177</v>
      </c>
      <c r="N6" s="143">
        <v>35</v>
      </c>
      <c r="O6" s="22">
        <v>3</v>
      </c>
      <c r="P6" s="23">
        <f t="shared" si="0"/>
        <v>8.5714285714285715E-2</v>
      </c>
      <c r="Q6" s="143">
        <v>35</v>
      </c>
      <c r="R6" s="22">
        <v>2</v>
      </c>
      <c r="S6" s="23">
        <f t="shared" si="1"/>
        <v>5.7142857142857141E-2</v>
      </c>
      <c r="T6" s="143">
        <v>35</v>
      </c>
      <c r="U6" s="22">
        <v>0</v>
      </c>
      <c r="V6" s="23">
        <f t="shared" ref="V6:V34" si="7">U6/T6</f>
        <v>0</v>
      </c>
      <c r="W6" s="143">
        <v>35</v>
      </c>
      <c r="X6" s="22">
        <v>0</v>
      </c>
      <c r="Y6" s="23">
        <f t="shared" ref="Y6:Y34" si="8">X6/W6</f>
        <v>0</v>
      </c>
      <c r="Z6" s="143">
        <v>35</v>
      </c>
      <c r="AA6" s="22">
        <v>1</v>
      </c>
      <c r="AB6" s="23">
        <f t="shared" ref="AB6:AB34" si="9">AA6/Z6</f>
        <v>2.8571428571428571E-2</v>
      </c>
      <c r="AC6" s="24">
        <v>35</v>
      </c>
      <c r="AD6" s="22">
        <v>0</v>
      </c>
      <c r="AE6" s="23">
        <f t="shared" ref="AE6:AE36" si="10">AD6/AC6</f>
        <v>0</v>
      </c>
      <c r="AF6" s="24">
        <v>35</v>
      </c>
      <c r="AG6" s="22">
        <v>4</v>
      </c>
      <c r="AH6" s="23">
        <f t="shared" ref="AH6:AH34" si="11">AG6/AF6</f>
        <v>0.11428571428571428</v>
      </c>
      <c r="AI6" s="24">
        <v>35</v>
      </c>
      <c r="AJ6" s="22">
        <v>4</v>
      </c>
      <c r="AK6" s="23">
        <f t="shared" ref="AK6:AK15" si="12">AJ6/AI6</f>
        <v>0.11428571428571428</v>
      </c>
      <c r="AL6" s="24">
        <v>36</v>
      </c>
      <c r="AM6" s="22">
        <v>4</v>
      </c>
      <c r="AN6" s="25">
        <f t="shared" ref="AN6:AN37" si="13">AM6/AL6</f>
        <v>0.1111111111111111</v>
      </c>
      <c r="AO6" s="24">
        <v>34</v>
      </c>
      <c r="AP6" s="22">
        <v>2</v>
      </c>
      <c r="AQ6" s="25">
        <f t="shared" ref="AQ6:AQ37" si="14">AP6/AO6</f>
        <v>5.8823529411764705E-2</v>
      </c>
      <c r="AR6" s="24">
        <v>34</v>
      </c>
      <c r="AS6" s="22">
        <v>2</v>
      </c>
      <c r="AT6" s="25">
        <f t="shared" si="2"/>
        <v>5.8823529411764705E-2</v>
      </c>
      <c r="AU6" s="24">
        <v>33</v>
      </c>
      <c r="AV6" s="22">
        <v>5</v>
      </c>
      <c r="AW6" s="25">
        <f t="shared" si="3"/>
        <v>0.15151515151515152</v>
      </c>
      <c r="AX6" s="26">
        <v>0.12121212121212122</v>
      </c>
      <c r="AY6" s="26">
        <v>0.10810810810810811</v>
      </c>
      <c r="AZ6" s="26">
        <v>8.3000000000000004E-2</v>
      </c>
      <c r="BA6" s="26">
        <v>5.5555555555555552E-2</v>
      </c>
      <c r="BB6" s="27">
        <v>5.7000000000000002E-2</v>
      </c>
      <c r="BC6" s="27">
        <v>0</v>
      </c>
      <c r="BD6" s="28">
        <v>5.0999999999999997E-2</v>
      </c>
      <c r="BE6" s="29">
        <v>0.03</v>
      </c>
    </row>
    <row r="7" spans="1:57" s="6" customFormat="1" ht="15.75" customHeight="1" x14ac:dyDescent="0.15">
      <c r="A7" s="182"/>
      <c r="B7" s="20">
        <v>3</v>
      </c>
      <c r="C7" s="21" t="s">
        <v>35</v>
      </c>
      <c r="D7" s="9">
        <f t="shared" si="4"/>
        <v>53</v>
      </c>
      <c r="E7" s="155">
        <v>30</v>
      </c>
      <c r="F7" s="156">
        <v>4</v>
      </c>
      <c r="G7" s="156">
        <v>8</v>
      </c>
      <c r="H7" s="157">
        <v>3</v>
      </c>
      <c r="I7" s="155">
        <v>0</v>
      </c>
      <c r="J7" s="157">
        <v>7</v>
      </c>
      <c r="K7" s="10">
        <f>SUM(I7:J7)</f>
        <v>7</v>
      </c>
      <c r="L7" s="167">
        <v>1</v>
      </c>
      <c r="M7" s="107">
        <f>K7/D7</f>
        <v>0.13207547169811321</v>
      </c>
      <c r="N7" s="143">
        <v>52</v>
      </c>
      <c r="O7" s="22">
        <v>6</v>
      </c>
      <c r="P7" s="23">
        <f t="shared" si="0"/>
        <v>0.11538461538461539</v>
      </c>
      <c r="Q7" s="143">
        <v>52</v>
      </c>
      <c r="R7" s="22">
        <v>5</v>
      </c>
      <c r="S7" s="23">
        <f t="shared" si="1"/>
        <v>9.6153846153846159E-2</v>
      </c>
      <c r="T7" s="143">
        <v>51</v>
      </c>
      <c r="U7" s="22">
        <v>2</v>
      </c>
      <c r="V7" s="23">
        <f t="shared" si="7"/>
        <v>3.9215686274509803E-2</v>
      </c>
      <c r="W7" s="143">
        <v>51</v>
      </c>
      <c r="X7" s="22">
        <v>4</v>
      </c>
      <c r="Y7" s="23">
        <f t="shared" si="8"/>
        <v>7.8431372549019607E-2</v>
      </c>
      <c r="Z7" s="143">
        <v>51</v>
      </c>
      <c r="AA7" s="22">
        <v>5</v>
      </c>
      <c r="AB7" s="23">
        <f t="shared" si="9"/>
        <v>9.8039215686274508E-2</v>
      </c>
      <c r="AC7" s="24">
        <v>50</v>
      </c>
      <c r="AD7" s="22">
        <v>6</v>
      </c>
      <c r="AE7" s="23">
        <f t="shared" si="10"/>
        <v>0.12</v>
      </c>
      <c r="AF7" s="24">
        <v>51</v>
      </c>
      <c r="AG7" s="22">
        <v>2</v>
      </c>
      <c r="AH7" s="23">
        <f t="shared" si="11"/>
        <v>3.9215686274509803E-2</v>
      </c>
      <c r="AI7" s="24">
        <v>50</v>
      </c>
      <c r="AJ7" s="22">
        <v>3</v>
      </c>
      <c r="AK7" s="23">
        <f t="shared" si="12"/>
        <v>0.06</v>
      </c>
      <c r="AL7" s="24">
        <v>49</v>
      </c>
      <c r="AM7" s="22">
        <v>3</v>
      </c>
      <c r="AN7" s="25">
        <f t="shared" si="13"/>
        <v>6.1224489795918366E-2</v>
      </c>
      <c r="AO7" s="24">
        <v>51</v>
      </c>
      <c r="AP7" s="22">
        <v>8</v>
      </c>
      <c r="AQ7" s="25">
        <f t="shared" si="14"/>
        <v>0.15686274509803921</v>
      </c>
      <c r="AR7" s="24">
        <v>52</v>
      </c>
      <c r="AS7" s="22">
        <v>7</v>
      </c>
      <c r="AT7" s="25">
        <f t="shared" si="2"/>
        <v>0.13461538461538461</v>
      </c>
      <c r="AU7" s="24">
        <v>51</v>
      </c>
      <c r="AV7" s="22">
        <v>5</v>
      </c>
      <c r="AW7" s="25">
        <f t="shared" si="3"/>
        <v>9.8039215686274508E-2</v>
      </c>
      <c r="AX7" s="26">
        <v>5.7692307692307696E-2</v>
      </c>
      <c r="AY7" s="26">
        <v>3.7037037037037035E-2</v>
      </c>
      <c r="AZ7" s="26">
        <v>5.3999999999999999E-2</v>
      </c>
      <c r="BA7" s="26">
        <v>1.9230769230769232E-2</v>
      </c>
      <c r="BB7" s="27">
        <v>5.8999999999999997E-2</v>
      </c>
      <c r="BC7" s="27">
        <v>1.9E-2</v>
      </c>
      <c r="BD7" s="28">
        <v>0</v>
      </c>
      <c r="BE7" s="29">
        <v>0</v>
      </c>
    </row>
    <row r="8" spans="1:57" s="6" customFormat="1" ht="15.75" customHeight="1" x14ac:dyDescent="0.15">
      <c r="A8" s="182"/>
      <c r="B8" s="20">
        <v>4</v>
      </c>
      <c r="C8" s="21" t="s">
        <v>36</v>
      </c>
      <c r="D8" s="9">
        <f t="shared" si="4"/>
        <v>36</v>
      </c>
      <c r="E8" s="155">
        <v>21</v>
      </c>
      <c r="F8" s="156">
        <v>2</v>
      </c>
      <c r="G8" s="156">
        <v>8</v>
      </c>
      <c r="H8" s="157">
        <v>0</v>
      </c>
      <c r="I8" s="155">
        <v>0</v>
      </c>
      <c r="J8" s="157">
        <v>5</v>
      </c>
      <c r="K8" s="10">
        <f t="shared" si="5"/>
        <v>5</v>
      </c>
      <c r="L8" s="167">
        <v>0</v>
      </c>
      <c r="M8" s="107">
        <f t="shared" si="6"/>
        <v>0.1388888888888889</v>
      </c>
      <c r="N8" s="143">
        <v>39</v>
      </c>
      <c r="O8" s="22">
        <v>6</v>
      </c>
      <c r="P8" s="23">
        <f t="shared" si="0"/>
        <v>0.15384615384615385</v>
      </c>
      <c r="Q8" s="143">
        <v>38</v>
      </c>
      <c r="R8" s="22">
        <v>7</v>
      </c>
      <c r="S8" s="23">
        <f t="shared" si="1"/>
        <v>0.18421052631578946</v>
      </c>
      <c r="T8" s="143">
        <v>40</v>
      </c>
      <c r="U8" s="22">
        <v>4</v>
      </c>
      <c r="V8" s="23">
        <f t="shared" si="7"/>
        <v>0.1</v>
      </c>
      <c r="W8" s="143">
        <v>40</v>
      </c>
      <c r="X8" s="22">
        <v>3</v>
      </c>
      <c r="Y8" s="23">
        <f t="shared" si="8"/>
        <v>7.4999999999999997E-2</v>
      </c>
      <c r="Z8" s="143">
        <v>40</v>
      </c>
      <c r="AA8" s="22">
        <v>3</v>
      </c>
      <c r="AB8" s="23">
        <f t="shared" si="9"/>
        <v>7.4999999999999997E-2</v>
      </c>
      <c r="AC8" s="24">
        <v>40</v>
      </c>
      <c r="AD8" s="22">
        <v>4</v>
      </c>
      <c r="AE8" s="23">
        <f t="shared" si="10"/>
        <v>0.1</v>
      </c>
      <c r="AF8" s="24">
        <v>39</v>
      </c>
      <c r="AG8" s="22">
        <v>2</v>
      </c>
      <c r="AH8" s="23">
        <f t="shared" si="11"/>
        <v>5.128205128205128E-2</v>
      </c>
      <c r="AI8" s="24">
        <v>39</v>
      </c>
      <c r="AJ8" s="22">
        <v>3</v>
      </c>
      <c r="AK8" s="23">
        <f t="shared" si="12"/>
        <v>7.6923076923076927E-2</v>
      </c>
      <c r="AL8" s="24">
        <v>38</v>
      </c>
      <c r="AM8" s="22">
        <v>3</v>
      </c>
      <c r="AN8" s="25">
        <f t="shared" si="13"/>
        <v>7.8947368421052627E-2</v>
      </c>
      <c r="AO8" s="24">
        <v>38</v>
      </c>
      <c r="AP8" s="22">
        <v>2</v>
      </c>
      <c r="AQ8" s="25">
        <f t="shared" si="14"/>
        <v>5.2631578947368418E-2</v>
      </c>
      <c r="AR8" s="24">
        <v>38</v>
      </c>
      <c r="AS8" s="22">
        <v>2</v>
      </c>
      <c r="AT8" s="25">
        <f t="shared" si="2"/>
        <v>5.2631578947368418E-2</v>
      </c>
      <c r="AU8" s="24">
        <v>38</v>
      </c>
      <c r="AV8" s="22">
        <v>2</v>
      </c>
      <c r="AW8" s="25">
        <f t="shared" si="3"/>
        <v>5.2631578947368418E-2</v>
      </c>
      <c r="AX8" s="26">
        <v>8.1081081081081086E-2</v>
      </c>
      <c r="AY8" s="26">
        <v>0</v>
      </c>
      <c r="AZ8" s="26">
        <v>0.02</v>
      </c>
      <c r="BA8" s="26">
        <v>0</v>
      </c>
      <c r="BB8" s="27">
        <v>0</v>
      </c>
      <c r="BC8" s="27">
        <v>2.5999999999999999E-2</v>
      </c>
      <c r="BD8" s="28">
        <v>0</v>
      </c>
      <c r="BE8" s="29">
        <v>2.9000000000000001E-2</v>
      </c>
    </row>
    <row r="9" spans="1:57" s="6" customFormat="1" ht="15.75" customHeight="1" x14ac:dyDescent="0.15">
      <c r="A9" s="182"/>
      <c r="B9" s="20">
        <v>5</v>
      </c>
      <c r="C9" s="21" t="s">
        <v>37</v>
      </c>
      <c r="D9" s="9">
        <f t="shared" si="4"/>
        <v>26</v>
      </c>
      <c r="E9" s="155">
        <v>13</v>
      </c>
      <c r="F9" s="156">
        <v>4</v>
      </c>
      <c r="G9" s="156">
        <v>3</v>
      </c>
      <c r="H9" s="157">
        <v>2</v>
      </c>
      <c r="I9" s="155">
        <v>0</v>
      </c>
      <c r="J9" s="157">
        <v>4</v>
      </c>
      <c r="K9" s="10">
        <f t="shared" si="5"/>
        <v>4</v>
      </c>
      <c r="L9" s="167">
        <v>0</v>
      </c>
      <c r="M9" s="107">
        <f t="shared" si="6"/>
        <v>0.15384615384615385</v>
      </c>
      <c r="N9" s="143">
        <v>26</v>
      </c>
      <c r="O9" s="22">
        <v>3</v>
      </c>
      <c r="P9" s="23">
        <f t="shared" si="0"/>
        <v>0.11538461538461539</v>
      </c>
      <c r="Q9" s="143">
        <v>26</v>
      </c>
      <c r="R9" s="22">
        <v>8</v>
      </c>
      <c r="S9" s="23">
        <f t="shared" si="1"/>
        <v>0.30769230769230771</v>
      </c>
      <c r="T9" s="143">
        <v>26</v>
      </c>
      <c r="U9" s="22">
        <v>4</v>
      </c>
      <c r="V9" s="23">
        <f t="shared" si="7"/>
        <v>0.15384615384615385</v>
      </c>
      <c r="W9" s="143">
        <v>26</v>
      </c>
      <c r="X9" s="22">
        <v>0</v>
      </c>
      <c r="Y9" s="23">
        <f t="shared" si="8"/>
        <v>0</v>
      </c>
      <c r="Z9" s="143">
        <v>26</v>
      </c>
      <c r="AA9" s="22">
        <v>0</v>
      </c>
      <c r="AB9" s="23">
        <f t="shared" si="9"/>
        <v>0</v>
      </c>
      <c r="AC9" s="24">
        <v>25</v>
      </c>
      <c r="AD9" s="22">
        <v>1</v>
      </c>
      <c r="AE9" s="23">
        <f t="shared" si="10"/>
        <v>0.04</v>
      </c>
      <c r="AF9" s="24">
        <v>25</v>
      </c>
      <c r="AG9" s="22">
        <v>2</v>
      </c>
      <c r="AH9" s="23">
        <f t="shared" si="11"/>
        <v>0.08</v>
      </c>
      <c r="AI9" s="24">
        <v>25</v>
      </c>
      <c r="AJ9" s="22">
        <v>3</v>
      </c>
      <c r="AK9" s="23">
        <f t="shared" si="12"/>
        <v>0.12</v>
      </c>
      <c r="AL9" s="24">
        <v>25</v>
      </c>
      <c r="AM9" s="22">
        <v>1</v>
      </c>
      <c r="AN9" s="25">
        <f t="shared" si="13"/>
        <v>0.04</v>
      </c>
      <c r="AO9" s="24">
        <v>27</v>
      </c>
      <c r="AP9" s="22">
        <v>0</v>
      </c>
      <c r="AQ9" s="25">
        <f t="shared" si="14"/>
        <v>0</v>
      </c>
      <c r="AR9" s="24">
        <v>27</v>
      </c>
      <c r="AS9" s="22">
        <v>0</v>
      </c>
      <c r="AT9" s="25">
        <f t="shared" si="2"/>
        <v>0</v>
      </c>
      <c r="AU9" s="24">
        <v>27</v>
      </c>
      <c r="AV9" s="22">
        <v>2</v>
      </c>
      <c r="AW9" s="25">
        <f t="shared" si="3"/>
        <v>7.407407407407407E-2</v>
      </c>
      <c r="AX9" s="26">
        <v>7.407407407407407E-2</v>
      </c>
      <c r="AY9" s="26">
        <v>0</v>
      </c>
      <c r="AZ9" s="26">
        <v>0</v>
      </c>
      <c r="BA9" s="26">
        <v>3.7037037037037035E-2</v>
      </c>
      <c r="BB9" s="27">
        <v>0.115</v>
      </c>
      <c r="BC9" s="27">
        <v>0</v>
      </c>
      <c r="BD9" s="28">
        <v>3.5999999999999997E-2</v>
      </c>
      <c r="BE9" s="29">
        <v>0.04</v>
      </c>
    </row>
    <row r="10" spans="1:57" s="6" customFormat="1" ht="15.75" customHeight="1" x14ac:dyDescent="0.15">
      <c r="A10" s="182"/>
      <c r="B10" s="20">
        <v>6</v>
      </c>
      <c r="C10" s="21" t="s">
        <v>38</v>
      </c>
      <c r="D10" s="9">
        <f t="shared" si="4"/>
        <v>30</v>
      </c>
      <c r="E10" s="155">
        <v>14</v>
      </c>
      <c r="F10" s="156">
        <v>6</v>
      </c>
      <c r="G10" s="156">
        <v>6</v>
      </c>
      <c r="H10" s="157">
        <v>1</v>
      </c>
      <c r="I10" s="155">
        <v>1</v>
      </c>
      <c r="J10" s="157">
        <v>2</v>
      </c>
      <c r="K10" s="10">
        <f t="shared" si="5"/>
        <v>3</v>
      </c>
      <c r="L10" s="167">
        <v>0</v>
      </c>
      <c r="M10" s="107">
        <f t="shared" si="6"/>
        <v>0.1</v>
      </c>
      <c r="N10" s="143">
        <v>30</v>
      </c>
      <c r="O10" s="22">
        <v>3</v>
      </c>
      <c r="P10" s="23">
        <f t="shared" si="0"/>
        <v>0.1</v>
      </c>
      <c r="Q10" s="143">
        <v>30</v>
      </c>
      <c r="R10" s="22">
        <v>3</v>
      </c>
      <c r="S10" s="23">
        <f t="shared" si="1"/>
        <v>0.1</v>
      </c>
      <c r="T10" s="143">
        <v>31</v>
      </c>
      <c r="U10" s="22">
        <v>1</v>
      </c>
      <c r="V10" s="23">
        <f t="shared" si="7"/>
        <v>3.2258064516129031E-2</v>
      </c>
      <c r="W10" s="143">
        <v>31</v>
      </c>
      <c r="X10" s="22">
        <v>2</v>
      </c>
      <c r="Y10" s="23">
        <f t="shared" si="8"/>
        <v>6.4516129032258063E-2</v>
      </c>
      <c r="Z10" s="143">
        <v>30</v>
      </c>
      <c r="AA10" s="22">
        <v>2</v>
      </c>
      <c r="AB10" s="23">
        <f t="shared" si="9"/>
        <v>6.6666666666666666E-2</v>
      </c>
      <c r="AC10" s="24">
        <v>29</v>
      </c>
      <c r="AD10" s="22">
        <v>5</v>
      </c>
      <c r="AE10" s="23">
        <f t="shared" si="10"/>
        <v>0.17241379310344829</v>
      </c>
      <c r="AF10" s="24">
        <v>30</v>
      </c>
      <c r="AG10" s="22">
        <v>4</v>
      </c>
      <c r="AH10" s="23">
        <f t="shared" si="11"/>
        <v>0.13333333333333333</v>
      </c>
      <c r="AI10" s="24">
        <v>30</v>
      </c>
      <c r="AJ10" s="22">
        <v>0</v>
      </c>
      <c r="AK10" s="23">
        <f t="shared" si="12"/>
        <v>0</v>
      </c>
      <c r="AL10" s="24">
        <v>30</v>
      </c>
      <c r="AM10" s="22">
        <v>2</v>
      </c>
      <c r="AN10" s="25">
        <f t="shared" si="13"/>
        <v>6.6666666666666666E-2</v>
      </c>
      <c r="AO10" s="24">
        <v>31</v>
      </c>
      <c r="AP10" s="22">
        <v>1</v>
      </c>
      <c r="AQ10" s="25">
        <f t="shared" si="14"/>
        <v>3.2258064516129031E-2</v>
      </c>
      <c r="AR10" s="24">
        <v>31</v>
      </c>
      <c r="AS10" s="22">
        <v>2</v>
      </c>
      <c r="AT10" s="25">
        <f t="shared" si="2"/>
        <v>6.4516129032258063E-2</v>
      </c>
      <c r="AU10" s="24">
        <v>31</v>
      </c>
      <c r="AV10" s="22">
        <v>2</v>
      </c>
      <c r="AW10" s="25">
        <f t="shared" si="3"/>
        <v>6.4516129032258063E-2</v>
      </c>
      <c r="AX10" s="26">
        <v>6.4516129032258063E-2</v>
      </c>
      <c r="AY10" s="26">
        <v>0</v>
      </c>
      <c r="AZ10" s="26">
        <v>0</v>
      </c>
      <c r="BA10" s="26">
        <v>3.3333333333333333E-2</v>
      </c>
      <c r="BB10" s="27">
        <v>0</v>
      </c>
      <c r="BC10" s="27">
        <v>3.3000000000000002E-2</v>
      </c>
      <c r="BD10" s="28">
        <v>0</v>
      </c>
      <c r="BE10" s="29">
        <v>0</v>
      </c>
    </row>
    <row r="11" spans="1:57" s="6" customFormat="1" ht="15.75" customHeight="1" x14ac:dyDescent="0.15">
      <c r="A11" s="182"/>
      <c r="B11" s="20">
        <v>7</v>
      </c>
      <c r="C11" s="21" t="s">
        <v>39</v>
      </c>
      <c r="D11" s="9">
        <f t="shared" si="4"/>
        <v>28</v>
      </c>
      <c r="E11" s="155">
        <v>5</v>
      </c>
      <c r="F11" s="156">
        <v>3</v>
      </c>
      <c r="G11" s="156">
        <v>12</v>
      </c>
      <c r="H11" s="157">
        <v>2</v>
      </c>
      <c r="I11" s="155">
        <v>1</v>
      </c>
      <c r="J11" s="157">
        <v>4</v>
      </c>
      <c r="K11" s="10">
        <f t="shared" si="5"/>
        <v>5</v>
      </c>
      <c r="L11" s="167">
        <v>1</v>
      </c>
      <c r="M11" s="107">
        <f t="shared" si="6"/>
        <v>0.17857142857142858</v>
      </c>
      <c r="N11" s="143">
        <v>29</v>
      </c>
      <c r="O11" s="22">
        <v>3</v>
      </c>
      <c r="P11" s="23">
        <f t="shared" si="0"/>
        <v>0.10344827586206896</v>
      </c>
      <c r="Q11" s="143">
        <v>28</v>
      </c>
      <c r="R11" s="22">
        <v>3</v>
      </c>
      <c r="S11" s="23">
        <f t="shared" si="1"/>
        <v>0.10714285714285714</v>
      </c>
      <c r="T11" s="143">
        <v>29</v>
      </c>
      <c r="U11" s="22">
        <v>1</v>
      </c>
      <c r="V11" s="23">
        <f t="shared" si="7"/>
        <v>3.4482758620689655E-2</v>
      </c>
      <c r="W11" s="143">
        <v>29</v>
      </c>
      <c r="X11" s="22">
        <v>0</v>
      </c>
      <c r="Y11" s="23">
        <f t="shared" si="8"/>
        <v>0</v>
      </c>
      <c r="Z11" s="143">
        <v>29</v>
      </c>
      <c r="AA11" s="22">
        <v>0</v>
      </c>
      <c r="AB11" s="23">
        <f t="shared" si="9"/>
        <v>0</v>
      </c>
      <c r="AC11" s="24">
        <v>28</v>
      </c>
      <c r="AD11" s="22">
        <v>0</v>
      </c>
      <c r="AE11" s="23">
        <f t="shared" si="10"/>
        <v>0</v>
      </c>
      <c r="AF11" s="24">
        <v>31</v>
      </c>
      <c r="AG11" s="22">
        <v>0</v>
      </c>
      <c r="AH11" s="23">
        <f t="shared" si="11"/>
        <v>0</v>
      </c>
      <c r="AI11" s="24">
        <v>29</v>
      </c>
      <c r="AJ11" s="22">
        <v>1</v>
      </c>
      <c r="AK11" s="23">
        <f t="shared" si="12"/>
        <v>3.4482758620689655E-2</v>
      </c>
      <c r="AL11" s="24">
        <v>29</v>
      </c>
      <c r="AM11" s="22">
        <v>2</v>
      </c>
      <c r="AN11" s="25">
        <f t="shared" si="13"/>
        <v>6.8965517241379309E-2</v>
      </c>
      <c r="AO11" s="24">
        <v>29</v>
      </c>
      <c r="AP11" s="22">
        <v>2</v>
      </c>
      <c r="AQ11" s="25">
        <f t="shared" si="14"/>
        <v>6.8965517241379309E-2</v>
      </c>
      <c r="AR11" s="24">
        <v>29</v>
      </c>
      <c r="AS11" s="22">
        <v>2</v>
      </c>
      <c r="AT11" s="25">
        <f t="shared" si="2"/>
        <v>6.8965517241379309E-2</v>
      </c>
      <c r="AU11" s="24">
        <v>29</v>
      </c>
      <c r="AV11" s="22">
        <v>1</v>
      </c>
      <c r="AW11" s="25">
        <f t="shared" si="3"/>
        <v>3.4482758620689655E-2</v>
      </c>
      <c r="AX11" s="26">
        <v>6.8965517241379309E-2</v>
      </c>
      <c r="AY11" s="26">
        <v>3.3333333333333333E-2</v>
      </c>
      <c r="AZ11" s="26">
        <v>6.9000000000000006E-2</v>
      </c>
      <c r="BA11" s="26">
        <v>3.3333333333333333E-2</v>
      </c>
      <c r="BB11" s="27">
        <v>0.13300000000000001</v>
      </c>
      <c r="BC11" s="27">
        <v>3.3000000000000002E-2</v>
      </c>
      <c r="BD11" s="28">
        <v>0</v>
      </c>
      <c r="BE11" s="29">
        <v>0</v>
      </c>
    </row>
    <row r="12" spans="1:57" s="6" customFormat="1" ht="15.75" customHeight="1" x14ac:dyDescent="0.15">
      <c r="A12" s="182"/>
      <c r="B12" s="20">
        <v>8</v>
      </c>
      <c r="C12" s="21" t="s">
        <v>40</v>
      </c>
      <c r="D12" s="9">
        <f t="shared" si="4"/>
        <v>25</v>
      </c>
      <c r="E12" s="155">
        <v>8</v>
      </c>
      <c r="F12" s="156">
        <v>4</v>
      </c>
      <c r="G12" s="156">
        <v>10</v>
      </c>
      <c r="H12" s="157">
        <v>1</v>
      </c>
      <c r="I12" s="155">
        <v>1</v>
      </c>
      <c r="J12" s="157">
        <v>1</v>
      </c>
      <c r="K12" s="10">
        <f t="shared" si="5"/>
        <v>2</v>
      </c>
      <c r="L12" s="167">
        <v>0</v>
      </c>
      <c r="M12" s="107">
        <f t="shared" si="6"/>
        <v>0.08</v>
      </c>
      <c r="N12" s="143">
        <v>24</v>
      </c>
      <c r="O12" s="22">
        <v>2</v>
      </c>
      <c r="P12" s="23">
        <f t="shared" si="0"/>
        <v>8.3333333333333329E-2</v>
      </c>
      <c r="Q12" s="143">
        <v>24</v>
      </c>
      <c r="R12" s="22">
        <v>1</v>
      </c>
      <c r="S12" s="23">
        <f t="shared" si="1"/>
        <v>4.1666666666666664E-2</v>
      </c>
      <c r="T12" s="143">
        <v>25</v>
      </c>
      <c r="U12" s="22">
        <v>0</v>
      </c>
      <c r="V12" s="23">
        <f t="shared" si="7"/>
        <v>0</v>
      </c>
      <c r="W12" s="143">
        <v>25</v>
      </c>
      <c r="X12" s="22">
        <v>1</v>
      </c>
      <c r="Y12" s="23">
        <f t="shared" si="8"/>
        <v>0.04</v>
      </c>
      <c r="Z12" s="143">
        <v>25</v>
      </c>
      <c r="AA12" s="22">
        <v>2</v>
      </c>
      <c r="AB12" s="23">
        <f t="shared" si="9"/>
        <v>0.08</v>
      </c>
      <c r="AC12" s="24">
        <v>25</v>
      </c>
      <c r="AD12" s="22">
        <v>1</v>
      </c>
      <c r="AE12" s="23">
        <f t="shared" si="10"/>
        <v>0.04</v>
      </c>
      <c r="AF12" s="24">
        <v>25</v>
      </c>
      <c r="AG12" s="22">
        <v>0</v>
      </c>
      <c r="AH12" s="23">
        <f t="shared" si="11"/>
        <v>0</v>
      </c>
      <c r="AI12" s="24">
        <v>25</v>
      </c>
      <c r="AJ12" s="22">
        <v>2</v>
      </c>
      <c r="AK12" s="23">
        <f t="shared" si="12"/>
        <v>0.08</v>
      </c>
      <c r="AL12" s="24">
        <v>25</v>
      </c>
      <c r="AM12" s="22">
        <v>0</v>
      </c>
      <c r="AN12" s="25">
        <f t="shared" si="13"/>
        <v>0</v>
      </c>
      <c r="AO12" s="24">
        <v>26</v>
      </c>
      <c r="AP12" s="22">
        <v>0</v>
      </c>
      <c r="AQ12" s="25">
        <f t="shared" si="14"/>
        <v>0</v>
      </c>
      <c r="AR12" s="24">
        <v>26</v>
      </c>
      <c r="AS12" s="22">
        <v>1</v>
      </c>
      <c r="AT12" s="25">
        <f t="shared" si="2"/>
        <v>3.8461538461538464E-2</v>
      </c>
      <c r="AU12" s="24">
        <v>25</v>
      </c>
      <c r="AV12" s="22">
        <v>0</v>
      </c>
      <c r="AW12" s="25">
        <f t="shared" si="3"/>
        <v>0</v>
      </c>
      <c r="AX12" s="26">
        <v>3.7037037037037035E-2</v>
      </c>
      <c r="AY12" s="26">
        <v>3.5714285714285712E-2</v>
      </c>
      <c r="AZ12" s="26">
        <v>8.3000000000000004E-2</v>
      </c>
      <c r="BA12" s="26">
        <v>7.1428571428571397E-2</v>
      </c>
      <c r="BB12" s="27">
        <v>3.6999999999999998E-2</v>
      </c>
      <c r="BC12" s="27">
        <v>0</v>
      </c>
      <c r="BD12" s="28">
        <v>0</v>
      </c>
      <c r="BE12" s="29">
        <v>7.6999999999999999E-2</v>
      </c>
    </row>
    <row r="13" spans="1:57" s="6" customFormat="1" ht="15.75" customHeight="1" x14ac:dyDescent="0.15">
      <c r="A13" s="182"/>
      <c r="B13" s="20">
        <v>9</v>
      </c>
      <c r="C13" s="21" t="s">
        <v>41</v>
      </c>
      <c r="D13" s="9">
        <f t="shared" si="4"/>
        <v>39</v>
      </c>
      <c r="E13" s="158">
        <v>22</v>
      </c>
      <c r="F13" s="159">
        <v>3</v>
      </c>
      <c r="G13" s="159">
        <v>9</v>
      </c>
      <c r="H13" s="160">
        <v>3</v>
      </c>
      <c r="I13" s="158">
        <v>0</v>
      </c>
      <c r="J13" s="160">
        <v>1</v>
      </c>
      <c r="K13" s="10">
        <f t="shared" si="5"/>
        <v>1</v>
      </c>
      <c r="L13" s="167">
        <v>1</v>
      </c>
      <c r="M13" s="107">
        <f t="shared" si="6"/>
        <v>2.564102564102564E-2</v>
      </c>
      <c r="N13" s="143">
        <v>39</v>
      </c>
      <c r="O13" s="22">
        <v>0</v>
      </c>
      <c r="P13" s="23">
        <f t="shared" si="0"/>
        <v>0</v>
      </c>
      <c r="Q13" s="143">
        <v>39</v>
      </c>
      <c r="R13" s="22">
        <v>0</v>
      </c>
      <c r="S13" s="23">
        <f t="shared" si="1"/>
        <v>0</v>
      </c>
      <c r="T13" s="143">
        <v>38</v>
      </c>
      <c r="U13" s="22">
        <v>1</v>
      </c>
      <c r="V13" s="23">
        <f t="shared" si="7"/>
        <v>2.6315789473684209E-2</v>
      </c>
      <c r="W13" s="143">
        <v>39</v>
      </c>
      <c r="X13" s="22">
        <v>1</v>
      </c>
      <c r="Y13" s="23">
        <f t="shared" si="8"/>
        <v>2.564102564102564E-2</v>
      </c>
      <c r="Z13" s="143">
        <v>39</v>
      </c>
      <c r="AA13" s="22">
        <v>1</v>
      </c>
      <c r="AB13" s="23">
        <f t="shared" si="9"/>
        <v>2.564102564102564E-2</v>
      </c>
      <c r="AC13" s="24">
        <v>39</v>
      </c>
      <c r="AD13" s="22">
        <v>0</v>
      </c>
      <c r="AE13" s="23">
        <f t="shared" si="10"/>
        <v>0</v>
      </c>
      <c r="AF13" s="24">
        <v>40</v>
      </c>
      <c r="AG13" s="22">
        <v>1</v>
      </c>
      <c r="AH13" s="23">
        <f t="shared" si="11"/>
        <v>2.5000000000000001E-2</v>
      </c>
      <c r="AI13" s="24">
        <v>41</v>
      </c>
      <c r="AJ13" s="22">
        <v>1</v>
      </c>
      <c r="AK13" s="23">
        <f t="shared" si="12"/>
        <v>2.4390243902439025E-2</v>
      </c>
      <c r="AL13" s="24">
        <v>41</v>
      </c>
      <c r="AM13" s="22">
        <v>0</v>
      </c>
      <c r="AN13" s="25">
        <f t="shared" si="13"/>
        <v>0</v>
      </c>
      <c r="AO13" s="24">
        <v>42</v>
      </c>
      <c r="AP13" s="22">
        <v>2</v>
      </c>
      <c r="AQ13" s="25">
        <f t="shared" si="14"/>
        <v>4.7619047619047616E-2</v>
      </c>
      <c r="AR13" s="24">
        <v>42</v>
      </c>
      <c r="AS13" s="22">
        <v>1</v>
      </c>
      <c r="AT13" s="25">
        <f t="shared" si="2"/>
        <v>2.3809523809523808E-2</v>
      </c>
      <c r="AU13" s="24">
        <v>41</v>
      </c>
      <c r="AV13" s="22">
        <v>2</v>
      </c>
      <c r="AW13" s="25">
        <f t="shared" si="3"/>
        <v>4.878048780487805E-2</v>
      </c>
      <c r="AX13" s="26">
        <v>4.878048780487805E-2</v>
      </c>
      <c r="AY13" s="26">
        <v>4.7619047619047616E-2</v>
      </c>
      <c r="AZ13" s="26">
        <v>3.3000000000000002E-2</v>
      </c>
      <c r="BA13" s="26">
        <v>4.8780487804878002E-2</v>
      </c>
      <c r="BB13" s="27">
        <v>7.2999999999999995E-2</v>
      </c>
      <c r="BC13" s="27">
        <v>2.5000000000000001E-2</v>
      </c>
      <c r="BD13" s="28">
        <v>0</v>
      </c>
      <c r="BE13" s="29">
        <v>0</v>
      </c>
    </row>
    <row r="14" spans="1:57" s="6" customFormat="1" ht="15.75" customHeight="1" x14ac:dyDescent="0.15">
      <c r="A14" s="182"/>
      <c r="B14" s="20">
        <v>10</v>
      </c>
      <c r="C14" s="21" t="s">
        <v>42</v>
      </c>
      <c r="D14" s="30">
        <f t="shared" si="4"/>
        <v>28</v>
      </c>
      <c r="E14" s="155">
        <v>14</v>
      </c>
      <c r="F14" s="156">
        <v>3</v>
      </c>
      <c r="G14" s="156">
        <v>5</v>
      </c>
      <c r="H14" s="157">
        <v>3</v>
      </c>
      <c r="I14" s="155">
        <v>0</v>
      </c>
      <c r="J14" s="157">
        <v>3</v>
      </c>
      <c r="K14" s="10">
        <f t="shared" si="5"/>
        <v>3</v>
      </c>
      <c r="L14" s="167">
        <v>0</v>
      </c>
      <c r="M14" s="107">
        <f t="shared" si="6"/>
        <v>0.10714285714285714</v>
      </c>
      <c r="N14" s="143">
        <v>28</v>
      </c>
      <c r="O14" s="22">
        <v>4</v>
      </c>
      <c r="P14" s="23">
        <f t="shared" si="0"/>
        <v>0.14285714285714285</v>
      </c>
      <c r="Q14" s="143">
        <v>31</v>
      </c>
      <c r="R14" s="22">
        <v>3</v>
      </c>
      <c r="S14" s="23">
        <f t="shared" si="1"/>
        <v>9.6774193548387094E-2</v>
      </c>
      <c r="T14" s="143">
        <v>31</v>
      </c>
      <c r="U14" s="22">
        <v>3</v>
      </c>
      <c r="V14" s="23">
        <f t="shared" si="7"/>
        <v>9.6774193548387094E-2</v>
      </c>
      <c r="W14" s="143">
        <v>31</v>
      </c>
      <c r="X14" s="22">
        <v>3</v>
      </c>
      <c r="Y14" s="23">
        <f t="shared" si="8"/>
        <v>9.6774193548387094E-2</v>
      </c>
      <c r="Z14" s="143">
        <v>32</v>
      </c>
      <c r="AA14" s="22">
        <v>3</v>
      </c>
      <c r="AB14" s="23">
        <f t="shared" si="9"/>
        <v>9.375E-2</v>
      </c>
      <c r="AC14" s="24">
        <v>32</v>
      </c>
      <c r="AD14" s="22">
        <v>3</v>
      </c>
      <c r="AE14" s="23">
        <f t="shared" si="10"/>
        <v>9.375E-2</v>
      </c>
      <c r="AF14" s="24">
        <v>33</v>
      </c>
      <c r="AG14" s="22">
        <v>3</v>
      </c>
      <c r="AH14" s="23">
        <f t="shared" si="11"/>
        <v>9.0909090909090912E-2</v>
      </c>
      <c r="AI14" s="24">
        <v>34</v>
      </c>
      <c r="AJ14" s="22">
        <v>5</v>
      </c>
      <c r="AK14" s="23">
        <f t="shared" si="12"/>
        <v>0.14705882352941177</v>
      </c>
      <c r="AL14" s="24">
        <v>27</v>
      </c>
      <c r="AM14" s="22">
        <v>5</v>
      </c>
      <c r="AN14" s="25">
        <f t="shared" si="13"/>
        <v>0.18518518518518517</v>
      </c>
      <c r="AO14" s="24">
        <v>33</v>
      </c>
      <c r="AP14" s="22">
        <v>5</v>
      </c>
      <c r="AQ14" s="25">
        <f t="shared" si="14"/>
        <v>0.15151515151515152</v>
      </c>
      <c r="AR14" s="24">
        <v>33</v>
      </c>
      <c r="AS14" s="22">
        <v>4</v>
      </c>
      <c r="AT14" s="25">
        <f t="shared" si="2"/>
        <v>0.12121212121212122</v>
      </c>
      <c r="AU14" s="24">
        <v>33</v>
      </c>
      <c r="AV14" s="22">
        <v>4</v>
      </c>
      <c r="AW14" s="25">
        <f t="shared" si="3"/>
        <v>0.12121212121212122</v>
      </c>
      <c r="AX14" s="26">
        <v>0.3235294117647059</v>
      </c>
      <c r="AY14" s="26">
        <v>0.16129032258064516</v>
      </c>
      <c r="AZ14" s="26">
        <v>0.11700000000000001</v>
      </c>
      <c r="BA14" s="26">
        <v>0.1388888888888889</v>
      </c>
      <c r="BB14" s="27">
        <v>0.111</v>
      </c>
      <c r="BC14" s="27">
        <v>0.111</v>
      </c>
      <c r="BD14" s="28">
        <v>7.9000000000000001E-2</v>
      </c>
      <c r="BE14" s="29">
        <v>0.158</v>
      </c>
    </row>
    <row r="15" spans="1:57" s="6" customFormat="1" ht="15.75" customHeight="1" thickBot="1" x14ac:dyDescent="0.2">
      <c r="A15" s="182"/>
      <c r="B15" s="31">
        <v>11</v>
      </c>
      <c r="C15" s="32" t="s">
        <v>43</v>
      </c>
      <c r="D15" s="9">
        <f t="shared" si="4"/>
        <v>35</v>
      </c>
      <c r="E15" s="161">
        <v>8</v>
      </c>
      <c r="F15" s="162">
        <v>7</v>
      </c>
      <c r="G15" s="162">
        <v>12</v>
      </c>
      <c r="H15" s="163">
        <v>1</v>
      </c>
      <c r="I15" s="161">
        <v>0</v>
      </c>
      <c r="J15" s="163">
        <v>6</v>
      </c>
      <c r="K15" s="10">
        <f t="shared" si="5"/>
        <v>6</v>
      </c>
      <c r="L15" s="179">
        <v>1</v>
      </c>
      <c r="M15" s="108">
        <f t="shared" si="6"/>
        <v>0.17142857142857143</v>
      </c>
      <c r="N15" s="144">
        <v>35</v>
      </c>
      <c r="O15" s="33">
        <v>6</v>
      </c>
      <c r="P15" s="34">
        <f t="shared" si="0"/>
        <v>0.17142857142857143</v>
      </c>
      <c r="Q15" s="144">
        <v>33</v>
      </c>
      <c r="R15" s="33">
        <v>4</v>
      </c>
      <c r="S15" s="34">
        <f t="shared" si="1"/>
        <v>0.12121212121212122</v>
      </c>
      <c r="T15" s="144">
        <v>32</v>
      </c>
      <c r="U15" s="33">
        <v>3</v>
      </c>
      <c r="V15" s="34">
        <f t="shared" si="7"/>
        <v>9.375E-2</v>
      </c>
      <c r="W15" s="144">
        <v>32</v>
      </c>
      <c r="X15" s="33">
        <v>3</v>
      </c>
      <c r="Y15" s="34">
        <f t="shared" si="8"/>
        <v>9.375E-2</v>
      </c>
      <c r="Z15" s="145">
        <v>31</v>
      </c>
      <c r="AA15" s="33">
        <v>2</v>
      </c>
      <c r="AB15" s="34">
        <f t="shared" si="9"/>
        <v>6.4516129032258063E-2</v>
      </c>
      <c r="AC15" s="35">
        <v>32</v>
      </c>
      <c r="AD15" s="33">
        <v>2</v>
      </c>
      <c r="AE15" s="34">
        <f t="shared" si="10"/>
        <v>6.25E-2</v>
      </c>
      <c r="AF15" s="35">
        <v>32</v>
      </c>
      <c r="AG15" s="33">
        <v>3</v>
      </c>
      <c r="AH15" s="34">
        <f t="shared" si="11"/>
        <v>9.375E-2</v>
      </c>
      <c r="AI15" s="35">
        <v>32</v>
      </c>
      <c r="AJ15" s="33">
        <v>1</v>
      </c>
      <c r="AK15" s="34">
        <f t="shared" si="12"/>
        <v>3.125E-2</v>
      </c>
      <c r="AL15" s="35">
        <v>32</v>
      </c>
      <c r="AM15" s="33">
        <v>2</v>
      </c>
      <c r="AN15" s="36">
        <f t="shared" si="13"/>
        <v>6.25E-2</v>
      </c>
      <c r="AO15" s="35">
        <v>34</v>
      </c>
      <c r="AP15" s="33">
        <v>4</v>
      </c>
      <c r="AQ15" s="36">
        <f t="shared" si="14"/>
        <v>0.11764705882352941</v>
      </c>
      <c r="AR15" s="35">
        <v>34</v>
      </c>
      <c r="AS15" s="33">
        <v>3</v>
      </c>
      <c r="AT15" s="36">
        <f t="shared" si="2"/>
        <v>8.8235294117647065E-2</v>
      </c>
      <c r="AU15" s="35">
        <v>33</v>
      </c>
      <c r="AV15" s="33">
        <v>4</v>
      </c>
      <c r="AW15" s="36">
        <f t="shared" si="3"/>
        <v>0.12121212121212122</v>
      </c>
      <c r="AX15" s="37">
        <v>0.15151515151515152</v>
      </c>
      <c r="AY15" s="37">
        <v>0.11764705882352941</v>
      </c>
      <c r="AZ15" s="37">
        <v>0.06</v>
      </c>
      <c r="BA15" s="37">
        <v>6.0606060606060601E-2</v>
      </c>
      <c r="BB15" s="38">
        <v>2.8000000000000001E-2</v>
      </c>
      <c r="BC15" s="38">
        <v>0</v>
      </c>
      <c r="BD15" s="39">
        <v>7.6999999999999999E-2</v>
      </c>
      <c r="BE15" s="40">
        <v>0.03</v>
      </c>
    </row>
    <row r="16" spans="1:57" s="6" customFormat="1" ht="15.75" customHeight="1" thickTop="1" x14ac:dyDescent="0.15">
      <c r="A16" s="183"/>
      <c r="B16" s="41"/>
      <c r="C16" s="42" t="s">
        <v>44</v>
      </c>
      <c r="D16" s="43">
        <f>SUM(D5:D15)</f>
        <v>360</v>
      </c>
      <c r="E16" s="164">
        <f t="shared" ref="E16:J16" si="15">SUM(E5:E15)</f>
        <v>159</v>
      </c>
      <c r="F16" s="165">
        <f t="shared" si="15"/>
        <v>45</v>
      </c>
      <c r="G16" s="165">
        <f t="shared" si="15"/>
        <v>88</v>
      </c>
      <c r="H16" s="166">
        <f t="shared" si="15"/>
        <v>20</v>
      </c>
      <c r="I16" s="164">
        <f t="shared" si="15"/>
        <v>3</v>
      </c>
      <c r="J16" s="166">
        <f t="shared" si="15"/>
        <v>40</v>
      </c>
      <c r="K16" s="44">
        <f t="shared" si="5"/>
        <v>43</v>
      </c>
      <c r="L16" s="180">
        <f>SUM(L5:L15)</f>
        <v>5</v>
      </c>
      <c r="M16" s="109">
        <f t="shared" si="6"/>
        <v>0.11944444444444445</v>
      </c>
      <c r="N16" s="94">
        <v>363</v>
      </c>
      <c r="O16" s="46">
        <v>37</v>
      </c>
      <c r="P16" s="47">
        <f t="shared" si="0"/>
        <v>0.10192837465564739</v>
      </c>
      <c r="Q16" s="94">
        <f>SUM(Q5:Q15)</f>
        <v>362</v>
      </c>
      <c r="R16" s="46">
        <f>SUM(R5:R15)</f>
        <v>36</v>
      </c>
      <c r="S16" s="47">
        <f t="shared" si="1"/>
        <v>9.9447513812154692E-2</v>
      </c>
      <c r="T16" s="94">
        <f>SUM(T5:T15)</f>
        <v>363</v>
      </c>
      <c r="U16" s="46">
        <f>SUM(U5:U15)</f>
        <v>20</v>
      </c>
      <c r="V16" s="47">
        <f t="shared" si="7"/>
        <v>5.5096418732782371E-2</v>
      </c>
      <c r="W16" s="94">
        <f>SUM(W5:W15)</f>
        <v>364</v>
      </c>
      <c r="X16" s="46">
        <f>SUM(X5:X15)</f>
        <v>17</v>
      </c>
      <c r="Y16" s="47">
        <f t="shared" si="8"/>
        <v>4.6703296703296704E-2</v>
      </c>
      <c r="Z16" s="45">
        <f>SUM(Z5:Z15)</f>
        <v>363</v>
      </c>
      <c r="AA16" s="46">
        <f>SUM(AA5:AA15)</f>
        <v>20</v>
      </c>
      <c r="AB16" s="47">
        <f t="shared" si="9"/>
        <v>5.5096418732782371E-2</v>
      </c>
      <c r="AC16" s="48">
        <f>SUM(AC5:AC15)</f>
        <v>362</v>
      </c>
      <c r="AD16" s="46">
        <f>SUM(AD5:AD15)</f>
        <v>22</v>
      </c>
      <c r="AE16" s="47">
        <f t="shared" si="10"/>
        <v>6.0773480662983423E-2</v>
      </c>
      <c r="AF16" s="48">
        <f>SUM(AF5:AF15)</f>
        <v>368</v>
      </c>
      <c r="AG16" s="46">
        <f>SUM(AG5:AG15)</f>
        <v>26</v>
      </c>
      <c r="AH16" s="47">
        <f t="shared" si="11"/>
        <v>7.0652173913043473E-2</v>
      </c>
      <c r="AI16" s="48">
        <f>SUM(AI5:AI15)</f>
        <v>367</v>
      </c>
      <c r="AJ16" s="46">
        <f>SUM(AJ5:AJ15)</f>
        <v>26</v>
      </c>
      <c r="AK16" s="47">
        <f>AJ16/AI16</f>
        <v>7.0844686648501368E-2</v>
      </c>
      <c r="AL16" s="48">
        <f>+SUM(AL5:AL15)</f>
        <v>359</v>
      </c>
      <c r="AM16" s="46">
        <f>+SUM(AM5:AM15)</f>
        <v>26</v>
      </c>
      <c r="AN16" s="49">
        <f>AM16/AL16</f>
        <v>7.2423398328690811E-2</v>
      </c>
      <c r="AO16" s="48">
        <f>+SUM(AO5:AO15)</f>
        <v>374</v>
      </c>
      <c r="AP16" s="46">
        <f>+SUM(AP5:AP15)</f>
        <v>29</v>
      </c>
      <c r="AQ16" s="50">
        <f t="shared" si="14"/>
        <v>7.7540106951871662E-2</v>
      </c>
      <c r="AR16" s="48">
        <v>375</v>
      </c>
      <c r="AS16" s="46">
        <v>28</v>
      </c>
      <c r="AT16" s="50">
        <f t="shared" si="2"/>
        <v>7.4666666666666673E-2</v>
      </c>
      <c r="AU16" s="48">
        <f>SUM(AU5:AU15)</f>
        <v>370</v>
      </c>
      <c r="AV16" s="46">
        <f>SUM(AV5:AV15)</f>
        <v>30</v>
      </c>
      <c r="AW16" s="50">
        <f t="shared" si="3"/>
        <v>8.1081081081081086E-2</v>
      </c>
      <c r="AX16" s="50">
        <v>0.11351351351351352</v>
      </c>
      <c r="AY16" s="50">
        <v>6.3492063492063489E-2</v>
      </c>
      <c r="AZ16" s="50">
        <v>5.7000000000000002E-2</v>
      </c>
      <c r="BA16" s="50">
        <v>5.0397877984084884E-2</v>
      </c>
      <c r="BB16" s="51">
        <v>5.8999999999999997E-2</v>
      </c>
      <c r="BC16" s="51">
        <v>2.7E-2</v>
      </c>
      <c r="BD16" s="52">
        <v>2.5000000000000001E-2</v>
      </c>
      <c r="BE16" s="50">
        <v>3.3000000000000002E-2</v>
      </c>
    </row>
    <row r="17" spans="1:57" s="6" customFormat="1" ht="15.75" customHeight="1" x14ac:dyDescent="0.15">
      <c r="A17" s="181" t="s">
        <v>45</v>
      </c>
      <c r="B17" s="7">
        <v>12</v>
      </c>
      <c r="C17" s="8" t="s">
        <v>46</v>
      </c>
      <c r="D17" s="9">
        <f>SUM(E17:H17)+K17+L17</f>
        <v>64</v>
      </c>
      <c r="E17" s="167">
        <v>19</v>
      </c>
      <c r="F17" s="168">
        <v>17</v>
      </c>
      <c r="G17" s="168">
        <v>14</v>
      </c>
      <c r="H17" s="169">
        <v>9</v>
      </c>
      <c r="I17" s="167">
        <v>1</v>
      </c>
      <c r="J17" s="169">
        <v>4</v>
      </c>
      <c r="K17" s="10">
        <f t="shared" si="5"/>
        <v>5</v>
      </c>
      <c r="L17" s="167">
        <v>0</v>
      </c>
      <c r="M17" s="107">
        <f t="shared" si="6"/>
        <v>7.8125E-2</v>
      </c>
      <c r="N17" s="142">
        <v>63</v>
      </c>
      <c r="O17" s="12">
        <v>3</v>
      </c>
      <c r="P17" s="13">
        <f t="shared" si="0"/>
        <v>4.7619047619047616E-2</v>
      </c>
      <c r="Q17" s="142">
        <v>65</v>
      </c>
      <c r="R17" s="12">
        <v>4</v>
      </c>
      <c r="S17" s="13">
        <f t="shared" si="1"/>
        <v>6.1538461538461542E-2</v>
      </c>
      <c r="T17" s="142">
        <v>65</v>
      </c>
      <c r="U17" s="12">
        <v>4</v>
      </c>
      <c r="V17" s="13">
        <f t="shared" si="7"/>
        <v>6.1538461538461542E-2</v>
      </c>
      <c r="W17" s="142">
        <v>66</v>
      </c>
      <c r="X17" s="12">
        <v>1</v>
      </c>
      <c r="Y17" s="13">
        <f t="shared" si="8"/>
        <v>1.5151515151515152E-2</v>
      </c>
      <c r="Z17" s="142">
        <v>68</v>
      </c>
      <c r="AA17" s="12">
        <v>2</v>
      </c>
      <c r="AB17" s="13">
        <f t="shared" si="9"/>
        <v>2.9411764705882353E-2</v>
      </c>
      <c r="AC17" s="14">
        <v>68</v>
      </c>
      <c r="AD17" s="12">
        <v>2</v>
      </c>
      <c r="AE17" s="13">
        <f t="shared" si="10"/>
        <v>2.9411764705882353E-2</v>
      </c>
      <c r="AF17" s="14">
        <v>67</v>
      </c>
      <c r="AG17" s="12">
        <v>3</v>
      </c>
      <c r="AH17" s="13">
        <f t="shared" si="11"/>
        <v>4.4776119402985072E-2</v>
      </c>
      <c r="AI17" s="14">
        <v>65</v>
      </c>
      <c r="AJ17" s="12">
        <v>2</v>
      </c>
      <c r="AK17" s="13">
        <f t="shared" ref="AK17:AK37" si="16">AJ17/AI17</f>
        <v>3.0769230769230771E-2</v>
      </c>
      <c r="AL17" s="14">
        <v>64</v>
      </c>
      <c r="AM17" s="12">
        <v>1</v>
      </c>
      <c r="AN17" s="15">
        <f t="shared" si="13"/>
        <v>1.5625E-2</v>
      </c>
      <c r="AO17" s="14">
        <v>66</v>
      </c>
      <c r="AP17" s="12">
        <v>7</v>
      </c>
      <c r="AQ17" s="15">
        <f t="shared" si="14"/>
        <v>0.10606060606060606</v>
      </c>
      <c r="AR17" s="14">
        <v>66</v>
      </c>
      <c r="AS17" s="12">
        <v>9</v>
      </c>
      <c r="AT17" s="15">
        <f t="shared" si="2"/>
        <v>0.13636363636363635</v>
      </c>
      <c r="AU17" s="14">
        <v>66</v>
      </c>
      <c r="AV17" s="12">
        <v>10</v>
      </c>
      <c r="AW17" s="15">
        <f t="shared" si="3"/>
        <v>0.15151515151515152</v>
      </c>
      <c r="AX17" s="16">
        <v>0.14925373134328357</v>
      </c>
      <c r="AY17" s="16">
        <v>0.1044776119402985</v>
      </c>
      <c r="AZ17" s="16">
        <v>0.124</v>
      </c>
      <c r="BA17" s="16">
        <v>0.14473684210526316</v>
      </c>
      <c r="BB17" s="17">
        <v>0.11</v>
      </c>
      <c r="BC17" s="17">
        <v>0.17299999999999999</v>
      </c>
      <c r="BD17" s="18">
        <v>0.154</v>
      </c>
      <c r="BE17" s="19">
        <v>0.17799999999999999</v>
      </c>
    </row>
    <row r="18" spans="1:57" s="6" customFormat="1" ht="15.75" customHeight="1" x14ac:dyDescent="0.15">
      <c r="A18" s="182"/>
      <c r="B18" s="20">
        <v>13</v>
      </c>
      <c r="C18" s="21" t="s">
        <v>47</v>
      </c>
      <c r="D18" s="9">
        <f>SUM(E18:H18)+K18+L18</f>
        <v>58</v>
      </c>
      <c r="E18" s="170">
        <v>28</v>
      </c>
      <c r="F18" s="171">
        <v>7</v>
      </c>
      <c r="G18" s="171">
        <v>8</v>
      </c>
      <c r="H18" s="172">
        <v>5</v>
      </c>
      <c r="I18" s="170">
        <v>2</v>
      </c>
      <c r="J18" s="172">
        <v>8</v>
      </c>
      <c r="K18" s="10">
        <f t="shared" si="5"/>
        <v>10</v>
      </c>
      <c r="L18" s="167">
        <v>0</v>
      </c>
      <c r="M18" s="107">
        <f t="shared" si="6"/>
        <v>0.17241379310344829</v>
      </c>
      <c r="N18" s="143">
        <v>58</v>
      </c>
      <c r="O18" s="22">
        <v>6</v>
      </c>
      <c r="P18" s="23">
        <f t="shared" si="0"/>
        <v>0.10344827586206896</v>
      </c>
      <c r="Q18" s="143">
        <v>57</v>
      </c>
      <c r="R18" s="22">
        <v>4</v>
      </c>
      <c r="S18" s="23">
        <f t="shared" si="1"/>
        <v>7.0175438596491224E-2</v>
      </c>
      <c r="T18" s="143">
        <v>56</v>
      </c>
      <c r="U18" s="22">
        <v>6</v>
      </c>
      <c r="V18" s="23">
        <f t="shared" si="7"/>
        <v>0.10714285714285714</v>
      </c>
      <c r="W18" s="143">
        <v>56</v>
      </c>
      <c r="X18" s="22">
        <v>5</v>
      </c>
      <c r="Y18" s="23">
        <f t="shared" si="8"/>
        <v>8.9285714285714288E-2</v>
      </c>
      <c r="Z18" s="143">
        <v>56</v>
      </c>
      <c r="AA18" s="22">
        <v>6</v>
      </c>
      <c r="AB18" s="23">
        <f t="shared" si="9"/>
        <v>0.10714285714285714</v>
      </c>
      <c r="AC18" s="24">
        <v>58</v>
      </c>
      <c r="AD18" s="22">
        <v>6</v>
      </c>
      <c r="AE18" s="23">
        <f t="shared" si="10"/>
        <v>0.10344827586206896</v>
      </c>
      <c r="AF18" s="24">
        <v>58</v>
      </c>
      <c r="AG18" s="22">
        <v>8</v>
      </c>
      <c r="AH18" s="23">
        <f t="shared" si="11"/>
        <v>0.13793103448275862</v>
      </c>
      <c r="AI18" s="24">
        <v>58</v>
      </c>
      <c r="AJ18" s="22">
        <v>2</v>
      </c>
      <c r="AK18" s="23">
        <f t="shared" si="16"/>
        <v>3.4482758620689655E-2</v>
      </c>
      <c r="AL18" s="24">
        <v>65</v>
      </c>
      <c r="AM18" s="22">
        <v>10</v>
      </c>
      <c r="AN18" s="25">
        <f t="shared" si="13"/>
        <v>0.15384615384615385</v>
      </c>
      <c r="AO18" s="24">
        <v>66</v>
      </c>
      <c r="AP18" s="22">
        <v>12</v>
      </c>
      <c r="AQ18" s="25">
        <f t="shared" si="14"/>
        <v>0.18181818181818182</v>
      </c>
      <c r="AR18" s="24">
        <v>63</v>
      </c>
      <c r="AS18" s="22">
        <v>9</v>
      </c>
      <c r="AT18" s="25">
        <f t="shared" si="2"/>
        <v>0.14285714285714285</v>
      </c>
      <c r="AU18" s="24">
        <v>67</v>
      </c>
      <c r="AV18" s="22">
        <v>14</v>
      </c>
      <c r="AW18" s="25">
        <f t="shared" si="3"/>
        <v>0.20895522388059701</v>
      </c>
      <c r="AX18" s="26">
        <v>0.17910447761194029</v>
      </c>
      <c r="AY18" s="26">
        <v>0.18309859154929578</v>
      </c>
      <c r="AZ18" s="26">
        <v>0.24299999999999999</v>
      </c>
      <c r="BA18" s="26">
        <v>0.23529411764705882</v>
      </c>
      <c r="BB18" s="27">
        <v>0.21099999999999999</v>
      </c>
      <c r="BC18" s="27">
        <v>0.2</v>
      </c>
      <c r="BD18" s="28">
        <v>0.153</v>
      </c>
      <c r="BE18" s="29">
        <v>0.14499999999999999</v>
      </c>
    </row>
    <row r="19" spans="1:57" s="6" customFormat="1" ht="15.75" customHeight="1" x14ac:dyDescent="0.15">
      <c r="A19" s="182"/>
      <c r="B19" s="20">
        <v>14</v>
      </c>
      <c r="C19" s="21" t="s">
        <v>48</v>
      </c>
      <c r="D19" s="9">
        <f>SUM(E19:H19)+K19+L19</f>
        <v>47</v>
      </c>
      <c r="E19" s="170">
        <v>13</v>
      </c>
      <c r="F19" s="171">
        <v>11</v>
      </c>
      <c r="G19" s="171">
        <v>9</v>
      </c>
      <c r="H19" s="172">
        <v>11</v>
      </c>
      <c r="I19" s="170">
        <v>0</v>
      </c>
      <c r="J19" s="172">
        <v>2</v>
      </c>
      <c r="K19" s="10">
        <f t="shared" si="5"/>
        <v>2</v>
      </c>
      <c r="L19" s="167">
        <v>1</v>
      </c>
      <c r="M19" s="107">
        <f t="shared" si="6"/>
        <v>4.2553191489361701E-2</v>
      </c>
      <c r="N19" s="143">
        <v>47</v>
      </c>
      <c r="O19" s="22">
        <v>2</v>
      </c>
      <c r="P19" s="23">
        <f t="shared" si="0"/>
        <v>4.2553191489361701E-2</v>
      </c>
      <c r="Q19" s="143">
        <v>47</v>
      </c>
      <c r="R19" s="22">
        <v>3</v>
      </c>
      <c r="S19" s="23">
        <f t="shared" si="1"/>
        <v>6.3829787234042548E-2</v>
      </c>
      <c r="T19" s="143">
        <v>47</v>
      </c>
      <c r="U19" s="22">
        <v>5</v>
      </c>
      <c r="V19" s="23">
        <f t="shared" si="7"/>
        <v>0.10638297872340426</v>
      </c>
      <c r="W19" s="143">
        <v>46</v>
      </c>
      <c r="X19" s="22">
        <v>3</v>
      </c>
      <c r="Y19" s="23">
        <f t="shared" si="8"/>
        <v>6.5217391304347824E-2</v>
      </c>
      <c r="Z19" s="143">
        <v>47</v>
      </c>
      <c r="AA19" s="22">
        <v>3</v>
      </c>
      <c r="AB19" s="23">
        <f t="shared" si="9"/>
        <v>6.3829787234042548E-2</v>
      </c>
      <c r="AC19" s="24">
        <v>47</v>
      </c>
      <c r="AD19" s="22">
        <v>3</v>
      </c>
      <c r="AE19" s="23">
        <f t="shared" si="10"/>
        <v>6.3829787234042548E-2</v>
      </c>
      <c r="AF19" s="24">
        <v>53</v>
      </c>
      <c r="AG19" s="22">
        <v>8</v>
      </c>
      <c r="AH19" s="23">
        <f t="shared" si="11"/>
        <v>0.15094339622641509</v>
      </c>
      <c r="AI19" s="24">
        <v>55</v>
      </c>
      <c r="AJ19" s="22">
        <v>7</v>
      </c>
      <c r="AK19" s="23">
        <f t="shared" si="16"/>
        <v>0.12727272727272726</v>
      </c>
      <c r="AL19" s="24">
        <v>55</v>
      </c>
      <c r="AM19" s="22">
        <v>7</v>
      </c>
      <c r="AN19" s="25">
        <f t="shared" si="13"/>
        <v>0.12727272727272726</v>
      </c>
      <c r="AO19" s="24">
        <v>57</v>
      </c>
      <c r="AP19" s="22">
        <v>4</v>
      </c>
      <c r="AQ19" s="25">
        <f t="shared" si="14"/>
        <v>7.0175438596491224E-2</v>
      </c>
      <c r="AR19" s="24">
        <v>58</v>
      </c>
      <c r="AS19" s="22">
        <v>6</v>
      </c>
      <c r="AT19" s="25">
        <f t="shared" si="2"/>
        <v>0.10344827586206896</v>
      </c>
      <c r="AU19" s="24">
        <v>56</v>
      </c>
      <c r="AV19" s="22">
        <v>3</v>
      </c>
      <c r="AW19" s="25">
        <f t="shared" si="3"/>
        <v>5.3571428571428568E-2</v>
      </c>
      <c r="AX19" s="26">
        <v>0.125</v>
      </c>
      <c r="AY19" s="26">
        <v>0.16949152542372881</v>
      </c>
      <c r="AZ19" s="26">
        <v>0.128</v>
      </c>
      <c r="BA19" s="26">
        <v>0.11666666666666667</v>
      </c>
      <c r="BB19" s="27">
        <v>8.3000000000000004E-2</v>
      </c>
      <c r="BC19" s="27">
        <v>3.4000000000000002E-2</v>
      </c>
      <c r="BD19" s="28">
        <v>0.10299999999999999</v>
      </c>
      <c r="BE19" s="29">
        <v>8.7999999999999995E-2</v>
      </c>
    </row>
    <row r="20" spans="1:57" s="6" customFormat="1" ht="15.75" customHeight="1" thickBot="1" x14ac:dyDescent="0.2">
      <c r="A20" s="182"/>
      <c r="B20" s="31">
        <v>15</v>
      </c>
      <c r="C20" s="32" t="s">
        <v>49</v>
      </c>
      <c r="D20" s="9">
        <f>SUM(E20:H20)+K20+L20</f>
        <v>125</v>
      </c>
      <c r="E20" s="173">
        <v>31</v>
      </c>
      <c r="F20" s="174">
        <v>31</v>
      </c>
      <c r="G20" s="174">
        <v>17</v>
      </c>
      <c r="H20" s="175">
        <v>40</v>
      </c>
      <c r="I20" s="173">
        <v>0</v>
      </c>
      <c r="J20" s="175">
        <v>4</v>
      </c>
      <c r="K20" s="10">
        <f t="shared" si="5"/>
        <v>4</v>
      </c>
      <c r="L20" s="179">
        <v>2</v>
      </c>
      <c r="M20" s="108">
        <f t="shared" si="6"/>
        <v>3.2000000000000001E-2</v>
      </c>
      <c r="N20" s="144">
        <v>125</v>
      </c>
      <c r="O20" s="33">
        <v>6</v>
      </c>
      <c r="P20" s="34">
        <f t="shared" si="0"/>
        <v>4.8000000000000001E-2</v>
      </c>
      <c r="Q20" s="144">
        <v>128</v>
      </c>
      <c r="R20" s="33">
        <v>7</v>
      </c>
      <c r="S20" s="34">
        <f t="shared" si="1"/>
        <v>5.46875E-2</v>
      </c>
      <c r="T20" s="144">
        <v>128</v>
      </c>
      <c r="U20" s="33">
        <v>9</v>
      </c>
      <c r="V20" s="34">
        <f t="shared" si="7"/>
        <v>7.03125E-2</v>
      </c>
      <c r="W20" s="144">
        <v>130</v>
      </c>
      <c r="X20" s="33">
        <v>9</v>
      </c>
      <c r="Y20" s="34">
        <f t="shared" si="8"/>
        <v>6.9230769230769235E-2</v>
      </c>
      <c r="Z20" s="145">
        <v>130</v>
      </c>
      <c r="AA20" s="33">
        <v>6</v>
      </c>
      <c r="AB20" s="34">
        <f t="shared" si="9"/>
        <v>4.6153846153846156E-2</v>
      </c>
      <c r="AC20" s="35">
        <v>130</v>
      </c>
      <c r="AD20" s="33">
        <v>6</v>
      </c>
      <c r="AE20" s="34">
        <f t="shared" si="10"/>
        <v>4.6153846153846156E-2</v>
      </c>
      <c r="AF20" s="35">
        <v>128</v>
      </c>
      <c r="AG20" s="33">
        <v>10</v>
      </c>
      <c r="AH20" s="34">
        <f t="shared" si="11"/>
        <v>7.8125E-2</v>
      </c>
      <c r="AI20" s="35">
        <v>133</v>
      </c>
      <c r="AJ20" s="33">
        <v>14</v>
      </c>
      <c r="AK20" s="34">
        <f t="shared" si="16"/>
        <v>0.10526315789473684</v>
      </c>
      <c r="AL20" s="35">
        <v>135</v>
      </c>
      <c r="AM20" s="33">
        <v>11</v>
      </c>
      <c r="AN20" s="36">
        <f t="shared" si="13"/>
        <v>8.1481481481481488E-2</v>
      </c>
      <c r="AO20" s="35">
        <v>134</v>
      </c>
      <c r="AP20" s="33">
        <v>8</v>
      </c>
      <c r="AQ20" s="36">
        <f t="shared" si="14"/>
        <v>5.9701492537313432E-2</v>
      </c>
      <c r="AR20" s="35">
        <v>136</v>
      </c>
      <c r="AS20" s="33">
        <v>8</v>
      </c>
      <c r="AT20" s="36">
        <f t="shared" si="2"/>
        <v>5.8823529411764705E-2</v>
      </c>
      <c r="AU20" s="35">
        <v>132</v>
      </c>
      <c r="AV20" s="33">
        <v>7</v>
      </c>
      <c r="AW20" s="36">
        <f t="shared" si="3"/>
        <v>5.3030303030303032E-2</v>
      </c>
      <c r="AX20" s="37">
        <v>9.0909090909090912E-2</v>
      </c>
      <c r="AY20" s="37">
        <v>6.9230769230769235E-2</v>
      </c>
      <c r="AZ20" s="37">
        <v>0.10299999999999999</v>
      </c>
      <c r="BA20" s="37">
        <v>5.8394160583941604E-2</v>
      </c>
      <c r="BB20" s="53">
        <v>5.8000000000000003E-2</v>
      </c>
      <c r="BC20" s="53">
        <v>8.6999999999999994E-2</v>
      </c>
      <c r="BD20" s="54">
        <v>7.1999999999999995E-2</v>
      </c>
      <c r="BE20" s="40">
        <v>0.10100000000000001</v>
      </c>
    </row>
    <row r="21" spans="1:57" s="6" customFormat="1" ht="15.75" customHeight="1" thickTop="1" x14ac:dyDescent="0.15">
      <c r="A21" s="183"/>
      <c r="B21" s="41"/>
      <c r="C21" s="42" t="s">
        <v>44</v>
      </c>
      <c r="D21" s="43">
        <f>SUM(D17:D20)</f>
        <v>294</v>
      </c>
      <c r="E21" s="164">
        <f t="shared" ref="E21:J21" si="17">SUM(E17:E20)</f>
        <v>91</v>
      </c>
      <c r="F21" s="165">
        <f t="shared" si="17"/>
        <v>66</v>
      </c>
      <c r="G21" s="165">
        <f t="shared" si="17"/>
        <v>48</v>
      </c>
      <c r="H21" s="166">
        <f t="shared" si="17"/>
        <v>65</v>
      </c>
      <c r="I21" s="164">
        <f t="shared" si="17"/>
        <v>3</v>
      </c>
      <c r="J21" s="166">
        <f t="shared" si="17"/>
        <v>18</v>
      </c>
      <c r="K21" s="44">
        <f t="shared" si="5"/>
        <v>21</v>
      </c>
      <c r="L21" s="180">
        <f>SUM(L17:L20)</f>
        <v>3</v>
      </c>
      <c r="M21" s="109">
        <f t="shared" si="6"/>
        <v>7.1428571428571425E-2</v>
      </c>
      <c r="N21" s="94">
        <v>293</v>
      </c>
      <c r="O21" s="46">
        <v>17</v>
      </c>
      <c r="P21" s="47">
        <f t="shared" si="0"/>
        <v>5.8020477815699661E-2</v>
      </c>
      <c r="Q21" s="94">
        <f>SUM(Q17:Q20)</f>
        <v>297</v>
      </c>
      <c r="R21" s="46">
        <f>SUM(R17:R20)</f>
        <v>18</v>
      </c>
      <c r="S21" s="47">
        <f t="shared" si="1"/>
        <v>6.0606060606060608E-2</v>
      </c>
      <c r="T21" s="94">
        <f>SUM(T17:T20)</f>
        <v>296</v>
      </c>
      <c r="U21" s="46">
        <f>SUM(U17:U20)</f>
        <v>24</v>
      </c>
      <c r="V21" s="47">
        <f t="shared" si="7"/>
        <v>8.1081081081081086E-2</v>
      </c>
      <c r="W21" s="94">
        <f>SUM(W17:W20)</f>
        <v>298</v>
      </c>
      <c r="X21" s="46">
        <f>SUM(X17:X20)</f>
        <v>18</v>
      </c>
      <c r="Y21" s="47">
        <f t="shared" si="8"/>
        <v>6.0402684563758392E-2</v>
      </c>
      <c r="Z21" s="45">
        <f>SUM(Z17:Z20)</f>
        <v>301</v>
      </c>
      <c r="AA21" s="46">
        <f>SUM(AA17:AA20)</f>
        <v>17</v>
      </c>
      <c r="AB21" s="47">
        <f t="shared" si="9"/>
        <v>5.647840531561462E-2</v>
      </c>
      <c r="AC21" s="48">
        <f>SUM(AC17:AC20)</f>
        <v>303</v>
      </c>
      <c r="AD21" s="46">
        <f>SUM(AD17:AD20)</f>
        <v>17</v>
      </c>
      <c r="AE21" s="47">
        <f t="shared" si="10"/>
        <v>5.6105610561056105E-2</v>
      </c>
      <c r="AF21" s="48">
        <f>SUM(AF17:AF20)</f>
        <v>306</v>
      </c>
      <c r="AG21" s="46">
        <f>SUM(AG17:AG20)</f>
        <v>29</v>
      </c>
      <c r="AH21" s="47">
        <f t="shared" si="11"/>
        <v>9.4771241830065356E-2</v>
      </c>
      <c r="AI21" s="48">
        <f>SUM(AI17:AI20)</f>
        <v>311</v>
      </c>
      <c r="AJ21" s="46">
        <f>SUM(AJ17:AJ20)</f>
        <v>25</v>
      </c>
      <c r="AK21" s="47">
        <f t="shared" si="16"/>
        <v>8.0385852090032156E-2</v>
      </c>
      <c r="AL21" s="48">
        <f>+SUM(AL17:AL20)</f>
        <v>319</v>
      </c>
      <c r="AM21" s="46">
        <f>+SUM(AM17:AM20)</f>
        <v>29</v>
      </c>
      <c r="AN21" s="50">
        <f t="shared" si="13"/>
        <v>9.0909090909090912E-2</v>
      </c>
      <c r="AO21" s="48">
        <f>+SUM(AO17:AO20)</f>
        <v>323</v>
      </c>
      <c r="AP21" s="46">
        <f>+SUM(AP17:AP20)</f>
        <v>31</v>
      </c>
      <c r="AQ21" s="50">
        <f t="shared" si="14"/>
        <v>9.5975232198142413E-2</v>
      </c>
      <c r="AR21" s="48">
        <v>323</v>
      </c>
      <c r="AS21" s="46">
        <v>32</v>
      </c>
      <c r="AT21" s="50">
        <f t="shared" si="2"/>
        <v>9.9071207430340563E-2</v>
      </c>
      <c r="AU21" s="48">
        <f>SUM(AU17:AU20)</f>
        <v>321</v>
      </c>
      <c r="AV21" s="46">
        <f>SUM(AV17:AV20)</f>
        <v>34</v>
      </c>
      <c r="AW21" s="50">
        <f t="shared" si="3"/>
        <v>0.1059190031152648</v>
      </c>
      <c r="AX21" s="50">
        <v>0.12732919254658384</v>
      </c>
      <c r="AY21" s="50">
        <v>0.11926605504587157</v>
      </c>
      <c r="AZ21" s="50">
        <v>0.13800000000000001</v>
      </c>
      <c r="BA21" s="50">
        <v>0.12316715542521994</v>
      </c>
      <c r="BB21" s="51">
        <v>0.105</v>
      </c>
      <c r="BC21" s="51">
        <v>0.12</v>
      </c>
      <c r="BD21" s="52">
        <v>0.112</v>
      </c>
      <c r="BE21" s="50">
        <v>0.128</v>
      </c>
    </row>
    <row r="22" spans="1:57" s="6" customFormat="1" ht="15.75" customHeight="1" x14ac:dyDescent="0.15">
      <c r="A22" s="181" t="s">
        <v>50</v>
      </c>
      <c r="B22" s="7">
        <v>16</v>
      </c>
      <c r="C22" s="8" t="s">
        <v>51</v>
      </c>
      <c r="D22" s="9">
        <f>SUM(E22:H22,K22:L22)</f>
        <v>65</v>
      </c>
      <c r="E22" s="167">
        <v>16</v>
      </c>
      <c r="F22" s="168">
        <v>17</v>
      </c>
      <c r="G22" s="168">
        <v>6</v>
      </c>
      <c r="H22" s="169">
        <v>24</v>
      </c>
      <c r="I22" s="167">
        <v>1</v>
      </c>
      <c r="J22" s="169">
        <v>1</v>
      </c>
      <c r="K22" s="10">
        <f t="shared" si="5"/>
        <v>2</v>
      </c>
      <c r="L22" s="167">
        <v>0</v>
      </c>
      <c r="M22" s="107">
        <f t="shared" si="6"/>
        <v>3.0769230769230771E-2</v>
      </c>
      <c r="N22" s="142">
        <v>66</v>
      </c>
      <c r="O22" s="12">
        <v>2</v>
      </c>
      <c r="P22" s="13">
        <f t="shared" si="0"/>
        <v>3.0303030303030304E-2</v>
      </c>
      <c r="Q22" s="142">
        <v>63</v>
      </c>
      <c r="R22" s="12">
        <v>2</v>
      </c>
      <c r="S22" s="13">
        <f t="shared" si="1"/>
        <v>3.1746031746031744E-2</v>
      </c>
      <c r="T22" s="142">
        <v>63</v>
      </c>
      <c r="U22" s="12">
        <v>2</v>
      </c>
      <c r="V22" s="13">
        <f t="shared" si="7"/>
        <v>3.1746031746031744E-2</v>
      </c>
      <c r="W22" s="142">
        <v>64</v>
      </c>
      <c r="X22" s="12">
        <v>1</v>
      </c>
      <c r="Y22" s="13">
        <f t="shared" si="8"/>
        <v>1.5625E-2</v>
      </c>
      <c r="Z22" s="142">
        <v>64</v>
      </c>
      <c r="AA22" s="12">
        <v>3</v>
      </c>
      <c r="AB22" s="13">
        <f t="shared" si="9"/>
        <v>4.6875E-2</v>
      </c>
      <c r="AC22" s="14">
        <v>64</v>
      </c>
      <c r="AD22" s="12">
        <v>2</v>
      </c>
      <c r="AE22" s="13">
        <f t="shared" si="10"/>
        <v>3.125E-2</v>
      </c>
      <c r="AF22" s="14">
        <v>64</v>
      </c>
      <c r="AG22" s="12">
        <v>2</v>
      </c>
      <c r="AH22" s="13">
        <f t="shared" si="11"/>
        <v>3.125E-2</v>
      </c>
      <c r="AI22" s="14">
        <v>71</v>
      </c>
      <c r="AJ22" s="12">
        <v>8</v>
      </c>
      <c r="AK22" s="13">
        <f t="shared" si="16"/>
        <v>0.11267605633802817</v>
      </c>
      <c r="AL22" s="14">
        <v>70</v>
      </c>
      <c r="AM22" s="12">
        <v>4</v>
      </c>
      <c r="AN22" s="15">
        <f t="shared" si="13"/>
        <v>5.7142857142857141E-2</v>
      </c>
      <c r="AO22" s="14">
        <v>72</v>
      </c>
      <c r="AP22" s="12">
        <v>5</v>
      </c>
      <c r="AQ22" s="15">
        <f t="shared" si="14"/>
        <v>6.9444444444444448E-2</v>
      </c>
      <c r="AR22" s="14">
        <v>69</v>
      </c>
      <c r="AS22" s="12">
        <v>6</v>
      </c>
      <c r="AT22" s="15">
        <f t="shared" si="2"/>
        <v>8.6956521739130432E-2</v>
      </c>
      <c r="AU22" s="14">
        <v>69</v>
      </c>
      <c r="AV22" s="12">
        <v>7</v>
      </c>
      <c r="AW22" s="15">
        <f t="shared" si="3"/>
        <v>0.10144927536231885</v>
      </c>
      <c r="AX22" s="16">
        <v>3.0303030303030304E-2</v>
      </c>
      <c r="AY22" s="16">
        <v>5.7142857142857141E-2</v>
      </c>
      <c r="AZ22" s="16">
        <v>4.8000000000000001E-2</v>
      </c>
      <c r="BA22" s="16">
        <v>5.7142857142857141E-2</v>
      </c>
      <c r="BB22" s="17">
        <v>2.9000000000000001E-2</v>
      </c>
      <c r="BC22" s="17">
        <v>5.6000000000000001E-2</v>
      </c>
      <c r="BD22" s="18">
        <v>3.1E-2</v>
      </c>
      <c r="BE22" s="19">
        <v>2.8000000000000001E-2</v>
      </c>
    </row>
    <row r="23" spans="1:57" s="6" customFormat="1" ht="15.75" customHeight="1" x14ac:dyDescent="0.15">
      <c r="A23" s="182"/>
      <c r="B23" s="20">
        <v>17</v>
      </c>
      <c r="C23" s="21" t="s">
        <v>52</v>
      </c>
      <c r="D23" s="9">
        <f>SUM(E23:H23,K23:L23)</f>
        <v>31</v>
      </c>
      <c r="E23" s="155">
        <v>10</v>
      </c>
      <c r="F23" s="156">
        <v>7</v>
      </c>
      <c r="G23" s="156">
        <v>2</v>
      </c>
      <c r="H23" s="157">
        <v>10</v>
      </c>
      <c r="I23" s="155">
        <v>0</v>
      </c>
      <c r="J23" s="157">
        <v>1</v>
      </c>
      <c r="K23" s="10">
        <f t="shared" si="5"/>
        <v>1</v>
      </c>
      <c r="L23" s="152">
        <v>1</v>
      </c>
      <c r="M23" s="107">
        <f t="shared" si="6"/>
        <v>3.2258064516129031E-2</v>
      </c>
      <c r="N23" s="143">
        <v>31</v>
      </c>
      <c r="O23" s="22">
        <v>1</v>
      </c>
      <c r="P23" s="23">
        <f t="shared" si="0"/>
        <v>3.2258064516129031E-2</v>
      </c>
      <c r="Q23" s="143">
        <v>31</v>
      </c>
      <c r="R23" s="22">
        <v>3</v>
      </c>
      <c r="S23" s="23">
        <f t="shared" si="1"/>
        <v>9.6774193548387094E-2</v>
      </c>
      <c r="T23" s="143">
        <v>31</v>
      </c>
      <c r="U23" s="22">
        <v>2</v>
      </c>
      <c r="V23" s="23">
        <f t="shared" si="7"/>
        <v>6.4516129032258063E-2</v>
      </c>
      <c r="W23" s="143">
        <v>31</v>
      </c>
      <c r="X23" s="22">
        <v>2</v>
      </c>
      <c r="Y23" s="23">
        <f t="shared" si="8"/>
        <v>6.4516129032258063E-2</v>
      </c>
      <c r="Z23" s="143">
        <v>31</v>
      </c>
      <c r="AA23" s="22">
        <v>3</v>
      </c>
      <c r="AB23" s="23">
        <f t="shared" si="9"/>
        <v>9.6774193548387094E-2</v>
      </c>
      <c r="AC23" s="24">
        <v>30</v>
      </c>
      <c r="AD23" s="22">
        <v>4</v>
      </c>
      <c r="AE23" s="23">
        <f t="shared" si="10"/>
        <v>0.13333333333333333</v>
      </c>
      <c r="AF23" s="55">
        <v>32</v>
      </c>
      <c r="AG23" s="22">
        <v>3</v>
      </c>
      <c r="AH23" s="23">
        <f t="shared" si="11"/>
        <v>9.375E-2</v>
      </c>
      <c r="AI23" s="24">
        <v>33</v>
      </c>
      <c r="AJ23" s="22">
        <v>4</v>
      </c>
      <c r="AK23" s="23">
        <f t="shared" si="16"/>
        <v>0.12121212121212122</v>
      </c>
      <c r="AL23" s="24">
        <v>36</v>
      </c>
      <c r="AM23" s="22">
        <v>6</v>
      </c>
      <c r="AN23" s="25">
        <f t="shared" si="13"/>
        <v>0.16666666666666666</v>
      </c>
      <c r="AO23" s="24">
        <v>35</v>
      </c>
      <c r="AP23" s="22">
        <v>3</v>
      </c>
      <c r="AQ23" s="25">
        <f t="shared" si="14"/>
        <v>8.5714285714285715E-2</v>
      </c>
      <c r="AR23" s="24">
        <v>39</v>
      </c>
      <c r="AS23" s="22">
        <v>3</v>
      </c>
      <c r="AT23" s="25">
        <f t="shared" si="2"/>
        <v>7.6923076923076927E-2</v>
      </c>
      <c r="AU23" s="24">
        <v>39</v>
      </c>
      <c r="AV23" s="22">
        <v>1</v>
      </c>
      <c r="AW23" s="25">
        <f t="shared" si="3"/>
        <v>2.564102564102564E-2</v>
      </c>
      <c r="AX23" s="26">
        <v>0.1</v>
      </c>
      <c r="AY23" s="26">
        <v>7.4999999999999997E-2</v>
      </c>
      <c r="AZ23" s="26">
        <v>0.1</v>
      </c>
      <c r="BA23" s="26">
        <v>0.14634146341463414</v>
      </c>
      <c r="BB23" s="27">
        <v>9.5000000000000001E-2</v>
      </c>
      <c r="BC23" s="27">
        <v>5.0999999999999997E-2</v>
      </c>
      <c r="BD23" s="28">
        <v>7.0999999999999994E-2</v>
      </c>
      <c r="BE23" s="29">
        <v>5.7000000000000002E-2</v>
      </c>
    </row>
    <row r="24" spans="1:57" s="6" customFormat="1" ht="15.75" customHeight="1" x14ac:dyDescent="0.15">
      <c r="A24" s="182"/>
      <c r="B24" s="20">
        <v>18</v>
      </c>
      <c r="C24" s="21" t="s">
        <v>53</v>
      </c>
      <c r="D24" s="9">
        <f t="shared" ref="D24" si="18">SUM(E24:H24,K24:L24)</f>
        <v>29</v>
      </c>
      <c r="E24" s="170">
        <v>9</v>
      </c>
      <c r="F24" s="171">
        <v>9</v>
      </c>
      <c r="G24" s="171">
        <v>2</v>
      </c>
      <c r="H24" s="172">
        <v>7</v>
      </c>
      <c r="I24" s="170">
        <v>0</v>
      </c>
      <c r="J24" s="172">
        <v>2</v>
      </c>
      <c r="K24" s="10">
        <f t="shared" si="5"/>
        <v>2</v>
      </c>
      <c r="L24" s="167">
        <v>0</v>
      </c>
      <c r="M24" s="107">
        <f t="shared" si="6"/>
        <v>6.8965517241379309E-2</v>
      </c>
      <c r="N24" s="143">
        <v>29</v>
      </c>
      <c r="O24" s="22">
        <v>2</v>
      </c>
      <c r="P24" s="23">
        <f t="shared" si="0"/>
        <v>6.8965517241379309E-2</v>
      </c>
      <c r="Q24" s="143">
        <v>28</v>
      </c>
      <c r="R24" s="22">
        <v>0</v>
      </c>
      <c r="S24" s="23">
        <f t="shared" si="1"/>
        <v>0</v>
      </c>
      <c r="T24" s="143">
        <v>28</v>
      </c>
      <c r="U24" s="22">
        <v>0</v>
      </c>
      <c r="V24" s="23">
        <f t="shared" si="7"/>
        <v>0</v>
      </c>
      <c r="W24" s="143">
        <v>28</v>
      </c>
      <c r="X24" s="22">
        <v>2</v>
      </c>
      <c r="Y24" s="23">
        <f t="shared" si="8"/>
        <v>7.1428571428571425E-2</v>
      </c>
      <c r="Z24" s="143">
        <v>31</v>
      </c>
      <c r="AA24" s="22">
        <v>1</v>
      </c>
      <c r="AB24" s="23">
        <f t="shared" si="9"/>
        <v>3.2258064516129031E-2</v>
      </c>
      <c r="AC24" s="24">
        <v>34</v>
      </c>
      <c r="AD24" s="22">
        <v>2</v>
      </c>
      <c r="AE24" s="23">
        <f t="shared" si="10"/>
        <v>5.8823529411764705E-2</v>
      </c>
      <c r="AF24" s="24">
        <v>36</v>
      </c>
      <c r="AG24" s="22">
        <v>2</v>
      </c>
      <c r="AH24" s="23">
        <f t="shared" si="11"/>
        <v>5.5555555555555552E-2</v>
      </c>
      <c r="AI24" s="24">
        <v>38</v>
      </c>
      <c r="AJ24" s="22">
        <v>1</v>
      </c>
      <c r="AK24" s="23">
        <f t="shared" si="16"/>
        <v>2.6315789473684209E-2</v>
      </c>
      <c r="AL24" s="24">
        <v>38</v>
      </c>
      <c r="AM24" s="22">
        <v>1</v>
      </c>
      <c r="AN24" s="25">
        <f t="shared" si="13"/>
        <v>2.6315789473684209E-2</v>
      </c>
      <c r="AO24" s="24">
        <v>38</v>
      </c>
      <c r="AP24" s="22">
        <v>2</v>
      </c>
      <c r="AQ24" s="25">
        <f t="shared" si="14"/>
        <v>5.2631578947368418E-2</v>
      </c>
      <c r="AR24" s="24">
        <v>38</v>
      </c>
      <c r="AS24" s="22">
        <v>3</v>
      </c>
      <c r="AT24" s="25">
        <f t="shared" si="2"/>
        <v>7.8947368421052627E-2</v>
      </c>
      <c r="AU24" s="24">
        <v>41</v>
      </c>
      <c r="AV24" s="22">
        <v>8</v>
      </c>
      <c r="AW24" s="25">
        <f t="shared" si="3"/>
        <v>0.1951219512195122</v>
      </c>
      <c r="AX24" s="26">
        <v>0.16216216216216217</v>
      </c>
      <c r="AY24" s="26">
        <v>0.13157894736842105</v>
      </c>
      <c r="AZ24" s="26">
        <v>0.11600000000000001</v>
      </c>
      <c r="BA24" s="26">
        <v>0.13953488372093023</v>
      </c>
      <c r="BB24" s="27">
        <v>0.11600000000000001</v>
      </c>
      <c r="BC24" s="27">
        <v>0.14000000000000001</v>
      </c>
      <c r="BD24" s="28">
        <v>0.14599999999999999</v>
      </c>
      <c r="BE24" s="29">
        <v>0.17599999999999999</v>
      </c>
    </row>
    <row r="25" spans="1:57" s="6" customFormat="1" ht="15.75" customHeight="1" thickBot="1" x14ac:dyDescent="0.2">
      <c r="A25" s="182"/>
      <c r="B25" s="31">
        <v>19</v>
      </c>
      <c r="C25" s="32" t="s">
        <v>54</v>
      </c>
      <c r="D25" s="9">
        <f>SUM(E25:H25,K25:L25)</f>
        <v>24</v>
      </c>
      <c r="E25" s="176">
        <v>14</v>
      </c>
      <c r="F25" s="177">
        <v>2</v>
      </c>
      <c r="G25" s="177">
        <v>5</v>
      </c>
      <c r="H25" s="178">
        <v>3</v>
      </c>
      <c r="I25" s="176">
        <v>0</v>
      </c>
      <c r="J25" s="178">
        <v>0</v>
      </c>
      <c r="K25" s="10">
        <f t="shared" si="5"/>
        <v>0</v>
      </c>
      <c r="L25" s="179">
        <v>0</v>
      </c>
      <c r="M25" s="108">
        <f>K25/D25</f>
        <v>0</v>
      </c>
      <c r="N25" s="144">
        <v>24</v>
      </c>
      <c r="O25" s="56">
        <v>1</v>
      </c>
      <c r="P25" s="34">
        <f t="shared" si="0"/>
        <v>4.1666666666666664E-2</v>
      </c>
      <c r="Q25" s="144">
        <v>24</v>
      </c>
      <c r="R25" s="56">
        <v>0</v>
      </c>
      <c r="S25" s="34">
        <f t="shared" si="1"/>
        <v>0</v>
      </c>
      <c r="T25" s="144">
        <v>24</v>
      </c>
      <c r="U25" s="56">
        <v>0</v>
      </c>
      <c r="V25" s="34">
        <f t="shared" si="7"/>
        <v>0</v>
      </c>
      <c r="W25" s="144">
        <v>25</v>
      </c>
      <c r="X25" s="56">
        <v>0</v>
      </c>
      <c r="Y25" s="34">
        <f t="shared" si="8"/>
        <v>0</v>
      </c>
      <c r="Z25" s="147">
        <v>26</v>
      </c>
      <c r="AA25" s="56">
        <v>0</v>
      </c>
      <c r="AB25" s="34">
        <f t="shared" si="9"/>
        <v>0</v>
      </c>
      <c r="AC25" s="57">
        <v>26</v>
      </c>
      <c r="AD25" s="56">
        <v>1</v>
      </c>
      <c r="AE25" s="34">
        <f t="shared" si="10"/>
        <v>3.8461538461538464E-2</v>
      </c>
      <c r="AF25" s="57">
        <v>31</v>
      </c>
      <c r="AG25" s="56">
        <v>2</v>
      </c>
      <c r="AH25" s="34">
        <f t="shared" si="11"/>
        <v>6.4516129032258063E-2</v>
      </c>
      <c r="AI25" s="57">
        <v>31</v>
      </c>
      <c r="AJ25" s="56">
        <v>1</v>
      </c>
      <c r="AK25" s="34">
        <f t="shared" si="16"/>
        <v>3.2258064516129031E-2</v>
      </c>
      <c r="AL25" s="57">
        <v>33</v>
      </c>
      <c r="AM25" s="56">
        <v>3</v>
      </c>
      <c r="AN25" s="58">
        <f t="shared" si="13"/>
        <v>9.0909090909090912E-2</v>
      </c>
      <c r="AO25" s="57">
        <v>31</v>
      </c>
      <c r="AP25" s="56">
        <v>2</v>
      </c>
      <c r="AQ25" s="36">
        <f t="shared" si="14"/>
        <v>6.4516129032258063E-2</v>
      </c>
      <c r="AR25" s="57">
        <v>34</v>
      </c>
      <c r="AS25" s="56">
        <v>6</v>
      </c>
      <c r="AT25" s="36">
        <f t="shared" si="2"/>
        <v>0.17647058823529413</v>
      </c>
      <c r="AU25" s="57">
        <v>35</v>
      </c>
      <c r="AV25" s="56">
        <v>6</v>
      </c>
      <c r="AW25" s="36">
        <f t="shared" si="3"/>
        <v>0.17142857142857143</v>
      </c>
      <c r="AX25" s="37">
        <v>0.14705882352941177</v>
      </c>
      <c r="AY25" s="37">
        <v>0.13157894736842105</v>
      </c>
      <c r="AZ25" s="37">
        <v>0.10299999999999999</v>
      </c>
      <c r="BA25" s="37">
        <v>0.1891891891891892</v>
      </c>
      <c r="BB25" s="53">
        <v>8.5999999999999993E-2</v>
      </c>
      <c r="BC25" s="53">
        <v>8.3000000000000004E-2</v>
      </c>
      <c r="BD25" s="54">
        <v>0.111</v>
      </c>
      <c r="BE25" s="59">
        <v>0.16200000000000001</v>
      </c>
    </row>
    <row r="26" spans="1:57" s="6" customFormat="1" ht="15.75" customHeight="1" thickTop="1" x14ac:dyDescent="0.15">
      <c r="A26" s="183"/>
      <c r="B26" s="41"/>
      <c r="C26" s="42" t="s">
        <v>44</v>
      </c>
      <c r="D26" s="43">
        <f t="shared" ref="D26:J26" si="19">SUM(D22:D25)</f>
        <v>149</v>
      </c>
      <c r="E26" s="164">
        <f t="shared" si="19"/>
        <v>49</v>
      </c>
      <c r="F26" s="165">
        <f t="shared" si="19"/>
        <v>35</v>
      </c>
      <c r="G26" s="165">
        <f t="shared" si="19"/>
        <v>15</v>
      </c>
      <c r="H26" s="166">
        <f t="shared" si="19"/>
        <v>44</v>
      </c>
      <c r="I26" s="164">
        <f t="shared" si="19"/>
        <v>1</v>
      </c>
      <c r="J26" s="166">
        <f t="shared" si="19"/>
        <v>4</v>
      </c>
      <c r="K26" s="44">
        <f t="shared" si="5"/>
        <v>5</v>
      </c>
      <c r="L26" s="180">
        <f>SUM(L22:L25)</f>
        <v>1</v>
      </c>
      <c r="M26" s="109">
        <f t="shared" si="6"/>
        <v>3.3557046979865772E-2</v>
      </c>
      <c r="N26" s="94">
        <v>150</v>
      </c>
      <c r="O26" s="60">
        <v>6</v>
      </c>
      <c r="P26" s="47">
        <f t="shared" si="0"/>
        <v>0.04</v>
      </c>
      <c r="Q26" s="94">
        <f t="shared" ref="Q26" si="20">SUM(Q22:Q25)</f>
        <v>146</v>
      </c>
      <c r="R26" s="60">
        <f>SUM(R22:R25)</f>
        <v>5</v>
      </c>
      <c r="S26" s="47">
        <f t="shared" si="1"/>
        <v>3.4246575342465752E-2</v>
      </c>
      <c r="T26" s="94">
        <f t="shared" ref="T26" si="21">SUM(T22:T25)</f>
        <v>146</v>
      </c>
      <c r="U26" s="60">
        <f>SUM(U22:U25)</f>
        <v>4</v>
      </c>
      <c r="V26" s="47">
        <f t="shared" si="7"/>
        <v>2.7397260273972601E-2</v>
      </c>
      <c r="W26" s="94">
        <f t="shared" ref="W26" si="22">SUM(W22:W25)</f>
        <v>148</v>
      </c>
      <c r="X26" s="60">
        <f>SUM(X22:X25)</f>
        <v>5</v>
      </c>
      <c r="Y26" s="47">
        <f t="shared" si="8"/>
        <v>3.3783783783783786E-2</v>
      </c>
      <c r="Z26" s="45">
        <f>SUM(Z22:Z25)</f>
        <v>152</v>
      </c>
      <c r="AA26" s="60">
        <f>SUM(AA22:AA25)</f>
        <v>7</v>
      </c>
      <c r="AB26" s="47">
        <f t="shared" si="9"/>
        <v>4.6052631578947366E-2</v>
      </c>
      <c r="AC26" s="48">
        <f>SUM(AC22:AC25)</f>
        <v>154</v>
      </c>
      <c r="AD26" s="60">
        <f>SUM(AD22:AD25)</f>
        <v>9</v>
      </c>
      <c r="AE26" s="47">
        <f t="shared" si="10"/>
        <v>5.844155844155844E-2</v>
      </c>
      <c r="AF26" s="48">
        <f>SUM(AF22:AF25)</f>
        <v>163</v>
      </c>
      <c r="AG26" s="60">
        <f>SUM(AG22:AG25)</f>
        <v>9</v>
      </c>
      <c r="AH26" s="47">
        <f t="shared" si="11"/>
        <v>5.5214723926380369E-2</v>
      </c>
      <c r="AI26" s="48">
        <f>SUM(AI22:AI25)</f>
        <v>173</v>
      </c>
      <c r="AJ26" s="48">
        <f>SUM(AJ22:AJ25)</f>
        <v>14</v>
      </c>
      <c r="AK26" s="47">
        <f t="shared" si="16"/>
        <v>8.0924855491329481E-2</v>
      </c>
      <c r="AL26" s="48">
        <f>+SUM(AL22:AL25)</f>
        <v>177</v>
      </c>
      <c r="AM26" s="48">
        <f>+SUM(AM22:AM25)</f>
        <v>14</v>
      </c>
      <c r="AN26" s="50">
        <f t="shared" si="13"/>
        <v>7.909604519774012E-2</v>
      </c>
      <c r="AO26" s="48">
        <f>+SUM(AO22:AO25)</f>
        <v>176</v>
      </c>
      <c r="AP26" s="48">
        <f>+SUM(AP22:AP25)</f>
        <v>12</v>
      </c>
      <c r="AQ26" s="50">
        <f t="shared" si="14"/>
        <v>6.8181818181818177E-2</v>
      </c>
      <c r="AR26" s="48">
        <v>180</v>
      </c>
      <c r="AS26" s="48">
        <v>18</v>
      </c>
      <c r="AT26" s="50">
        <f t="shared" si="2"/>
        <v>0.1</v>
      </c>
      <c r="AU26" s="48">
        <f>SUM(AU22:AU25)</f>
        <v>184</v>
      </c>
      <c r="AV26" s="48">
        <f>SUM(AV22:AV25)</f>
        <v>22</v>
      </c>
      <c r="AW26" s="50">
        <f t="shared" si="3"/>
        <v>0.11956521739130435</v>
      </c>
      <c r="AX26" s="50">
        <v>9.6045197740112997E-2</v>
      </c>
      <c r="AY26" s="50">
        <v>9.1397849462365593E-2</v>
      </c>
      <c r="AZ26" s="50">
        <v>7.8E-2</v>
      </c>
      <c r="BA26" s="50">
        <v>0.12041884816753927</v>
      </c>
      <c r="BB26" s="51">
        <v>7.3999999999999996E-2</v>
      </c>
      <c r="BC26" s="51">
        <v>7.9000000000000001E-2</v>
      </c>
      <c r="BD26" s="52">
        <v>8.4000000000000005E-2</v>
      </c>
      <c r="BE26" s="50">
        <v>0.105</v>
      </c>
    </row>
    <row r="27" spans="1:57" s="6" customFormat="1" ht="15.75" customHeight="1" x14ac:dyDescent="0.15">
      <c r="A27" s="181" t="s">
        <v>55</v>
      </c>
      <c r="B27" s="7">
        <v>20</v>
      </c>
      <c r="C27" s="8" t="s">
        <v>56</v>
      </c>
      <c r="D27" s="9">
        <f>SUM(E27:H27,K27:L27)</f>
        <v>50</v>
      </c>
      <c r="E27" s="167">
        <v>10</v>
      </c>
      <c r="F27" s="168">
        <v>14</v>
      </c>
      <c r="G27" s="168">
        <v>6</v>
      </c>
      <c r="H27" s="169">
        <v>16</v>
      </c>
      <c r="I27" s="167">
        <v>0</v>
      </c>
      <c r="J27" s="169">
        <v>2</v>
      </c>
      <c r="K27" s="10">
        <f t="shared" si="5"/>
        <v>2</v>
      </c>
      <c r="L27" s="167">
        <v>2</v>
      </c>
      <c r="M27" s="107">
        <f t="shared" si="6"/>
        <v>0.04</v>
      </c>
      <c r="N27" s="142">
        <v>50</v>
      </c>
      <c r="O27" s="12">
        <v>3</v>
      </c>
      <c r="P27" s="13">
        <f t="shared" si="0"/>
        <v>0.06</v>
      </c>
      <c r="Q27" s="142">
        <v>50</v>
      </c>
      <c r="R27" s="12">
        <v>1</v>
      </c>
      <c r="S27" s="13">
        <f t="shared" si="1"/>
        <v>0.02</v>
      </c>
      <c r="T27" s="142">
        <v>50</v>
      </c>
      <c r="U27" s="12">
        <v>2</v>
      </c>
      <c r="V27" s="13">
        <f t="shared" si="7"/>
        <v>0.04</v>
      </c>
      <c r="W27" s="142">
        <v>52</v>
      </c>
      <c r="X27" s="12">
        <v>5</v>
      </c>
      <c r="Y27" s="13">
        <f t="shared" si="8"/>
        <v>9.6153846153846159E-2</v>
      </c>
      <c r="Z27" s="142">
        <v>57</v>
      </c>
      <c r="AA27" s="12">
        <v>4</v>
      </c>
      <c r="AB27" s="13">
        <f t="shared" si="9"/>
        <v>7.0175438596491224E-2</v>
      </c>
      <c r="AC27" s="14">
        <v>53</v>
      </c>
      <c r="AD27" s="12">
        <v>2</v>
      </c>
      <c r="AE27" s="13">
        <f t="shared" si="10"/>
        <v>3.7735849056603772E-2</v>
      </c>
      <c r="AF27" s="14">
        <v>58</v>
      </c>
      <c r="AG27" s="12">
        <v>6</v>
      </c>
      <c r="AH27" s="13">
        <f t="shared" si="11"/>
        <v>0.10344827586206896</v>
      </c>
      <c r="AI27" s="14">
        <v>60</v>
      </c>
      <c r="AJ27" s="12">
        <v>8</v>
      </c>
      <c r="AK27" s="13">
        <f t="shared" si="16"/>
        <v>0.13333333333333333</v>
      </c>
      <c r="AL27" s="14">
        <v>62</v>
      </c>
      <c r="AM27" s="12">
        <v>6</v>
      </c>
      <c r="AN27" s="15">
        <f t="shared" si="13"/>
        <v>9.6774193548387094E-2</v>
      </c>
      <c r="AO27" s="14">
        <v>65</v>
      </c>
      <c r="AP27" s="12">
        <v>7</v>
      </c>
      <c r="AQ27" s="15">
        <f t="shared" si="14"/>
        <v>0.1076923076923077</v>
      </c>
      <c r="AR27" s="14">
        <v>67</v>
      </c>
      <c r="AS27" s="12">
        <v>8</v>
      </c>
      <c r="AT27" s="15">
        <f t="shared" si="2"/>
        <v>0.11940298507462686</v>
      </c>
      <c r="AU27" s="14">
        <v>67</v>
      </c>
      <c r="AV27" s="12">
        <v>8</v>
      </c>
      <c r="AW27" s="15">
        <f t="shared" si="3"/>
        <v>0.11940298507462686</v>
      </c>
      <c r="AX27" s="16">
        <v>9.375E-2</v>
      </c>
      <c r="AY27" s="16">
        <v>0.18181818181818182</v>
      </c>
      <c r="AZ27" s="16">
        <v>0.158</v>
      </c>
      <c r="BA27" s="16">
        <v>0.18461538461538463</v>
      </c>
      <c r="BB27" s="17">
        <v>0.13</v>
      </c>
      <c r="BC27" s="17">
        <v>0.159</v>
      </c>
      <c r="BD27" s="18">
        <v>0.20300000000000001</v>
      </c>
      <c r="BE27" s="19">
        <v>0.158</v>
      </c>
    </row>
    <row r="28" spans="1:57" s="6" customFormat="1" ht="15.75" customHeight="1" x14ac:dyDescent="0.15">
      <c r="A28" s="182"/>
      <c r="B28" s="20">
        <v>21</v>
      </c>
      <c r="C28" s="21" t="s">
        <v>57</v>
      </c>
      <c r="D28" s="9">
        <f>SUM(E28:H28,K28:L28)</f>
        <v>25</v>
      </c>
      <c r="E28" s="170">
        <v>4</v>
      </c>
      <c r="F28" s="171">
        <v>6</v>
      </c>
      <c r="G28" s="171">
        <v>2</v>
      </c>
      <c r="H28" s="172">
        <v>12</v>
      </c>
      <c r="I28" s="170">
        <v>0</v>
      </c>
      <c r="J28" s="172">
        <v>0</v>
      </c>
      <c r="K28" s="10">
        <f>SUM(I28:J28)</f>
        <v>0</v>
      </c>
      <c r="L28" s="167">
        <v>1</v>
      </c>
      <c r="M28" s="107">
        <f t="shared" si="6"/>
        <v>0</v>
      </c>
      <c r="N28" s="143">
        <v>25</v>
      </c>
      <c r="O28" s="22">
        <v>0</v>
      </c>
      <c r="P28" s="23">
        <f t="shared" si="0"/>
        <v>0</v>
      </c>
      <c r="Q28" s="143">
        <v>23</v>
      </c>
      <c r="R28" s="22">
        <v>0</v>
      </c>
      <c r="S28" s="23">
        <f t="shared" si="1"/>
        <v>0</v>
      </c>
      <c r="T28" s="143">
        <v>23</v>
      </c>
      <c r="U28" s="22">
        <v>0</v>
      </c>
      <c r="V28" s="23">
        <f t="shared" si="7"/>
        <v>0</v>
      </c>
      <c r="W28" s="143">
        <v>23</v>
      </c>
      <c r="X28" s="22">
        <v>0</v>
      </c>
      <c r="Y28" s="23">
        <f t="shared" si="8"/>
        <v>0</v>
      </c>
      <c r="Z28" s="143">
        <v>22</v>
      </c>
      <c r="AA28" s="22">
        <v>1</v>
      </c>
      <c r="AB28" s="23">
        <f t="shared" si="9"/>
        <v>4.5454545454545456E-2</v>
      </c>
      <c r="AC28" s="24">
        <v>22</v>
      </c>
      <c r="AD28" s="22">
        <v>2</v>
      </c>
      <c r="AE28" s="23">
        <f t="shared" si="10"/>
        <v>9.0909090909090912E-2</v>
      </c>
      <c r="AF28" s="24">
        <v>31</v>
      </c>
      <c r="AG28" s="22">
        <v>10</v>
      </c>
      <c r="AH28" s="23">
        <f t="shared" si="11"/>
        <v>0.32258064516129031</v>
      </c>
      <c r="AI28" s="24">
        <v>39</v>
      </c>
      <c r="AJ28" s="22">
        <v>6</v>
      </c>
      <c r="AK28" s="23">
        <f t="shared" si="16"/>
        <v>0.15384615384615385</v>
      </c>
      <c r="AL28" s="24">
        <v>43</v>
      </c>
      <c r="AM28" s="22">
        <v>10</v>
      </c>
      <c r="AN28" s="25">
        <f t="shared" si="13"/>
        <v>0.23255813953488372</v>
      </c>
      <c r="AO28" s="24">
        <v>42</v>
      </c>
      <c r="AP28" s="22">
        <v>13</v>
      </c>
      <c r="AQ28" s="25">
        <f t="shared" si="14"/>
        <v>0.30952380952380953</v>
      </c>
      <c r="AR28" s="24">
        <v>51</v>
      </c>
      <c r="AS28" s="22">
        <v>15</v>
      </c>
      <c r="AT28" s="25">
        <f t="shared" si="2"/>
        <v>0.29411764705882354</v>
      </c>
      <c r="AU28" s="24">
        <v>51</v>
      </c>
      <c r="AV28" s="22">
        <v>13</v>
      </c>
      <c r="AW28" s="25">
        <f t="shared" si="3"/>
        <v>0.25490196078431371</v>
      </c>
      <c r="AX28" s="26">
        <v>0.24489795918367346</v>
      </c>
      <c r="AY28" s="26">
        <v>0.2</v>
      </c>
      <c r="AZ28" s="26">
        <v>0.128</v>
      </c>
      <c r="BA28" s="26">
        <v>0.16417910447761194</v>
      </c>
      <c r="BB28" s="27">
        <v>0.13800000000000001</v>
      </c>
      <c r="BC28" s="27">
        <v>0.16400000000000001</v>
      </c>
      <c r="BD28" s="28">
        <v>0.20899999999999999</v>
      </c>
      <c r="BE28" s="61"/>
    </row>
    <row r="29" spans="1:57" s="6" customFormat="1" ht="15.75" customHeight="1" x14ac:dyDescent="0.15">
      <c r="A29" s="182"/>
      <c r="B29" s="20">
        <v>22</v>
      </c>
      <c r="C29" s="21" t="s">
        <v>58</v>
      </c>
      <c r="D29" s="9">
        <f>SUM(E29:H29,K29:L29)</f>
        <v>25</v>
      </c>
      <c r="E29" s="170">
        <v>7</v>
      </c>
      <c r="F29" s="171">
        <v>6</v>
      </c>
      <c r="G29" s="171">
        <v>2</v>
      </c>
      <c r="H29" s="172">
        <v>10</v>
      </c>
      <c r="I29" s="170">
        <v>0</v>
      </c>
      <c r="J29" s="172">
        <v>0</v>
      </c>
      <c r="K29" s="10">
        <f>SUM(I29:J29)</f>
        <v>0</v>
      </c>
      <c r="L29" s="167">
        <v>0</v>
      </c>
      <c r="M29" s="107">
        <f t="shared" si="6"/>
        <v>0</v>
      </c>
      <c r="N29" s="143">
        <v>25</v>
      </c>
      <c r="O29" s="22">
        <v>0</v>
      </c>
      <c r="P29" s="23">
        <f t="shared" si="0"/>
        <v>0</v>
      </c>
      <c r="Q29" s="143">
        <v>23</v>
      </c>
      <c r="R29" s="22">
        <v>0</v>
      </c>
      <c r="S29" s="23">
        <f t="shared" si="1"/>
        <v>0</v>
      </c>
      <c r="T29" s="143">
        <v>23</v>
      </c>
      <c r="U29" s="22">
        <v>0</v>
      </c>
      <c r="V29" s="23">
        <f t="shared" si="7"/>
        <v>0</v>
      </c>
      <c r="W29" s="143">
        <v>25</v>
      </c>
      <c r="X29" s="22">
        <v>1</v>
      </c>
      <c r="Y29" s="23">
        <f t="shared" si="8"/>
        <v>0.04</v>
      </c>
      <c r="Z29" s="143">
        <v>26</v>
      </c>
      <c r="AA29" s="22">
        <v>0</v>
      </c>
      <c r="AB29" s="23">
        <f t="shared" si="9"/>
        <v>0</v>
      </c>
      <c r="AC29" s="24">
        <v>25</v>
      </c>
      <c r="AD29" s="22">
        <v>0</v>
      </c>
      <c r="AE29" s="23">
        <f t="shared" si="10"/>
        <v>0</v>
      </c>
      <c r="AF29" s="24">
        <v>25</v>
      </c>
      <c r="AG29" s="22">
        <v>1</v>
      </c>
      <c r="AH29" s="23">
        <f t="shared" si="11"/>
        <v>0.04</v>
      </c>
      <c r="AI29" s="24">
        <v>25</v>
      </c>
      <c r="AJ29" s="22">
        <v>1</v>
      </c>
      <c r="AK29" s="23">
        <f t="shared" si="16"/>
        <v>0.04</v>
      </c>
      <c r="AL29" s="24">
        <v>23</v>
      </c>
      <c r="AM29" s="22">
        <v>2</v>
      </c>
      <c r="AN29" s="25">
        <f t="shared" si="13"/>
        <v>8.6956521739130432E-2</v>
      </c>
      <c r="AO29" s="24">
        <v>23</v>
      </c>
      <c r="AP29" s="22">
        <v>0</v>
      </c>
      <c r="AQ29" s="25">
        <f t="shared" si="14"/>
        <v>0</v>
      </c>
      <c r="AR29" s="24">
        <v>24</v>
      </c>
      <c r="AS29" s="22">
        <v>0</v>
      </c>
      <c r="AT29" s="25">
        <f t="shared" si="2"/>
        <v>0</v>
      </c>
      <c r="AU29" s="24">
        <v>24</v>
      </c>
      <c r="AV29" s="22">
        <v>1</v>
      </c>
      <c r="AW29" s="25">
        <f t="shared" si="3"/>
        <v>4.1666666666666664E-2</v>
      </c>
      <c r="AX29" s="26">
        <v>4.3478260869565216E-2</v>
      </c>
      <c r="AY29" s="26">
        <v>7.1428571428571425E-2</v>
      </c>
      <c r="AZ29" s="26">
        <v>0.107</v>
      </c>
      <c r="BA29" s="26">
        <v>0.15384615384615385</v>
      </c>
      <c r="BB29" s="27">
        <v>3.4000000000000002E-2</v>
      </c>
      <c r="BC29" s="27">
        <v>3.6999999999999998E-2</v>
      </c>
      <c r="BD29" s="28">
        <v>0.111</v>
      </c>
      <c r="BE29" s="61"/>
    </row>
    <row r="30" spans="1:57" s="6" customFormat="1" ht="15.75" customHeight="1" thickBot="1" x14ac:dyDescent="0.2">
      <c r="A30" s="182"/>
      <c r="B30" s="31">
        <v>23</v>
      </c>
      <c r="C30" s="32" t="s">
        <v>59</v>
      </c>
      <c r="D30" s="9">
        <f>SUM(E30:H30,K30:L30)</f>
        <v>76</v>
      </c>
      <c r="E30" s="173">
        <v>27</v>
      </c>
      <c r="F30" s="174">
        <v>15</v>
      </c>
      <c r="G30" s="174">
        <v>8</v>
      </c>
      <c r="H30" s="175">
        <v>18</v>
      </c>
      <c r="I30" s="173">
        <v>0</v>
      </c>
      <c r="J30" s="175">
        <v>3</v>
      </c>
      <c r="K30" s="10">
        <f t="shared" si="5"/>
        <v>3</v>
      </c>
      <c r="L30" s="179">
        <v>5</v>
      </c>
      <c r="M30" s="108">
        <f t="shared" si="6"/>
        <v>3.9473684210526314E-2</v>
      </c>
      <c r="N30" s="144">
        <v>77</v>
      </c>
      <c r="O30" s="33">
        <v>1</v>
      </c>
      <c r="P30" s="34">
        <f t="shared" si="0"/>
        <v>1.2987012987012988E-2</v>
      </c>
      <c r="Q30" s="144">
        <v>78</v>
      </c>
      <c r="R30" s="33">
        <v>1</v>
      </c>
      <c r="S30" s="34">
        <f t="shared" si="1"/>
        <v>1.282051282051282E-2</v>
      </c>
      <c r="T30" s="144">
        <v>78</v>
      </c>
      <c r="U30" s="33">
        <v>1</v>
      </c>
      <c r="V30" s="34">
        <f t="shared" si="7"/>
        <v>1.282051282051282E-2</v>
      </c>
      <c r="W30" s="144">
        <v>80</v>
      </c>
      <c r="X30" s="33">
        <v>2</v>
      </c>
      <c r="Y30" s="34">
        <f t="shared" si="8"/>
        <v>2.5000000000000001E-2</v>
      </c>
      <c r="Z30" s="145">
        <v>82</v>
      </c>
      <c r="AA30" s="33">
        <v>0</v>
      </c>
      <c r="AB30" s="34">
        <f t="shared" si="9"/>
        <v>0</v>
      </c>
      <c r="AC30" s="35">
        <v>85</v>
      </c>
      <c r="AD30" s="33">
        <v>2</v>
      </c>
      <c r="AE30" s="34">
        <f t="shared" si="10"/>
        <v>2.3529411764705882E-2</v>
      </c>
      <c r="AF30" s="35">
        <v>98</v>
      </c>
      <c r="AG30" s="33">
        <v>9</v>
      </c>
      <c r="AH30" s="34">
        <f t="shared" si="11"/>
        <v>9.1836734693877556E-2</v>
      </c>
      <c r="AI30" s="35">
        <v>97</v>
      </c>
      <c r="AJ30" s="33">
        <v>8</v>
      </c>
      <c r="AK30" s="34">
        <f t="shared" si="16"/>
        <v>8.247422680412371E-2</v>
      </c>
      <c r="AL30" s="35">
        <v>99</v>
      </c>
      <c r="AM30" s="33">
        <v>6</v>
      </c>
      <c r="AN30" s="36">
        <f t="shared" si="13"/>
        <v>6.0606060606060608E-2</v>
      </c>
      <c r="AO30" s="35">
        <v>105</v>
      </c>
      <c r="AP30" s="33">
        <v>10</v>
      </c>
      <c r="AQ30" s="36">
        <f t="shared" si="14"/>
        <v>9.5238095238095233E-2</v>
      </c>
      <c r="AR30" s="35">
        <v>108</v>
      </c>
      <c r="AS30" s="33">
        <v>8</v>
      </c>
      <c r="AT30" s="36">
        <f t="shared" si="2"/>
        <v>7.407407407407407E-2</v>
      </c>
      <c r="AU30" s="35">
        <v>105</v>
      </c>
      <c r="AV30" s="33">
        <v>8</v>
      </c>
      <c r="AW30" s="36">
        <f t="shared" si="3"/>
        <v>7.6190476190476197E-2</v>
      </c>
      <c r="AX30" s="37">
        <v>7.5471698113207544E-2</v>
      </c>
      <c r="AY30" s="37">
        <v>4.5871559633027525E-2</v>
      </c>
      <c r="AZ30" s="37">
        <v>5.2999999999999999E-2</v>
      </c>
      <c r="BA30" s="37">
        <v>5.4054054054054057E-2</v>
      </c>
      <c r="BB30" s="53">
        <v>4.8000000000000001E-2</v>
      </c>
      <c r="BC30" s="53">
        <v>0</v>
      </c>
      <c r="BD30" s="54">
        <v>1.6E-2</v>
      </c>
      <c r="BE30" s="40">
        <v>5.7000000000000002E-2</v>
      </c>
    </row>
    <row r="31" spans="1:57" s="6" customFormat="1" ht="15.75" customHeight="1" thickTop="1" x14ac:dyDescent="0.15">
      <c r="A31" s="183"/>
      <c r="B31" s="41"/>
      <c r="C31" s="42" t="s">
        <v>44</v>
      </c>
      <c r="D31" s="43">
        <f t="shared" ref="D31:J31" si="23">SUM(D27:D30)</f>
        <v>176</v>
      </c>
      <c r="E31" s="164">
        <f t="shared" si="23"/>
        <v>48</v>
      </c>
      <c r="F31" s="165">
        <f t="shared" si="23"/>
        <v>41</v>
      </c>
      <c r="G31" s="165">
        <f t="shared" si="23"/>
        <v>18</v>
      </c>
      <c r="H31" s="166">
        <f t="shared" si="23"/>
        <v>56</v>
      </c>
      <c r="I31" s="164">
        <f t="shared" si="23"/>
        <v>0</v>
      </c>
      <c r="J31" s="166">
        <f t="shared" si="23"/>
        <v>5</v>
      </c>
      <c r="K31" s="44">
        <f t="shared" si="5"/>
        <v>5</v>
      </c>
      <c r="L31" s="180">
        <f>SUM(L27:L30)</f>
        <v>8</v>
      </c>
      <c r="M31" s="109">
        <f t="shared" si="6"/>
        <v>2.8409090909090908E-2</v>
      </c>
      <c r="N31" s="94">
        <v>177</v>
      </c>
      <c r="O31" s="46">
        <v>4</v>
      </c>
      <c r="P31" s="47">
        <f t="shared" si="0"/>
        <v>2.2598870056497175E-2</v>
      </c>
      <c r="Q31" s="94">
        <f t="shared" ref="Q31" si="24">SUM(Q27:Q30)</f>
        <v>174</v>
      </c>
      <c r="R31" s="46">
        <f>SUM(R27:R30)</f>
        <v>2</v>
      </c>
      <c r="S31" s="47">
        <f t="shared" si="1"/>
        <v>1.1494252873563218E-2</v>
      </c>
      <c r="T31" s="94">
        <f t="shared" ref="T31" si="25">SUM(T27:T30)</f>
        <v>174</v>
      </c>
      <c r="U31" s="46">
        <f>SUM(U27:U30)</f>
        <v>3</v>
      </c>
      <c r="V31" s="47">
        <f t="shared" si="7"/>
        <v>1.7241379310344827E-2</v>
      </c>
      <c r="W31" s="94">
        <f t="shared" ref="W31" si="26">SUM(W27:W30)</f>
        <v>180</v>
      </c>
      <c r="X31" s="46">
        <f>SUM(X27:X30)</f>
        <v>8</v>
      </c>
      <c r="Y31" s="47">
        <f t="shared" si="8"/>
        <v>4.4444444444444446E-2</v>
      </c>
      <c r="Z31" s="45">
        <f>SUM(Z27:Z30)</f>
        <v>187</v>
      </c>
      <c r="AA31" s="46">
        <f>SUM(AA27:AA30)</f>
        <v>5</v>
      </c>
      <c r="AB31" s="47">
        <f t="shared" si="9"/>
        <v>2.6737967914438502E-2</v>
      </c>
      <c r="AC31" s="48">
        <f>SUM(AC27:AC30)</f>
        <v>185</v>
      </c>
      <c r="AD31" s="46">
        <f>SUM(AD27:AD30)</f>
        <v>6</v>
      </c>
      <c r="AE31" s="47">
        <f t="shared" si="10"/>
        <v>3.2432432432432434E-2</v>
      </c>
      <c r="AF31" s="48">
        <f>SUM(AF27:AF30)</f>
        <v>212</v>
      </c>
      <c r="AG31" s="46">
        <f>SUM(AG27:AG30)</f>
        <v>26</v>
      </c>
      <c r="AH31" s="47">
        <f t="shared" si="11"/>
        <v>0.12264150943396226</v>
      </c>
      <c r="AI31" s="48">
        <f>SUM(AI27:AI30)</f>
        <v>221</v>
      </c>
      <c r="AJ31" s="46">
        <f>SUM(AJ27:AJ30)</f>
        <v>23</v>
      </c>
      <c r="AK31" s="47">
        <f t="shared" si="16"/>
        <v>0.10407239819004525</v>
      </c>
      <c r="AL31" s="48">
        <f>+SUM(AL27:AL30)</f>
        <v>227</v>
      </c>
      <c r="AM31" s="46">
        <f>+SUM(AM27:AM30)</f>
        <v>24</v>
      </c>
      <c r="AN31" s="50">
        <f t="shared" si="13"/>
        <v>0.10572687224669604</v>
      </c>
      <c r="AO31" s="48">
        <f>+SUM(AO27:AO30)</f>
        <v>235</v>
      </c>
      <c r="AP31" s="46">
        <f>+SUM(AP27:AP30)</f>
        <v>30</v>
      </c>
      <c r="AQ31" s="50">
        <f t="shared" si="14"/>
        <v>0.1276595744680851</v>
      </c>
      <c r="AR31" s="48">
        <v>250</v>
      </c>
      <c r="AS31" s="46">
        <v>31</v>
      </c>
      <c r="AT31" s="50">
        <f t="shared" si="2"/>
        <v>0.124</v>
      </c>
      <c r="AU31" s="48">
        <f>SUM(AU27:AU30)</f>
        <v>247</v>
      </c>
      <c r="AV31" s="46">
        <f>SUM(AV27:AV30)</f>
        <v>30</v>
      </c>
      <c r="AW31" s="50">
        <f t="shared" si="3"/>
        <v>0.1214574898785425</v>
      </c>
      <c r="AX31" s="50">
        <v>0.1115702479338843</v>
      </c>
      <c r="AY31" s="50">
        <v>0.11940298507462686</v>
      </c>
      <c r="AZ31" s="50">
        <v>0.109</v>
      </c>
      <c r="BA31" s="50">
        <v>0.12267657992565056</v>
      </c>
      <c r="BB31" s="51">
        <v>0.09</v>
      </c>
      <c r="BC31" s="51">
        <v>8.4000000000000005E-2</v>
      </c>
      <c r="BD31" s="52">
        <v>0.11700000000000001</v>
      </c>
      <c r="BE31" s="50">
        <v>0.107</v>
      </c>
    </row>
    <row r="32" spans="1:57" s="6" customFormat="1" ht="15.75" customHeight="1" x14ac:dyDescent="0.15">
      <c r="A32" s="181" t="s">
        <v>60</v>
      </c>
      <c r="B32" s="7">
        <v>24</v>
      </c>
      <c r="C32" s="8" t="s">
        <v>61</v>
      </c>
      <c r="D32" s="11">
        <f>SUM(E32:H32,K32:L32)</f>
        <v>96</v>
      </c>
      <c r="E32" s="152">
        <v>22</v>
      </c>
      <c r="F32" s="153">
        <v>23</v>
      </c>
      <c r="G32" s="153">
        <v>10</v>
      </c>
      <c r="H32" s="154">
        <v>34</v>
      </c>
      <c r="I32" s="152">
        <v>2</v>
      </c>
      <c r="J32" s="154">
        <v>4</v>
      </c>
      <c r="K32" s="10">
        <f t="shared" si="5"/>
        <v>6</v>
      </c>
      <c r="L32" s="167">
        <v>1</v>
      </c>
      <c r="M32" s="107">
        <f t="shared" si="6"/>
        <v>6.25E-2</v>
      </c>
      <c r="N32" s="142">
        <v>90</v>
      </c>
      <c r="O32" s="12">
        <v>3</v>
      </c>
      <c r="P32" s="13">
        <f t="shared" si="0"/>
        <v>3.3333333333333333E-2</v>
      </c>
      <c r="Q32" s="142">
        <v>88</v>
      </c>
      <c r="R32" s="12">
        <v>5</v>
      </c>
      <c r="S32" s="13">
        <f t="shared" si="1"/>
        <v>5.6818181818181816E-2</v>
      </c>
      <c r="T32" s="142">
        <v>88</v>
      </c>
      <c r="U32" s="12">
        <v>5</v>
      </c>
      <c r="V32" s="13">
        <f t="shared" si="7"/>
        <v>5.6818181818181816E-2</v>
      </c>
      <c r="W32" s="142">
        <v>92</v>
      </c>
      <c r="X32" s="12">
        <v>8</v>
      </c>
      <c r="Y32" s="13">
        <f t="shared" si="8"/>
        <v>8.6956521739130432E-2</v>
      </c>
      <c r="Z32" s="142">
        <v>87</v>
      </c>
      <c r="AA32" s="12">
        <v>0</v>
      </c>
      <c r="AB32" s="13">
        <f t="shared" si="9"/>
        <v>0</v>
      </c>
      <c r="AC32" s="14">
        <v>71</v>
      </c>
      <c r="AD32" s="12">
        <v>2</v>
      </c>
      <c r="AE32" s="13">
        <f t="shared" si="10"/>
        <v>2.8169014084507043E-2</v>
      </c>
      <c r="AF32" s="14">
        <v>103</v>
      </c>
      <c r="AG32" s="12">
        <v>10</v>
      </c>
      <c r="AH32" s="13">
        <f t="shared" si="11"/>
        <v>9.7087378640776698E-2</v>
      </c>
      <c r="AI32" s="14">
        <v>121</v>
      </c>
      <c r="AJ32" s="12">
        <v>19</v>
      </c>
      <c r="AK32" s="13">
        <f t="shared" si="16"/>
        <v>0.15702479338842976</v>
      </c>
      <c r="AL32" s="14">
        <v>121</v>
      </c>
      <c r="AM32" s="12">
        <v>20</v>
      </c>
      <c r="AN32" s="15">
        <f t="shared" si="13"/>
        <v>0.16528925619834711</v>
      </c>
      <c r="AO32" s="14">
        <v>120</v>
      </c>
      <c r="AP32" s="12">
        <v>14</v>
      </c>
      <c r="AQ32" s="15">
        <f t="shared" si="14"/>
        <v>0.11666666666666667</v>
      </c>
      <c r="AR32" s="14">
        <v>122</v>
      </c>
      <c r="AS32" s="12">
        <v>16</v>
      </c>
      <c r="AT32" s="15">
        <f t="shared" si="2"/>
        <v>0.13114754098360656</v>
      </c>
      <c r="AU32" s="14">
        <v>115</v>
      </c>
      <c r="AV32" s="12">
        <v>14</v>
      </c>
      <c r="AW32" s="15">
        <f t="shared" si="3"/>
        <v>0.12173913043478261</v>
      </c>
      <c r="AX32" s="16">
        <v>0.16814159292035399</v>
      </c>
      <c r="AY32" s="16">
        <v>0.17094017094017094</v>
      </c>
      <c r="AZ32" s="16">
        <v>0.183</v>
      </c>
      <c r="BA32" s="16">
        <v>0.15702479338842976</v>
      </c>
      <c r="BB32" s="17">
        <v>0.125</v>
      </c>
      <c r="BC32" s="17">
        <v>7.4999999999999997E-2</v>
      </c>
      <c r="BD32" s="18">
        <v>0.113</v>
      </c>
      <c r="BE32" s="19">
        <v>0.12</v>
      </c>
    </row>
    <row r="33" spans="1:57" s="6" customFormat="1" ht="15.75" customHeight="1" x14ac:dyDescent="0.15">
      <c r="A33" s="182"/>
      <c r="B33" s="20">
        <v>25</v>
      </c>
      <c r="C33" s="21" t="s">
        <v>62</v>
      </c>
      <c r="D33" s="11">
        <f>SUM(E33:H33,K33:L33)</f>
        <v>33</v>
      </c>
      <c r="E33" s="155">
        <v>16</v>
      </c>
      <c r="F33" s="156">
        <v>2</v>
      </c>
      <c r="G33" s="156">
        <v>5</v>
      </c>
      <c r="H33" s="157">
        <v>3</v>
      </c>
      <c r="I33" s="155">
        <v>0</v>
      </c>
      <c r="J33" s="157">
        <v>5</v>
      </c>
      <c r="K33" s="10">
        <f t="shared" si="5"/>
        <v>5</v>
      </c>
      <c r="L33" s="167">
        <v>2</v>
      </c>
      <c r="M33" s="107">
        <f t="shared" si="6"/>
        <v>0.15151515151515152</v>
      </c>
      <c r="N33" s="143">
        <v>33</v>
      </c>
      <c r="O33" s="22">
        <v>2</v>
      </c>
      <c r="P33" s="23">
        <f t="shared" si="0"/>
        <v>6.0606060606060608E-2</v>
      </c>
      <c r="Q33" s="143">
        <v>33</v>
      </c>
      <c r="R33" s="22">
        <v>3</v>
      </c>
      <c r="S33" s="23">
        <f t="shared" si="1"/>
        <v>9.0909090909090912E-2</v>
      </c>
      <c r="T33" s="143">
        <v>32</v>
      </c>
      <c r="U33" s="22">
        <v>4</v>
      </c>
      <c r="V33" s="23">
        <f t="shared" si="7"/>
        <v>0.125</v>
      </c>
      <c r="W33" s="143">
        <v>33</v>
      </c>
      <c r="X33" s="22">
        <v>2</v>
      </c>
      <c r="Y33" s="23">
        <f t="shared" si="8"/>
        <v>6.0606060606060608E-2</v>
      </c>
      <c r="Z33" s="143">
        <v>34</v>
      </c>
      <c r="AA33" s="22">
        <v>0</v>
      </c>
      <c r="AB33" s="23">
        <f t="shared" si="9"/>
        <v>0</v>
      </c>
      <c r="AC33" s="24">
        <v>34</v>
      </c>
      <c r="AD33" s="22">
        <v>0</v>
      </c>
      <c r="AE33" s="23">
        <f t="shared" si="10"/>
        <v>0</v>
      </c>
      <c r="AF33" s="24">
        <v>35</v>
      </c>
      <c r="AG33" s="22">
        <v>5</v>
      </c>
      <c r="AH33" s="23">
        <f t="shared" si="11"/>
        <v>0.14285714285714285</v>
      </c>
      <c r="AI33" s="24">
        <v>35</v>
      </c>
      <c r="AJ33" s="22">
        <v>6</v>
      </c>
      <c r="AK33" s="23">
        <f t="shared" si="16"/>
        <v>0.17142857142857143</v>
      </c>
      <c r="AL33" s="24">
        <v>39</v>
      </c>
      <c r="AM33" s="22">
        <v>7</v>
      </c>
      <c r="AN33" s="25">
        <f t="shared" si="13"/>
        <v>0.17948717948717949</v>
      </c>
      <c r="AO33" s="24">
        <v>40</v>
      </c>
      <c r="AP33" s="22">
        <v>8</v>
      </c>
      <c r="AQ33" s="25">
        <f t="shared" si="14"/>
        <v>0.2</v>
      </c>
      <c r="AR33" s="24">
        <v>40</v>
      </c>
      <c r="AS33" s="22">
        <v>6</v>
      </c>
      <c r="AT33" s="25">
        <f t="shared" si="2"/>
        <v>0.15</v>
      </c>
      <c r="AU33" s="24">
        <v>43</v>
      </c>
      <c r="AV33" s="22">
        <v>6</v>
      </c>
      <c r="AW33" s="25">
        <f t="shared" si="3"/>
        <v>0.13953488372093023</v>
      </c>
      <c r="AX33" s="26">
        <v>0.1702127659574468</v>
      </c>
      <c r="AY33" s="26">
        <v>0.11627906976744186</v>
      </c>
      <c r="AZ33" s="26">
        <v>0.13</v>
      </c>
      <c r="BA33" s="26">
        <v>6.1224489795918366E-2</v>
      </c>
      <c r="BB33" s="27">
        <v>0.106</v>
      </c>
      <c r="BC33" s="27">
        <v>9.0999999999999998E-2</v>
      </c>
      <c r="BD33" s="28">
        <v>0.13700000000000001</v>
      </c>
      <c r="BE33" s="29">
        <v>6.7000000000000004E-2</v>
      </c>
    </row>
    <row r="34" spans="1:57" s="6" customFormat="1" ht="15.75" customHeight="1" x14ac:dyDescent="0.15">
      <c r="A34" s="182"/>
      <c r="B34" s="20">
        <v>26</v>
      </c>
      <c r="C34" s="21" t="s">
        <v>63</v>
      </c>
      <c r="D34" s="11">
        <f>SUM(E34:H34,K34:L34)</f>
        <v>40</v>
      </c>
      <c r="E34" s="155">
        <v>17</v>
      </c>
      <c r="F34" s="156">
        <v>5</v>
      </c>
      <c r="G34" s="156">
        <v>5</v>
      </c>
      <c r="H34" s="157">
        <v>8</v>
      </c>
      <c r="I34" s="155">
        <v>1</v>
      </c>
      <c r="J34" s="157">
        <v>3</v>
      </c>
      <c r="K34" s="10">
        <f t="shared" si="5"/>
        <v>4</v>
      </c>
      <c r="L34" s="167">
        <v>1</v>
      </c>
      <c r="M34" s="107">
        <f t="shared" si="6"/>
        <v>0.1</v>
      </c>
      <c r="N34" s="143">
        <v>43</v>
      </c>
      <c r="O34" s="22">
        <v>4</v>
      </c>
      <c r="P34" s="23">
        <f t="shared" si="0"/>
        <v>9.3023255813953487E-2</v>
      </c>
      <c r="Q34" s="143">
        <v>41</v>
      </c>
      <c r="R34" s="22">
        <v>4</v>
      </c>
      <c r="S34" s="23">
        <f t="shared" si="1"/>
        <v>9.7560975609756101E-2</v>
      </c>
      <c r="T34" s="143">
        <v>41</v>
      </c>
      <c r="U34" s="22">
        <v>5</v>
      </c>
      <c r="V34" s="23">
        <f t="shared" si="7"/>
        <v>0.12195121951219512</v>
      </c>
      <c r="W34" s="143">
        <v>43</v>
      </c>
      <c r="X34" s="22">
        <v>2</v>
      </c>
      <c r="Y34" s="23">
        <f t="shared" si="8"/>
        <v>4.6511627906976744E-2</v>
      </c>
      <c r="Z34" s="143">
        <v>43</v>
      </c>
      <c r="AA34" s="22">
        <v>5</v>
      </c>
      <c r="AB34" s="23">
        <f t="shared" si="9"/>
        <v>0.11627906976744186</v>
      </c>
      <c r="AC34" s="24">
        <v>46</v>
      </c>
      <c r="AD34" s="22">
        <v>10</v>
      </c>
      <c r="AE34" s="23">
        <f t="shared" si="10"/>
        <v>0.21739130434782608</v>
      </c>
      <c r="AF34" s="24">
        <v>49</v>
      </c>
      <c r="AG34" s="22">
        <v>5</v>
      </c>
      <c r="AH34" s="23">
        <f t="shared" si="11"/>
        <v>0.10204081632653061</v>
      </c>
      <c r="AI34" s="24">
        <v>48</v>
      </c>
      <c r="AJ34" s="22">
        <v>6</v>
      </c>
      <c r="AK34" s="23">
        <f t="shared" si="16"/>
        <v>0.125</v>
      </c>
      <c r="AL34" s="24">
        <v>54</v>
      </c>
      <c r="AM34" s="22">
        <v>7</v>
      </c>
      <c r="AN34" s="25">
        <f t="shared" si="13"/>
        <v>0.12962962962962962</v>
      </c>
      <c r="AO34" s="24">
        <v>55</v>
      </c>
      <c r="AP34" s="22">
        <v>7</v>
      </c>
      <c r="AQ34" s="25">
        <f t="shared" si="14"/>
        <v>0.12727272727272726</v>
      </c>
      <c r="AR34" s="24">
        <v>55</v>
      </c>
      <c r="AS34" s="22">
        <v>7</v>
      </c>
      <c r="AT34" s="25">
        <f t="shared" si="2"/>
        <v>0.12727272727272726</v>
      </c>
      <c r="AU34" s="24">
        <v>53</v>
      </c>
      <c r="AV34" s="22">
        <v>9</v>
      </c>
      <c r="AW34" s="25">
        <f t="shared" si="3"/>
        <v>0.16981132075471697</v>
      </c>
      <c r="AX34" s="26">
        <v>0.2</v>
      </c>
      <c r="AY34" s="26">
        <v>5.7692307692307696E-2</v>
      </c>
      <c r="AZ34" s="26">
        <v>0.23699999999999999</v>
      </c>
      <c r="BA34" s="26">
        <v>0.10169491525423729</v>
      </c>
      <c r="BB34" s="27">
        <v>0.13600000000000001</v>
      </c>
      <c r="BC34" s="27">
        <v>0.14000000000000001</v>
      </c>
      <c r="BD34" s="28">
        <v>0.121</v>
      </c>
      <c r="BE34" s="29">
        <v>6.8000000000000005E-2</v>
      </c>
    </row>
    <row r="35" spans="1:57" s="6" customFormat="1" ht="15.75" customHeight="1" thickBot="1" x14ac:dyDescent="0.2">
      <c r="A35" s="182"/>
      <c r="B35" s="62">
        <v>27</v>
      </c>
      <c r="C35" s="111" t="s">
        <v>64</v>
      </c>
      <c r="D35" s="11">
        <f>SUM(E35:H35,K35:L35)</f>
        <v>123</v>
      </c>
      <c r="E35" s="176">
        <v>31</v>
      </c>
      <c r="F35" s="177">
        <v>28</v>
      </c>
      <c r="G35" s="177">
        <v>22</v>
      </c>
      <c r="H35" s="178">
        <v>34</v>
      </c>
      <c r="I35" s="176">
        <v>0</v>
      </c>
      <c r="J35" s="178">
        <v>5</v>
      </c>
      <c r="K35" s="10">
        <f t="shared" si="5"/>
        <v>5</v>
      </c>
      <c r="L35" s="179">
        <v>3</v>
      </c>
      <c r="M35" s="108">
        <f t="shared" si="6"/>
        <v>4.065040650406504E-2</v>
      </c>
      <c r="N35" s="146">
        <v>121</v>
      </c>
      <c r="O35" s="95">
        <v>5</v>
      </c>
      <c r="P35" s="63">
        <f t="shared" si="0"/>
        <v>4.1322314049586778E-2</v>
      </c>
      <c r="Q35" s="146">
        <v>119</v>
      </c>
      <c r="R35" s="95">
        <v>3</v>
      </c>
      <c r="S35" s="63">
        <f t="shared" si="1"/>
        <v>2.5210084033613446E-2</v>
      </c>
      <c r="T35" s="146">
        <v>119</v>
      </c>
      <c r="U35" s="95">
        <v>3</v>
      </c>
      <c r="V35" s="63">
        <f>U35/T35</f>
        <v>2.5210084033613446E-2</v>
      </c>
      <c r="W35" s="146">
        <v>122</v>
      </c>
      <c r="X35" s="95">
        <v>6</v>
      </c>
      <c r="Y35" s="63">
        <f>X35/W35</f>
        <v>4.9180327868852458E-2</v>
      </c>
      <c r="Z35" s="147">
        <v>122</v>
      </c>
      <c r="AA35" s="56">
        <v>2</v>
      </c>
      <c r="AB35" s="63">
        <f>AA35/Z35</f>
        <v>1.6393442622950821E-2</v>
      </c>
      <c r="AC35" s="57">
        <v>119</v>
      </c>
      <c r="AD35" s="56">
        <v>3</v>
      </c>
      <c r="AE35" s="63">
        <f>AD35/AC35</f>
        <v>2.5210084033613446E-2</v>
      </c>
      <c r="AF35" s="57">
        <v>122</v>
      </c>
      <c r="AG35" s="56">
        <v>4</v>
      </c>
      <c r="AH35" s="63">
        <f>AG35/AF35</f>
        <v>3.2786885245901641E-2</v>
      </c>
      <c r="AI35" s="57">
        <v>129</v>
      </c>
      <c r="AJ35" s="56">
        <v>9</v>
      </c>
      <c r="AK35" s="63">
        <f t="shared" si="16"/>
        <v>6.9767441860465115E-2</v>
      </c>
      <c r="AL35" s="57">
        <v>129</v>
      </c>
      <c r="AM35" s="56">
        <v>10</v>
      </c>
      <c r="AN35" s="64">
        <f t="shared" si="13"/>
        <v>7.7519379844961239E-2</v>
      </c>
      <c r="AO35" s="57">
        <v>128</v>
      </c>
      <c r="AP35" s="56">
        <v>8</v>
      </c>
      <c r="AQ35" s="64">
        <f t="shared" si="14"/>
        <v>6.25E-2</v>
      </c>
      <c r="AR35" s="65">
        <v>126</v>
      </c>
      <c r="AS35" s="66">
        <v>7</v>
      </c>
      <c r="AT35" s="58">
        <f t="shared" si="2"/>
        <v>5.5555555555555552E-2</v>
      </c>
      <c r="AU35" s="57">
        <v>127</v>
      </c>
      <c r="AV35" s="56">
        <v>15</v>
      </c>
      <c r="AW35" s="64">
        <f t="shared" si="3"/>
        <v>0.11811023622047244</v>
      </c>
      <c r="AX35" s="67">
        <v>0.15</v>
      </c>
      <c r="AY35" s="67">
        <v>0.15909090909090909</v>
      </c>
      <c r="AZ35" s="67">
        <v>5.8999999999999997E-2</v>
      </c>
      <c r="BA35" s="67">
        <v>0.11940298507462686</v>
      </c>
      <c r="BB35" s="68">
        <v>8.1000000000000003E-2</v>
      </c>
      <c r="BC35" s="68">
        <v>0.10299999999999999</v>
      </c>
      <c r="BD35" s="69">
        <v>0.107</v>
      </c>
      <c r="BE35" s="59">
        <v>5.7000000000000002E-2</v>
      </c>
    </row>
    <row r="36" spans="1:57" s="6" customFormat="1" ht="15.75" customHeight="1" thickTop="1" x14ac:dyDescent="0.15">
      <c r="A36" s="183"/>
      <c r="B36" s="116"/>
      <c r="C36" s="117" t="s">
        <v>44</v>
      </c>
      <c r="D36" s="118">
        <f>SUM(D32:D35)</f>
        <v>292</v>
      </c>
      <c r="E36" s="119">
        <f t="shared" ref="E36:J36" si="27">SUM(E32:E35)</f>
        <v>86</v>
      </c>
      <c r="F36" s="120">
        <f t="shared" si="27"/>
        <v>58</v>
      </c>
      <c r="G36" s="120">
        <f t="shared" si="27"/>
        <v>42</v>
      </c>
      <c r="H36" s="121">
        <f t="shared" si="27"/>
        <v>79</v>
      </c>
      <c r="I36" s="119">
        <f t="shared" si="27"/>
        <v>3</v>
      </c>
      <c r="J36" s="121">
        <f t="shared" si="27"/>
        <v>17</v>
      </c>
      <c r="K36" s="122">
        <f t="shared" si="5"/>
        <v>20</v>
      </c>
      <c r="L36" s="123">
        <f>SUM(L32:L35)</f>
        <v>7</v>
      </c>
      <c r="M36" s="113">
        <f t="shared" si="6"/>
        <v>6.8493150684931503E-2</v>
      </c>
      <c r="N36" s="94">
        <v>287</v>
      </c>
      <c r="O36" s="124">
        <v>14</v>
      </c>
      <c r="P36" s="125">
        <f t="shared" si="0"/>
        <v>4.878048780487805E-2</v>
      </c>
      <c r="Q36" s="94">
        <f>SUM(Q32:Q35)</f>
        <v>281</v>
      </c>
      <c r="R36" s="124">
        <f>SUM(R32:R35)</f>
        <v>15</v>
      </c>
      <c r="S36" s="125">
        <f t="shared" si="1"/>
        <v>5.3380782918149468E-2</v>
      </c>
      <c r="T36" s="94">
        <f>SUM(T32:T35)</f>
        <v>280</v>
      </c>
      <c r="U36" s="124">
        <f>SUM(U32:U35)</f>
        <v>17</v>
      </c>
      <c r="V36" s="125">
        <f>U36/T36</f>
        <v>6.0714285714285714E-2</v>
      </c>
      <c r="W36" s="94">
        <f>SUM(W32:W35)</f>
        <v>290</v>
      </c>
      <c r="X36" s="124">
        <f>SUM(X32:X35)</f>
        <v>18</v>
      </c>
      <c r="Y36" s="125">
        <f>X36/W36</f>
        <v>6.2068965517241378E-2</v>
      </c>
      <c r="Z36" s="45">
        <f>SUM(Z32:Z35)</f>
        <v>286</v>
      </c>
      <c r="AA36" s="126">
        <f>SUM(AA32:AA35)</f>
        <v>7</v>
      </c>
      <c r="AB36" s="125">
        <f>AA36/Z36</f>
        <v>2.4475524475524476E-2</v>
      </c>
      <c r="AC36" s="45">
        <f>SUM(AC32:AC35)</f>
        <v>270</v>
      </c>
      <c r="AD36" s="126">
        <f>SUM(AD32:AD35)</f>
        <v>15</v>
      </c>
      <c r="AE36" s="125">
        <f t="shared" si="10"/>
        <v>5.5555555555555552E-2</v>
      </c>
      <c r="AF36" s="45">
        <f>SUM(AF32:AF35)</f>
        <v>309</v>
      </c>
      <c r="AG36" s="126">
        <f>SUM(AG32:AG35)</f>
        <v>24</v>
      </c>
      <c r="AH36" s="125">
        <f>AG36/AF36</f>
        <v>7.7669902912621352E-2</v>
      </c>
      <c r="AI36" s="45">
        <f>SUM(AI32:AI35)</f>
        <v>333</v>
      </c>
      <c r="AJ36" s="126">
        <f>SUM(AJ32:AJ35)</f>
        <v>40</v>
      </c>
      <c r="AK36" s="125">
        <f t="shared" si="16"/>
        <v>0.12012012012012012</v>
      </c>
      <c r="AL36" s="45">
        <f>+SUM(AL32:AL35)</f>
        <v>343</v>
      </c>
      <c r="AM36" s="126">
        <f>+SUM(AM32:AM35)</f>
        <v>44</v>
      </c>
      <c r="AN36" s="127">
        <f t="shared" si="13"/>
        <v>0.1282798833819242</v>
      </c>
      <c r="AO36" s="45">
        <f>+SUM(AO32:AO35)</f>
        <v>343</v>
      </c>
      <c r="AP36" s="126">
        <f>+SUM(AP32:AP35)</f>
        <v>37</v>
      </c>
      <c r="AQ36" s="127">
        <f t="shared" si="14"/>
        <v>0.10787172011661808</v>
      </c>
      <c r="AR36" s="45">
        <v>343</v>
      </c>
      <c r="AS36" s="126">
        <v>36</v>
      </c>
      <c r="AT36" s="127">
        <f t="shared" si="2"/>
        <v>0.10495626822157435</v>
      </c>
      <c r="AU36" s="45">
        <f>SUM(AU32:AU35)</f>
        <v>338</v>
      </c>
      <c r="AV36" s="126">
        <f>SUM(AV32:AV35)</f>
        <v>44</v>
      </c>
      <c r="AW36" s="127">
        <f t="shared" si="3"/>
        <v>0.13017751479289941</v>
      </c>
      <c r="AX36" s="127">
        <v>0.16716417910447762</v>
      </c>
      <c r="AY36" s="127">
        <v>0.14244186046511628</v>
      </c>
      <c r="AZ36" s="127">
        <v>0.13500000000000001</v>
      </c>
      <c r="BA36" s="127">
        <v>0.12121212121212122</v>
      </c>
      <c r="BB36" s="128">
        <v>0.108</v>
      </c>
      <c r="BC36" s="128">
        <v>9.8000000000000004E-2</v>
      </c>
      <c r="BD36" s="129">
        <v>0.115</v>
      </c>
      <c r="BE36" s="127">
        <v>7.8E-2</v>
      </c>
    </row>
    <row r="37" spans="1:57" s="6" customFormat="1" ht="15.75" customHeight="1" thickBot="1" x14ac:dyDescent="0.2">
      <c r="A37" s="70" t="s">
        <v>65</v>
      </c>
      <c r="B37" s="130"/>
      <c r="C37" s="131" t="s">
        <v>66</v>
      </c>
      <c r="D37" s="132">
        <f>D16+D21+D26+D31+D36</f>
        <v>1271</v>
      </c>
      <c r="E37" s="133">
        <f t="shared" ref="E37:J37" si="28">E16+E21+E26+E31+E36</f>
        <v>433</v>
      </c>
      <c r="F37" s="134">
        <f t="shared" si="28"/>
        <v>245</v>
      </c>
      <c r="G37" s="134">
        <f t="shared" si="28"/>
        <v>211</v>
      </c>
      <c r="H37" s="135">
        <f t="shared" si="28"/>
        <v>264</v>
      </c>
      <c r="I37" s="133">
        <f t="shared" si="28"/>
        <v>10</v>
      </c>
      <c r="J37" s="135">
        <f t="shared" si="28"/>
        <v>84</v>
      </c>
      <c r="K37" s="136">
        <f>SUM(I37:J37)</f>
        <v>94</v>
      </c>
      <c r="L37" s="133">
        <f>L16+L21+L26+L31+L36</f>
        <v>24</v>
      </c>
      <c r="M37" s="110">
        <f t="shared" si="6"/>
        <v>7.3957513768686076E-2</v>
      </c>
      <c r="N37" s="148">
        <v>1270</v>
      </c>
      <c r="O37" s="151">
        <v>78</v>
      </c>
      <c r="P37" s="137">
        <f t="shared" si="0"/>
        <v>6.1417322834645668E-2</v>
      </c>
      <c r="Q37" s="148">
        <f>Q16+Q21+Q26+Q31+Q36</f>
        <v>1260</v>
      </c>
      <c r="R37" s="151">
        <f>R16+R21+R26+R31+R36</f>
        <v>76</v>
      </c>
      <c r="S37" s="137">
        <f t="shared" si="1"/>
        <v>6.0317460317460318E-2</v>
      </c>
      <c r="T37" s="149">
        <f>T16+T21+T26+T31+T36</f>
        <v>1259</v>
      </c>
      <c r="U37" s="151">
        <f>U16+U21+U26+U31+U36</f>
        <v>68</v>
      </c>
      <c r="V37" s="137">
        <f>U37/T37</f>
        <v>5.4011119936457505E-2</v>
      </c>
      <c r="W37" s="150">
        <f>W16+W21+W26+W31+W36</f>
        <v>1280</v>
      </c>
      <c r="X37" s="151">
        <f>X16+X21+X26+X31+X36</f>
        <v>66</v>
      </c>
      <c r="Y37" s="137">
        <f>X37/W37</f>
        <v>5.1562499999999997E-2</v>
      </c>
      <c r="Z37" s="149">
        <f>Z16+Z21+Z26+Z31+Z36</f>
        <v>1289</v>
      </c>
      <c r="AA37" s="151">
        <f>AA16+AA21+AA26+AA31+AA36</f>
        <v>56</v>
      </c>
      <c r="AB37" s="137">
        <f>AA37/Z37</f>
        <v>4.3444530643910011E-2</v>
      </c>
      <c r="AC37" s="149">
        <f>AC16+AC21+AC26+AC31+AC36</f>
        <v>1274</v>
      </c>
      <c r="AD37" s="151">
        <f>AD16+AD21+AD26+AD31+AD36</f>
        <v>69</v>
      </c>
      <c r="AE37" s="137">
        <f>AD37/AC37</f>
        <v>5.4160125588697018E-2</v>
      </c>
      <c r="AF37" s="149">
        <f>AF16+AF21+AF26+AF31+AF36</f>
        <v>1358</v>
      </c>
      <c r="AG37" s="151">
        <f>AG16+AG21+AG26+AG31+AG36</f>
        <v>114</v>
      </c>
      <c r="AH37" s="137">
        <f>AG37/AF37</f>
        <v>8.3946980854197342E-2</v>
      </c>
      <c r="AI37" s="149">
        <f>AI16+AI21+AI26+AI31+AI36</f>
        <v>1405</v>
      </c>
      <c r="AJ37" s="151">
        <f>AJ16+AJ21+AJ26+AJ31+AJ36</f>
        <v>128</v>
      </c>
      <c r="AK37" s="137">
        <f t="shared" si="16"/>
        <v>9.1103202846975095E-2</v>
      </c>
      <c r="AL37" s="149">
        <f>+AL16+AL21+AL26+AL31+AL36</f>
        <v>1425</v>
      </c>
      <c r="AM37" s="151">
        <f>+AM16+AM21+AM26+AM31+AM36</f>
        <v>137</v>
      </c>
      <c r="AN37" s="138">
        <f t="shared" si="13"/>
        <v>9.6140350877192984E-2</v>
      </c>
      <c r="AO37" s="149">
        <f>+AO16+AO21+AO26+AO31+AO36</f>
        <v>1451</v>
      </c>
      <c r="AP37" s="151">
        <f>+AP16+AP21+AP26+AP31+AP36</f>
        <v>139</v>
      </c>
      <c r="AQ37" s="138">
        <f t="shared" si="14"/>
        <v>9.5796002756719498E-2</v>
      </c>
      <c r="AR37" s="149">
        <v>1471</v>
      </c>
      <c r="AS37" s="151">
        <v>145</v>
      </c>
      <c r="AT37" s="138">
        <f t="shared" si="2"/>
        <v>9.8572399728076132E-2</v>
      </c>
      <c r="AU37" s="149">
        <f>AU16+AU21+AU26+AU31+AU36</f>
        <v>1460</v>
      </c>
      <c r="AV37" s="151">
        <f>AV16+AV21+AV26+AV31+AV36</f>
        <v>160</v>
      </c>
      <c r="AW37" s="138">
        <f t="shared" si="3"/>
        <v>0.1095890410958904</v>
      </c>
      <c r="AX37" s="138">
        <v>0.12655601659751037</v>
      </c>
      <c r="AY37" s="138">
        <v>0.10711909514304724</v>
      </c>
      <c r="AZ37" s="138">
        <v>0.10199999999999999</v>
      </c>
      <c r="BA37" s="138">
        <v>0.1044776119402985</v>
      </c>
      <c r="BB37" s="139">
        <v>8.7999999999999995E-2</v>
      </c>
      <c r="BC37" s="139">
        <v>8.1000000000000003E-2</v>
      </c>
      <c r="BD37" s="140">
        <v>8.8999999999999996E-2</v>
      </c>
      <c r="BE37" s="138">
        <v>8.4000000000000005E-2</v>
      </c>
    </row>
    <row r="38" spans="1:57" s="6" customFormat="1" ht="7.5" customHeight="1" x14ac:dyDescent="0.15">
      <c r="A38" s="71"/>
      <c r="B38" s="71"/>
      <c r="C38" s="72"/>
      <c r="D38" s="73"/>
      <c r="E38" s="73"/>
      <c r="F38" s="73"/>
      <c r="G38" s="73"/>
      <c r="H38" s="73"/>
      <c r="I38" s="73"/>
      <c r="J38" s="73"/>
      <c r="K38" s="73"/>
      <c r="L38" s="73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5"/>
      <c r="AP38" s="76"/>
      <c r="AQ38" s="74"/>
      <c r="AR38" s="74"/>
      <c r="AS38" s="74"/>
      <c r="AT38" s="74"/>
      <c r="AU38" s="75"/>
      <c r="AV38" s="76"/>
      <c r="AW38" s="74"/>
      <c r="AX38" s="74"/>
      <c r="AY38" s="74"/>
      <c r="AZ38" s="74"/>
      <c r="BA38" s="74"/>
      <c r="BB38" s="74"/>
      <c r="BC38" s="74"/>
      <c r="BD38" s="74"/>
      <c r="BE38" s="74"/>
    </row>
    <row r="39" spans="1:57" s="6" customFormat="1" ht="14.25" customHeight="1" x14ac:dyDescent="0.15">
      <c r="A39" s="71" t="s">
        <v>67</v>
      </c>
      <c r="B39" s="77">
        <v>28</v>
      </c>
      <c r="C39" s="78" t="s">
        <v>68</v>
      </c>
      <c r="D39" s="30">
        <f>SUM(E39:H39,K39:L39)</f>
        <v>46</v>
      </c>
      <c r="E39" s="79">
        <f>5+5</f>
        <v>10</v>
      </c>
      <c r="F39" s="79">
        <v>8</v>
      </c>
      <c r="G39" s="79">
        <v>3</v>
      </c>
      <c r="H39" s="79">
        <f>13+8</f>
        <v>21</v>
      </c>
      <c r="I39" s="79">
        <v>1</v>
      </c>
      <c r="J39" s="79">
        <v>2</v>
      </c>
      <c r="K39" s="80">
        <f>SUM(I39:J39)</f>
        <v>3</v>
      </c>
      <c r="L39" s="79">
        <v>1</v>
      </c>
      <c r="M39" s="112">
        <f>K39/D39</f>
        <v>6.5217391304347824E-2</v>
      </c>
      <c r="N39" s="79">
        <v>50</v>
      </c>
      <c r="O39" s="83">
        <v>3</v>
      </c>
      <c r="P39" s="25">
        <f>O39/N39</f>
        <v>0.06</v>
      </c>
      <c r="Q39" s="79">
        <v>53</v>
      </c>
      <c r="R39" s="83">
        <v>6</v>
      </c>
      <c r="S39" s="25">
        <f>R39/Q39</f>
        <v>0.11320754716981132</v>
      </c>
      <c r="T39" s="79">
        <v>53</v>
      </c>
      <c r="U39" s="83">
        <v>7</v>
      </c>
      <c r="V39" s="25">
        <f>U39/T39</f>
        <v>0.13207547169811321</v>
      </c>
      <c r="W39" s="79">
        <v>54</v>
      </c>
      <c r="X39" s="83">
        <v>6</v>
      </c>
      <c r="Y39" s="25">
        <f>X39/W39</f>
        <v>0.1111111111111111</v>
      </c>
      <c r="Z39" s="79">
        <v>55</v>
      </c>
      <c r="AA39" s="83">
        <v>5</v>
      </c>
      <c r="AB39" s="25">
        <f>AA39/Z39</f>
        <v>9.0909090909090912E-2</v>
      </c>
      <c r="AC39" s="79">
        <v>54</v>
      </c>
      <c r="AD39" s="83">
        <v>7</v>
      </c>
      <c r="AE39" s="25">
        <f>AD39/AC39</f>
        <v>0.12962962962962962</v>
      </c>
      <c r="AF39" s="79">
        <v>57</v>
      </c>
      <c r="AG39" s="83">
        <v>8</v>
      </c>
      <c r="AH39" s="25">
        <f>AG39/AF39</f>
        <v>0.14035087719298245</v>
      </c>
      <c r="AI39" s="102">
        <v>59</v>
      </c>
      <c r="AJ39" s="103">
        <v>9</v>
      </c>
      <c r="AK39" s="25">
        <f>AJ39/AI39</f>
        <v>0.15254237288135594</v>
      </c>
      <c r="AL39" s="79">
        <v>59</v>
      </c>
      <c r="AM39" s="83">
        <v>11</v>
      </c>
      <c r="AN39" s="25">
        <f>AM39/AL39</f>
        <v>0.1864406779661017</v>
      </c>
      <c r="AO39" s="82">
        <v>58</v>
      </c>
      <c r="AP39" s="83">
        <v>11</v>
      </c>
      <c r="AQ39" s="25">
        <f>AP39/AO39</f>
        <v>0.18965517241379309</v>
      </c>
      <c r="AR39" s="84">
        <v>62</v>
      </c>
      <c r="AS39" s="83">
        <v>12</v>
      </c>
      <c r="AT39" s="25">
        <f>AS39/AR39</f>
        <v>0.19354838709677419</v>
      </c>
      <c r="AU39" s="84">
        <v>61</v>
      </c>
      <c r="AV39" s="83">
        <v>12</v>
      </c>
      <c r="AW39" s="25">
        <f>AV39/AU39</f>
        <v>0.19672131147540983</v>
      </c>
      <c r="AX39" s="26">
        <v>0.19</v>
      </c>
      <c r="AY39" s="85"/>
      <c r="AZ39" s="85"/>
      <c r="BA39" s="85"/>
      <c r="BB39" s="86"/>
      <c r="BC39" s="86"/>
      <c r="BD39" s="86"/>
      <c r="BE39" s="86"/>
    </row>
    <row r="40" spans="1:57" s="6" customFormat="1" ht="14.25" hidden="1" customHeight="1" x14ac:dyDescent="0.15">
      <c r="A40" s="71"/>
      <c r="B40" s="77"/>
      <c r="C40" s="78"/>
      <c r="D40" s="30">
        <f>SUM(E40:H40,K40:L40)</f>
        <v>0</v>
      </c>
      <c r="E40" s="79"/>
      <c r="F40" s="79"/>
      <c r="G40" s="79"/>
      <c r="H40" s="79"/>
      <c r="I40" s="79"/>
      <c r="J40" s="79"/>
      <c r="K40" s="80">
        <f>SUM(I40:J40)</f>
        <v>0</v>
      </c>
      <c r="L40" s="79">
        <v>0</v>
      </c>
      <c r="M40" s="106" t="e">
        <f t="shared" ref="M40:M41" si="29">K40/D40</f>
        <v>#DIV/0!</v>
      </c>
      <c r="N40" s="79"/>
      <c r="O40" s="83"/>
      <c r="P40" s="25"/>
      <c r="Q40" s="79"/>
      <c r="R40" s="83"/>
      <c r="S40" s="25"/>
      <c r="T40" s="79"/>
      <c r="U40" s="83"/>
      <c r="V40" s="25"/>
      <c r="W40" s="79"/>
      <c r="X40" s="83"/>
      <c r="Y40" s="25"/>
      <c r="Z40" s="79"/>
      <c r="AA40" s="83"/>
      <c r="AB40" s="25"/>
      <c r="AC40" s="79"/>
      <c r="AD40" s="83"/>
      <c r="AE40" s="25"/>
      <c r="AF40" s="79"/>
      <c r="AG40" s="83"/>
      <c r="AH40" s="25"/>
      <c r="AI40" s="102"/>
      <c r="AJ40" s="103"/>
      <c r="AK40" s="25"/>
      <c r="AL40" s="79"/>
      <c r="AM40" s="83"/>
      <c r="AN40" s="25"/>
      <c r="AO40" s="100"/>
      <c r="AP40" s="81"/>
      <c r="AQ40" s="15"/>
      <c r="AR40" s="101"/>
      <c r="AS40" s="81"/>
      <c r="AT40" s="15"/>
      <c r="AU40" s="101"/>
      <c r="AV40" s="81"/>
      <c r="AW40" s="15"/>
      <c r="AX40" s="16"/>
      <c r="AY40" s="85"/>
      <c r="AZ40" s="85"/>
      <c r="BA40" s="85"/>
      <c r="BB40" s="86"/>
      <c r="BC40" s="86"/>
      <c r="BD40" s="86"/>
      <c r="BE40" s="86"/>
    </row>
    <row r="41" spans="1:57" s="6" customFormat="1" ht="14.25" hidden="1" customHeight="1" x14ac:dyDescent="0.15">
      <c r="A41" s="71"/>
      <c r="B41" s="77"/>
      <c r="C41" s="78"/>
      <c r="D41" s="30">
        <f>SUM(E41:H41,K41:L41)</f>
        <v>0</v>
      </c>
      <c r="E41" s="79"/>
      <c r="F41" s="79"/>
      <c r="G41" s="79"/>
      <c r="H41" s="79"/>
      <c r="I41" s="79"/>
      <c r="J41" s="79"/>
      <c r="K41" s="80">
        <f>SUM(I41:J41)</f>
        <v>0</v>
      </c>
      <c r="L41" s="79">
        <v>0</v>
      </c>
      <c r="M41" s="99" t="e">
        <f t="shared" si="29"/>
        <v>#DIV/0!</v>
      </c>
      <c r="N41" s="79"/>
      <c r="O41" s="83"/>
      <c r="P41" s="25"/>
      <c r="Q41" s="79"/>
      <c r="R41" s="83"/>
      <c r="S41" s="25"/>
      <c r="T41" s="79"/>
      <c r="U41" s="83"/>
      <c r="V41" s="25"/>
      <c r="W41" s="79"/>
      <c r="X41" s="83"/>
      <c r="Y41" s="25"/>
      <c r="Z41" s="79"/>
      <c r="AA41" s="83"/>
      <c r="AB41" s="25"/>
      <c r="AC41" s="79"/>
      <c r="AD41" s="83"/>
      <c r="AE41" s="25"/>
      <c r="AF41" s="79"/>
      <c r="AG41" s="83"/>
      <c r="AH41" s="25"/>
      <c r="AI41" s="102"/>
      <c r="AJ41" s="103"/>
      <c r="AK41" s="25"/>
      <c r="AL41" s="79"/>
      <c r="AM41" s="83"/>
      <c r="AN41" s="25"/>
      <c r="AO41" s="82"/>
      <c r="AP41" s="83"/>
      <c r="AQ41" s="25"/>
      <c r="AR41" s="82"/>
      <c r="AS41" s="83"/>
      <c r="AT41" s="25"/>
      <c r="AU41" s="82"/>
      <c r="AV41" s="83"/>
      <c r="AW41" s="25"/>
      <c r="AX41" s="26"/>
      <c r="AY41" s="85"/>
      <c r="AZ41" s="85"/>
      <c r="BA41" s="85"/>
      <c r="BB41" s="86"/>
      <c r="BC41" s="86"/>
      <c r="BD41" s="86"/>
      <c r="BE41" s="86"/>
    </row>
    <row r="42" spans="1:57" s="6" customFormat="1" ht="14.25" hidden="1" customHeight="1" x14ac:dyDescent="0.15">
      <c r="A42" s="71"/>
      <c r="B42" s="77"/>
      <c r="C42" s="78"/>
      <c r="D42" s="30">
        <f>SUM(E42:H42,K42:L42)</f>
        <v>0</v>
      </c>
      <c r="E42" s="79"/>
      <c r="F42" s="79"/>
      <c r="G42" s="79"/>
      <c r="H42" s="79"/>
      <c r="I42" s="79"/>
      <c r="J42" s="79"/>
      <c r="K42" s="80">
        <f>SUM(I42:J42)</f>
        <v>0</v>
      </c>
      <c r="L42" s="79">
        <v>0</v>
      </c>
      <c r="M42" s="104" t="e">
        <f t="shared" si="6"/>
        <v>#DIV/0!</v>
      </c>
      <c r="N42" s="79"/>
      <c r="O42" s="83"/>
      <c r="P42" s="25"/>
      <c r="Q42" s="79"/>
      <c r="R42" s="83"/>
      <c r="S42" s="25"/>
      <c r="T42" s="79"/>
      <c r="U42" s="83"/>
      <c r="V42" s="25"/>
      <c r="W42" s="79"/>
      <c r="X42" s="83"/>
      <c r="Y42" s="25"/>
      <c r="Z42" s="79"/>
      <c r="AA42" s="83"/>
      <c r="AB42" s="25"/>
      <c r="AC42" s="79"/>
      <c r="AD42" s="83"/>
      <c r="AE42" s="25"/>
      <c r="AF42" s="79"/>
      <c r="AG42" s="83"/>
      <c r="AH42" s="25"/>
      <c r="AI42" s="102"/>
      <c r="AJ42" s="103"/>
      <c r="AK42" s="25"/>
      <c r="AL42" s="79"/>
      <c r="AM42" s="83"/>
      <c r="AN42" s="25"/>
      <c r="AO42" s="96"/>
      <c r="AP42" s="97"/>
      <c r="AQ42" s="64"/>
      <c r="AR42" s="98"/>
      <c r="AS42" s="97"/>
      <c r="AT42" s="64"/>
      <c r="AU42" s="98"/>
      <c r="AV42" s="97"/>
      <c r="AW42" s="64"/>
      <c r="AX42" s="67"/>
      <c r="AY42" s="85"/>
      <c r="AZ42" s="85"/>
      <c r="BA42" s="85"/>
      <c r="BB42" s="86"/>
      <c r="BC42" s="86"/>
      <c r="BD42" s="86"/>
      <c r="BE42" s="86"/>
    </row>
    <row r="43" spans="1:57" ht="14.25" customHeight="1" x14ac:dyDescent="0.2">
      <c r="A43" s="87" t="s">
        <v>69</v>
      </c>
      <c r="AL43" s="105"/>
      <c r="AM43" s="105"/>
      <c r="AN43" s="105"/>
    </row>
    <row r="44" spans="1:57" ht="15.75" customHeight="1" x14ac:dyDescent="0.2">
      <c r="A44" s="89"/>
      <c r="L44" s="92" t="s">
        <v>70</v>
      </c>
      <c r="M44" s="93" t="s">
        <v>73</v>
      </c>
      <c r="N44" s="90"/>
      <c r="Q44" s="90"/>
      <c r="T44" s="90"/>
      <c r="W44" s="90"/>
      <c r="Z44" s="90"/>
    </row>
    <row r="45" spans="1:57" ht="27" customHeight="1" x14ac:dyDescent="0.2"/>
    <row r="46" spans="1:57" ht="27" customHeight="1" x14ac:dyDescent="0.2">
      <c r="H46" s="114"/>
      <c r="J46" s="114"/>
    </row>
    <row r="47" spans="1:57" ht="29.25" customHeight="1" x14ac:dyDescent="0.2">
      <c r="H47" s="114"/>
    </row>
  </sheetData>
  <autoFilter ref="A4:BE37" xr:uid="{7F1F0E2D-B48B-4391-A86C-3A508BF56206}"/>
  <mergeCells count="74">
    <mergeCell ref="AO2:AQ2"/>
    <mergeCell ref="A1:AY1"/>
    <mergeCell ref="A2:A4"/>
    <mergeCell ref="B2:B4"/>
    <mergeCell ref="C2:C4"/>
    <mergeCell ref="D2:D4"/>
    <mergeCell ref="E2:L2"/>
    <mergeCell ref="M2:M4"/>
    <mergeCell ref="Q2:S2"/>
    <mergeCell ref="T2:V2"/>
    <mergeCell ref="W2:Y2"/>
    <mergeCell ref="X3:X4"/>
    <mergeCell ref="AR2:AT2"/>
    <mergeCell ref="AU2:AW2"/>
    <mergeCell ref="E3:E4"/>
    <mergeCell ref="Q3:Q4"/>
    <mergeCell ref="R3:R4"/>
    <mergeCell ref="Z2:AB2"/>
    <mergeCell ref="AC2:AE2"/>
    <mergeCell ref="AF2:AH2"/>
    <mergeCell ref="AG3:AG4"/>
    <mergeCell ref="AH3:AH4"/>
    <mergeCell ref="AI2:AK2"/>
    <mergeCell ref="AL2:AN2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I3:AI4"/>
    <mergeCell ref="AV3:AV4"/>
    <mergeCell ref="AK3:AK4"/>
    <mergeCell ref="AL3:AL4"/>
    <mergeCell ref="AM3:AM4"/>
    <mergeCell ref="AN3:AN4"/>
    <mergeCell ref="AO3:AO4"/>
    <mergeCell ref="AP3:AP4"/>
    <mergeCell ref="BC3:BC4"/>
    <mergeCell ref="BD3:BD4"/>
    <mergeCell ref="BE3:BE4"/>
    <mergeCell ref="A5:A16"/>
    <mergeCell ref="A17:A21"/>
    <mergeCell ref="AW3:AW4"/>
    <mergeCell ref="AX3:AX4"/>
    <mergeCell ref="AY3:AY4"/>
    <mergeCell ref="AZ3:AZ4"/>
    <mergeCell ref="BA3:BA4"/>
    <mergeCell ref="BB3:BB4"/>
    <mergeCell ref="AQ3:AQ4"/>
    <mergeCell ref="AR3:AR4"/>
    <mergeCell ref="AS3:AS4"/>
    <mergeCell ref="AT3:AT4"/>
    <mergeCell ref="AU3:AU4"/>
    <mergeCell ref="A27:A31"/>
    <mergeCell ref="A32:A36"/>
    <mergeCell ref="N2:P2"/>
    <mergeCell ref="N3:N4"/>
    <mergeCell ref="O3:O4"/>
    <mergeCell ref="P3:P4"/>
    <mergeCell ref="A22:A26"/>
    <mergeCell ref="F3:F4"/>
    <mergeCell ref="G3:G4"/>
    <mergeCell ref="H3:H4"/>
    <mergeCell ref="I3:K3"/>
    <mergeCell ref="L3:L4"/>
  </mergeCells>
  <phoneticPr fontId="3"/>
  <conditionalFormatting sqref="M40:M42">
    <cfRule type="cellIs" dxfId="3" priority="81" operator="greaterThan">
      <formula>$Y40</formula>
    </cfRule>
    <cfRule type="cellIs" dxfId="2" priority="82" operator="lessThan">
      <formula>$Y40</formula>
    </cfRule>
  </conditionalFormatting>
  <conditionalFormatting sqref="M5:M39">
    <cfRule type="expression" dxfId="1" priority="95">
      <formula>$M5&gt;$P5</formula>
    </cfRule>
    <cfRule type="expression" dxfId="0" priority="96">
      <formula>$M5&lt;$P5</formula>
    </cfRule>
  </conditionalFormatting>
  <pageMargins left="0.7" right="0.7" top="0.75" bottom="0.75" header="0.3" footer="0.3"/>
  <pageSetup paperSize="8" scale="60" orientation="landscape" horizontalDpi="300" verticalDpi="300" r:id="rId1"/>
  <colBreaks count="1" manualBreakCount="1"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田尻　智子</cp:lastModifiedBy>
  <cp:lastPrinted>2023-12-06T04:05:55Z</cp:lastPrinted>
  <dcterms:created xsi:type="dcterms:W3CDTF">2020-02-04T04:35:09Z</dcterms:created>
  <dcterms:modified xsi:type="dcterms:W3CDTF">2023-12-06T04:10:39Z</dcterms:modified>
</cp:coreProperties>
</file>