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https://rerior.sharepoint.com/sites/reri/Shared Documents/000所内共有/06_受託調査/2025年度/【受2507】2020年熊本市産業連関表作成等業務/★推計作業/880　経済波及効果分析ツール/"/>
    </mc:Choice>
  </mc:AlternateContent>
  <xr:revisionPtr revIDLastSave="166" documentId="8_{FAF6BD52-430E-49A8-B321-7BE54E37E769}" xr6:coauthVersionLast="47" xr6:coauthVersionMax="47" xr10:uidLastSave="{5D2ED4E8-6147-4F30-BA06-8C9548216821}"/>
  <bookViews>
    <workbookView xWindow="-110" yWindow="-110" windowWidth="38620" windowHeight="21100" tabRatio="803" xr2:uid="{00000000-000D-0000-FFFF-FFFF00000000}"/>
  </bookViews>
  <sheets>
    <sheet name="説明シート" sheetId="25" r:id="rId1"/>
    <sheet name="入力シート" sheetId="19" r:id="rId2"/>
    <sheet name="出力シート" sheetId="14" r:id="rId3"/>
    <sheet name="フローチャート図" sheetId="23" r:id="rId4"/>
    <sheet name="計算シート " sheetId="15" r:id="rId5"/>
    <sheet name="関係係数シート" sheetId="16" r:id="rId6"/>
    <sheet name="マージンシート" sheetId="17" r:id="rId7"/>
  </sheets>
  <definedNames>
    <definedName name="_xlnm._FilterDatabase" localSheetId="6" hidden="1">マージンシート!$B$3:$N$41</definedName>
    <definedName name="_xlnm._FilterDatabase" localSheetId="1" hidden="1">出力シート!#REF!</definedName>
    <definedName name="_xlnm.Print_Area" localSheetId="3">フローチャート図!$A$1:$AH$69</definedName>
    <definedName name="_xlnm.Print_Area" localSheetId="6">マージンシート!$B$2:$J$41</definedName>
    <definedName name="_xlnm.Print_Area" localSheetId="5">関係係数シート!$B$2:$CO$40</definedName>
    <definedName name="_xlnm.Print_Area" localSheetId="4">'計算シート '!$B$3:$AF$47</definedName>
    <definedName name="_xlnm.Print_Area" localSheetId="2">出力シート!$B$1:$K$135</definedName>
    <definedName name="_xlnm.Print_Area" localSheetId="1">入力シート!$B$2:$J$46</definedName>
    <definedName name="_xlnm.Print_Titles" localSheetId="4">'計算シート '!$B:$C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4" i="16" l="1"/>
  <c r="L14" i="16"/>
  <c r="K14" i="16" l="1"/>
  <c r="M13" i="16" l="1"/>
  <c r="L13" i="16"/>
  <c r="M12" i="16"/>
  <c r="L12" i="16"/>
  <c r="M11" i="16"/>
  <c r="L11" i="16"/>
  <c r="M10" i="16"/>
  <c r="L10" i="16"/>
  <c r="M9" i="16"/>
  <c r="L9" i="16"/>
  <c r="M8" i="16"/>
  <c r="L8" i="16"/>
  <c r="M7" i="16"/>
  <c r="L7" i="16"/>
  <c r="M6" i="16"/>
  <c r="L6" i="16"/>
  <c r="G19" i="19" l="1"/>
  <c r="K13" i="16"/>
  <c r="G18" i="19" s="1"/>
  <c r="K12" i="16"/>
  <c r="G17" i="19" s="1"/>
  <c r="K11" i="16"/>
  <c r="G16" i="19" s="1"/>
  <c r="K10" i="16"/>
  <c r="G15" i="19" s="1"/>
  <c r="K9" i="16"/>
  <c r="G14" i="19" s="1"/>
  <c r="K8" i="16"/>
  <c r="G13" i="19" s="1"/>
  <c r="K7" i="16"/>
  <c r="G12" i="19" s="1"/>
  <c r="K6" i="16"/>
  <c r="G11" i="19" s="1"/>
  <c r="H14" i="19" l="1"/>
  <c r="C106" i="14" l="1"/>
  <c r="I19" i="19" l="1"/>
  <c r="H19" i="19"/>
  <c r="D34" i="17" l="1"/>
  <c r="D35" i="17"/>
  <c r="D36" i="17"/>
  <c r="D37" i="17"/>
  <c r="D38" i="17"/>
  <c r="D39" i="17"/>
  <c r="D40" i="17"/>
  <c r="H37" i="17" l="1"/>
  <c r="G36" i="17"/>
  <c r="G35" i="17"/>
  <c r="H36" i="17" l="1"/>
  <c r="I36" i="17" s="1"/>
  <c r="J36" i="17" s="1"/>
  <c r="D40" i="15" s="1"/>
  <c r="E40" i="15" s="1"/>
  <c r="H35" i="17"/>
  <c r="I35" i="17" s="1"/>
  <c r="J35" i="17" s="1"/>
  <c r="D39" i="15" s="1"/>
  <c r="E39" i="15" s="1"/>
  <c r="G37" i="17"/>
  <c r="I37" i="17" s="1"/>
  <c r="J37" i="17" s="1"/>
  <c r="D41" i="15" s="1"/>
  <c r="E41" i="15" s="1"/>
  <c r="D43" i="19"/>
  <c r="Y41" i="15" l="1"/>
  <c r="AC41" i="15"/>
  <c r="AC39" i="15"/>
  <c r="Y39" i="15"/>
  <c r="AC40" i="15"/>
  <c r="Y40" i="15"/>
  <c r="F41" i="15"/>
  <c r="G41" i="15"/>
  <c r="G39" i="15"/>
  <c r="F39" i="15"/>
  <c r="G40" i="15"/>
  <c r="F40" i="15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G25" i="17" s="1"/>
  <c r="D26" i="17"/>
  <c r="D27" i="17"/>
  <c r="D28" i="17"/>
  <c r="H28" i="17" s="1"/>
  <c r="D29" i="17"/>
  <c r="D30" i="17"/>
  <c r="D31" i="17"/>
  <c r="D32" i="17"/>
  <c r="D33" i="17"/>
  <c r="D5" i="17"/>
  <c r="H5" i="17" s="1"/>
  <c r="D4" i="17"/>
  <c r="G4" i="17" s="1"/>
  <c r="D41" i="17" l="1"/>
  <c r="H13" i="19" l="1"/>
  <c r="I13" i="19"/>
  <c r="I14" i="19"/>
  <c r="H15" i="19"/>
  <c r="I15" i="19"/>
  <c r="H16" i="19"/>
  <c r="I16" i="19"/>
  <c r="H17" i="19"/>
  <c r="I17" i="19"/>
  <c r="H18" i="19"/>
  <c r="I18" i="19"/>
  <c r="I12" i="19"/>
  <c r="H12" i="19"/>
  <c r="I11" i="19"/>
  <c r="H11" i="19"/>
  <c r="L3" i="16"/>
  <c r="K3" i="16"/>
  <c r="M3" i="16" s="1"/>
  <c r="H20" i="19" l="1"/>
  <c r="I20" i="19"/>
  <c r="M15" i="16"/>
  <c r="L15" i="16"/>
  <c r="G40" i="17" l="1"/>
  <c r="G39" i="17"/>
  <c r="G12" i="17"/>
  <c r="G14" i="17"/>
  <c r="G26" i="17"/>
  <c r="G17" i="17"/>
  <c r="G16" i="17"/>
  <c r="G32" i="17"/>
  <c r="G6" i="17"/>
  <c r="G10" i="17"/>
  <c r="G15" i="17"/>
  <c r="G19" i="17"/>
  <c r="H20" i="17"/>
  <c r="G21" i="17"/>
  <c r="G24" i="17"/>
  <c r="H25" i="17"/>
  <c r="G27" i="17"/>
  <c r="H29" i="17"/>
  <c r="G29" i="17"/>
  <c r="H33" i="17"/>
  <c r="G34" i="17"/>
  <c r="G23" i="17"/>
  <c r="H14" i="17"/>
  <c r="H17" i="17"/>
  <c r="H32" i="17"/>
  <c r="H6" i="17"/>
  <c r="H10" i="17"/>
  <c r="H15" i="17"/>
  <c r="H21" i="17"/>
  <c r="H24" i="17"/>
  <c r="H34" i="17"/>
  <c r="H40" i="17"/>
  <c r="H39" i="17"/>
  <c r="H19" i="17"/>
  <c r="G18" i="17"/>
  <c r="H18" i="17"/>
  <c r="H38" i="17"/>
  <c r="G38" i="17"/>
  <c r="G13" i="17"/>
  <c r="H13" i="17"/>
  <c r="G7" i="17"/>
  <c r="G31" i="17"/>
  <c r="G9" i="17"/>
  <c r="H9" i="17"/>
  <c r="H8" i="17"/>
  <c r="H27" i="17"/>
  <c r="H7" i="17"/>
  <c r="H16" i="17"/>
  <c r="G11" i="17"/>
  <c r="H22" i="17"/>
  <c r="G5" i="17"/>
  <c r="I5" i="17" s="1"/>
  <c r="H23" i="17"/>
  <c r="G33" i="17"/>
  <c r="G30" i="17"/>
  <c r="G22" i="17"/>
  <c r="G20" i="17"/>
  <c r="G8" i="17"/>
  <c r="H11" i="17"/>
  <c r="H12" i="17"/>
  <c r="H30" i="17"/>
  <c r="H26" i="17"/>
  <c r="G28" i="17" l="1"/>
  <c r="G41" i="17" s="1"/>
  <c r="I6" i="17"/>
  <c r="J6" i="17" s="1"/>
  <c r="I22" i="17"/>
  <c r="J22" i="17" s="1"/>
  <c r="I12" i="17"/>
  <c r="J12" i="17" s="1"/>
  <c r="I18" i="17"/>
  <c r="J18" i="17" s="1"/>
  <c r="I17" i="17"/>
  <c r="J17" i="17" s="1"/>
  <c r="I33" i="17"/>
  <c r="J33" i="17" s="1"/>
  <c r="D37" i="15" s="1"/>
  <c r="E37" i="15" s="1"/>
  <c r="I38" i="17"/>
  <c r="J38" i="17" s="1"/>
  <c r="I7" i="17"/>
  <c r="J7" i="17" s="1"/>
  <c r="I16" i="17"/>
  <c r="J16" i="17" s="1"/>
  <c r="D20" i="15" s="1"/>
  <c r="I8" i="17"/>
  <c r="J8" i="17" s="1"/>
  <c r="I30" i="17"/>
  <c r="J30" i="17" s="1"/>
  <c r="D34" i="15" s="1"/>
  <c r="I11" i="17"/>
  <c r="J11" i="17" s="1"/>
  <c r="I9" i="17"/>
  <c r="J9" i="17" s="1"/>
  <c r="D13" i="15" s="1"/>
  <c r="I23" i="17"/>
  <c r="J23" i="17" s="1"/>
  <c r="I29" i="17"/>
  <c r="I19" i="17"/>
  <c r="J19" i="17" s="1"/>
  <c r="D23" i="15" s="1"/>
  <c r="J5" i="17"/>
  <c r="I34" i="17"/>
  <c r="J34" i="17" s="1"/>
  <c r="I24" i="17"/>
  <c r="J24" i="17" s="1"/>
  <c r="I15" i="17"/>
  <c r="J15" i="17" s="1"/>
  <c r="D19" i="15" s="1"/>
  <c r="I26" i="17"/>
  <c r="J26" i="17" s="1"/>
  <c r="D30" i="15" s="1"/>
  <c r="I39" i="17"/>
  <c r="J39" i="17" s="1"/>
  <c r="D43" i="15" s="1"/>
  <c r="E43" i="15" s="1"/>
  <c r="I20" i="17"/>
  <c r="J20" i="17" s="1"/>
  <c r="I13" i="17"/>
  <c r="J13" i="17" s="1"/>
  <c r="D17" i="15" s="1"/>
  <c r="I27" i="17"/>
  <c r="J27" i="17" s="1"/>
  <c r="D31" i="15" s="1"/>
  <c r="I21" i="17"/>
  <c r="J21" i="17" s="1"/>
  <c r="I10" i="17"/>
  <c r="J10" i="17" s="1"/>
  <c r="D14" i="15" s="1"/>
  <c r="I32" i="17"/>
  <c r="J32" i="17" s="1"/>
  <c r="D36" i="15" s="1"/>
  <c r="E36" i="15" s="1"/>
  <c r="I14" i="17"/>
  <c r="J14" i="17" s="1"/>
  <c r="D18" i="15" s="1"/>
  <c r="I40" i="17"/>
  <c r="J40" i="17" s="1"/>
  <c r="D44" i="15" s="1"/>
  <c r="E44" i="15" s="1"/>
  <c r="H4" i="17"/>
  <c r="H31" i="17" s="1"/>
  <c r="J29" i="17" l="1"/>
  <c r="D33" i="15" s="1"/>
  <c r="E33" i="15" s="1"/>
  <c r="AC36" i="15"/>
  <c r="Y36" i="15"/>
  <c r="AC43" i="15"/>
  <c r="Y43" i="15"/>
  <c r="AC44" i="15"/>
  <c r="Y44" i="15"/>
  <c r="Y37" i="15"/>
  <c r="AC37" i="15"/>
  <c r="G43" i="15"/>
  <c r="F43" i="15"/>
  <c r="G37" i="15"/>
  <c r="F37" i="15"/>
  <c r="G44" i="15"/>
  <c r="F44" i="15"/>
  <c r="G36" i="15"/>
  <c r="F36" i="15"/>
  <c r="D15" i="15"/>
  <c r="E15" i="15" s="1"/>
  <c r="D11" i="15"/>
  <c r="E11" i="15" s="1"/>
  <c r="D22" i="15"/>
  <c r="E22" i="15" s="1"/>
  <c r="D24" i="15"/>
  <c r="E24" i="15" s="1"/>
  <c r="D28" i="15"/>
  <c r="E28" i="15" s="1"/>
  <c r="D42" i="15"/>
  <c r="E42" i="15" s="1"/>
  <c r="D16" i="15"/>
  <c r="E16" i="15" s="1"/>
  <c r="D25" i="15"/>
  <c r="E25" i="15" s="1"/>
  <c r="D38" i="15"/>
  <c r="E38" i="15" s="1"/>
  <c r="D27" i="15"/>
  <c r="E27" i="15" s="1"/>
  <c r="D26" i="15"/>
  <c r="E26" i="15" s="1"/>
  <c r="D9" i="15"/>
  <c r="E9" i="15" s="1"/>
  <c r="D21" i="15"/>
  <c r="E21" i="15" s="1"/>
  <c r="D10" i="15"/>
  <c r="E10" i="15" s="1"/>
  <c r="D12" i="15"/>
  <c r="E12" i="15" s="1"/>
  <c r="E13" i="15"/>
  <c r="E34" i="15"/>
  <c r="E18" i="15"/>
  <c r="E31" i="15"/>
  <c r="E19" i="15"/>
  <c r="E23" i="15"/>
  <c r="E14" i="15"/>
  <c r="E17" i="15"/>
  <c r="E20" i="15"/>
  <c r="E30" i="15"/>
  <c r="I4" i="17"/>
  <c r="J4" i="17" s="1"/>
  <c r="D8" i="15" s="1"/>
  <c r="AC19" i="15" l="1"/>
  <c r="Y19" i="15"/>
  <c r="AC13" i="15"/>
  <c r="Y13" i="15"/>
  <c r="AC38" i="15"/>
  <c r="Y38" i="15"/>
  <c r="Y17" i="15"/>
  <c r="AC17" i="15"/>
  <c r="AC31" i="15"/>
  <c r="Y31" i="15"/>
  <c r="Y33" i="15"/>
  <c r="AC33" i="15"/>
  <c r="Y9" i="15"/>
  <c r="AC9" i="15"/>
  <c r="Y25" i="15"/>
  <c r="AC25" i="15"/>
  <c r="Y24" i="15"/>
  <c r="AC24" i="15"/>
  <c r="AC14" i="15"/>
  <c r="Y14" i="15"/>
  <c r="AC12" i="15"/>
  <c r="Y12" i="15"/>
  <c r="AC16" i="15"/>
  <c r="Y16" i="15"/>
  <c r="AC22" i="15"/>
  <c r="Y22" i="15"/>
  <c r="AC18" i="15"/>
  <c r="Y18" i="15"/>
  <c r="AC26" i="15"/>
  <c r="Y26" i="15"/>
  <c r="AC30" i="15"/>
  <c r="Y30" i="15"/>
  <c r="AC23" i="15"/>
  <c r="Y23" i="15"/>
  <c r="AC34" i="15"/>
  <c r="Y34" i="15"/>
  <c r="AC10" i="15"/>
  <c r="Y10" i="15"/>
  <c r="AC27" i="15"/>
  <c r="Y27" i="15"/>
  <c r="AC42" i="15"/>
  <c r="Y42" i="15"/>
  <c r="AC11" i="15"/>
  <c r="Y11" i="15"/>
  <c r="AC20" i="15"/>
  <c r="Y20" i="15"/>
  <c r="Y21" i="15"/>
  <c r="AC21" i="15"/>
  <c r="AC28" i="15"/>
  <c r="Y28" i="15"/>
  <c r="AC15" i="15"/>
  <c r="Y15" i="15"/>
  <c r="G31" i="15"/>
  <c r="F31" i="15"/>
  <c r="G33" i="15"/>
  <c r="F33" i="15"/>
  <c r="G9" i="15"/>
  <c r="F9" i="15"/>
  <c r="G25" i="15"/>
  <c r="F25" i="15"/>
  <c r="G24" i="15"/>
  <c r="F24" i="15"/>
  <c r="F14" i="15"/>
  <c r="G14" i="15"/>
  <c r="F18" i="15"/>
  <c r="G18" i="15"/>
  <c r="F26" i="15"/>
  <c r="G26" i="15"/>
  <c r="G16" i="15"/>
  <c r="F16" i="15"/>
  <c r="F22" i="15"/>
  <c r="G22" i="15"/>
  <c r="G17" i="15"/>
  <c r="F17" i="15"/>
  <c r="F30" i="15"/>
  <c r="G30" i="15"/>
  <c r="F10" i="15"/>
  <c r="G10" i="15"/>
  <c r="F42" i="15"/>
  <c r="G42" i="15"/>
  <c r="G11" i="15"/>
  <c r="F11" i="15"/>
  <c r="G12" i="15"/>
  <c r="F12" i="15"/>
  <c r="G23" i="15"/>
  <c r="F23" i="15"/>
  <c r="F34" i="15"/>
  <c r="G34" i="15"/>
  <c r="G27" i="15"/>
  <c r="F27" i="15"/>
  <c r="F20" i="15"/>
  <c r="G20" i="15"/>
  <c r="G19" i="15"/>
  <c r="F19" i="15"/>
  <c r="F13" i="15"/>
  <c r="G13" i="15"/>
  <c r="G21" i="15"/>
  <c r="F21" i="15"/>
  <c r="F38" i="15"/>
  <c r="G38" i="15"/>
  <c r="G28" i="15"/>
  <c r="F28" i="15"/>
  <c r="G15" i="15"/>
  <c r="F15" i="15"/>
  <c r="E8" i="15"/>
  <c r="G8" i="15" l="1"/>
  <c r="F8" i="15"/>
  <c r="Y8" i="15"/>
  <c r="AC8" i="15"/>
  <c r="Q45" i="15"/>
  <c r="I25" i="17" l="1"/>
  <c r="J25" i="17" s="1"/>
  <c r="D29" i="15" s="1"/>
  <c r="E29" i="15" l="1"/>
  <c r="I28" i="17"/>
  <c r="J28" i="17" s="1"/>
  <c r="D32" i="15" s="1"/>
  <c r="AC29" i="15" l="1"/>
  <c r="Y29" i="15"/>
  <c r="G29" i="15"/>
  <c r="F29" i="15"/>
  <c r="E32" i="15"/>
  <c r="H41" i="17"/>
  <c r="I31" i="17"/>
  <c r="J31" i="17" s="1"/>
  <c r="D35" i="15" s="1"/>
  <c r="D45" i="15" s="1"/>
  <c r="R10" i="23" s="1"/>
  <c r="AC32" i="15" l="1"/>
  <c r="Y32" i="15"/>
  <c r="G32" i="15"/>
  <c r="F32" i="15"/>
  <c r="I41" i="17"/>
  <c r="J41" i="17"/>
  <c r="E35" i="15"/>
  <c r="H8" i="15" l="1" a="1"/>
  <c r="H18" i="15" s="1"/>
  <c r="I18" i="15" s="1"/>
  <c r="AC35" i="15"/>
  <c r="Y35" i="15"/>
  <c r="E45" i="15"/>
  <c r="N18" i="23" s="1"/>
  <c r="G35" i="15"/>
  <c r="F35" i="15"/>
  <c r="G45" i="15" l="1"/>
  <c r="F45" i="15"/>
  <c r="H41" i="15"/>
  <c r="I41" i="15" s="1"/>
  <c r="H29" i="15"/>
  <c r="I29" i="15" s="1"/>
  <c r="H15" i="15"/>
  <c r="I15" i="15" s="1"/>
  <c r="H26" i="15"/>
  <c r="I26" i="15" s="1"/>
  <c r="H22" i="15"/>
  <c r="I22" i="15" s="1"/>
  <c r="H10" i="15"/>
  <c r="I10" i="15" s="1"/>
  <c r="H36" i="15"/>
  <c r="I36" i="15" s="1"/>
  <c r="H33" i="15"/>
  <c r="I33" i="15" s="1"/>
  <c r="H24" i="15"/>
  <c r="I24" i="15" s="1"/>
  <c r="H21" i="15"/>
  <c r="I21" i="15" s="1"/>
  <c r="H39" i="15"/>
  <c r="I39" i="15" s="1"/>
  <c r="H44" i="15"/>
  <c r="I44" i="15" s="1"/>
  <c r="H32" i="15"/>
  <c r="I32" i="15" s="1"/>
  <c r="H20" i="15"/>
  <c r="I20" i="15" s="1"/>
  <c r="H17" i="15"/>
  <c r="I17" i="15" s="1"/>
  <c r="H31" i="15"/>
  <c r="I31" i="15" s="1"/>
  <c r="H43" i="15"/>
  <c r="I43" i="15" s="1"/>
  <c r="H11" i="15"/>
  <c r="I11" i="15" s="1"/>
  <c r="H12" i="15"/>
  <c r="I12" i="15" s="1"/>
  <c r="H9" i="15"/>
  <c r="I9" i="15" s="1"/>
  <c r="H19" i="15"/>
  <c r="I19" i="15" s="1"/>
  <c r="H27" i="15"/>
  <c r="I27" i="15" s="1"/>
  <c r="H30" i="15"/>
  <c r="I30" i="15" s="1"/>
  <c r="H34" i="15"/>
  <c r="I34" i="15" s="1"/>
  <c r="H14" i="15"/>
  <c r="I14" i="15" s="1"/>
  <c r="H40" i="15"/>
  <c r="I40" i="15" s="1"/>
  <c r="H37" i="15"/>
  <c r="I37" i="15" s="1"/>
  <c r="H8" i="15"/>
  <c r="H28" i="15"/>
  <c r="I28" i="15" s="1"/>
  <c r="H25" i="15"/>
  <c r="I25" i="15" s="1"/>
  <c r="H16" i="15"/>
  <c r="I16" i="15" s="1"/>
  <c r="H13" i="15"/>
  <c r="I13" i="15" s="1"/>
  <c r="H23" i="15"/>
  <c r="I23" i="15" s="1"/>
  <c r="H35" i="15"/>
  <c r="I35" i="15" s="1"/>
  <c r="H38" i="15"/>
  <c r="I38" i="15" s="1"/>
  <c r="H42" i="15"/>
  <c r="I42" i="15" s="1"/>
  <c r="F26" i="14"/>
  <c r="G26" i="14" l="1"/>
  <c r="AA18" i="23"/>
  <c r="H26" i="14"/>
  <c r="AD18" i="23"/>
  <c r="I8" i="15"/>
  <c r="H45" i="15"/>
  <c r="R25" i="23" s="1"/>
  <c r="J8" i="15" l="1" a="1"/>
  <c r="I45" i="15"/>
  <c r="R30" i="23" s="1"/>
  <c r="AC45" i="15"/>
  <c r="Y45" i="15"/>
  <c r="J26" i="14" l="1"/>
  <c r="D18" i="23"/>
  <c r="I26" i="14"/>
  <c r="G18" i="23"/>
  <c r="J27" i="15"/>
  <c r="J33" i="15"/>
  <c r="J19" i="15"/>
  <c r="J31" i="15"/>
  <c r="J39" i="15"/>
  <c r="J10" i="15"/>
  <c r="J20" i="15"/>
  <c r="J16" i="15"/>
  <c r="J21" i="15"/>
  <c r="J11" i="15"/>
  <c r="J17" i="15"/>
  <c r="J22" i="15"/>
  <c r="J18" i="15"/>
  <c r="J23" i="15"/>
  <c r="J29" i="15"/>
  <c r="J38" i="15"/>
  <c r="J15" i="15"/>
  <c r="J28" i="15"/>
  <c r="J43" i="15"/>
  <c r="J24" i="15"/>
  <c r="J12" i="15"/>
  <c r="J26" i="15"/>
  <c r="J36" i="15"/>
  <c r="J9" i="15"/>
  <c r="J8" i="15"/>
  <c r="J30" i="15"/>
  <c r="J40" i="15"/>
  <c r="J25" i="15"/>
  <c r="J44" i="15"/>
  <c r="J42" i="15"/>
  <c r="J13" i="15"/>
  <c r="J41" i="15"/>
  <c r="J34" i="15"/>
  <c r="J35" i="15"/>
  <c r="J14" i="15"/>
  <c r="J32" i="15"/>
  <c r="J37" i="15"/>
  <c r="M25" i="15" l="1"/>
  <c r="Z25" i="15"/>
  <c r="AA25" i="15" s="1"/>
  <c r="L25" i="15"/>
  <c r="O25" i="15" s="1"/>
  <c r="AD25" i="15"/>
  <c r="AE25" i="15" s="1"/>
  <c r="K25" i="15"/>
  <c r="N25" i="15" s="1"/>
  <c r="M35" i="15"/>
  <c r="Z35" i="15"/>
  <c r="AA35" i="15" s="1"/>
  <c r="K35" i="15"/>
  <c r="N35" i="15" s="1"/>
  <c r="AD35" i="15"/>
  <c r="AE35" i="15" s="1"/>
  <c r="L35" i="15"/>
  <c r="O35" i="15" s="1"/>
  <c r="M42" i="15"/>
  <c r="AD42" i="15"/>
  <c r="AE42" i="15" s="1"/>
  <c r="L42" i="15"/>
  <c r="O42" i="15" s="1"/>
  <c r="Z42" i="15"/>
  <c r="AA42" i="15" s="1"/>
  <c r="K42" i="15"/>
  <c r="N42" i="15" s="1"/>
  <c r="M30" i="15"/>
  <c r="K30" i="15"/>
  <c r="N30" i="15" s="1"/>
  <c r="Z30" i="15"/>
  <c r="AA30" i="15" s="1"/>
  <c r="AD30" i="15"/>
  <c r="AE30" i="15" s="1"/>
  <c r="L30" i="15"/>
  <c r="O30" i="15" s="1"/>
  <c r="M26" i="15"/>
  <c r="AD26" i="15"/>
  <c r="AE26" i="15" s="1"/>
  <c r="L26" i="15"/>
  <c r="O26" i="15" s="1"/>
  <c r="K26" i="15"/>
  <c r="N26" i="15" s="1"/>
  <c r="Z26" i="15"/>
  <c r="AA26" i="15" s="1"/>
  <c r="M28" i="15"/>
  <c r="Z28" i="15"/>
  <c r="AA28" i="15" s="1"/>
  <c r="L28" i="15"/>
  <c r="O28" i="15" s="1"/>
  <c r="K28" i="15"/>
  <c r="N28" i="15" s="1"/>
  <c r="AD28" i="15"/>
  <c r="AE28" i="15" s="1"/>
  <c r="M23" i="15"/>
  <c r="Z23" i="15"/>
  <c r="AA23" i="15" s="1"/>
  <c r="L23" i="15"/>
  <c r="O23" i="15" s="1"/>
  <c r="AD23" i="15"/>
  <c r="AE23" i="15" s="1"/>
  <c r="K23" i="15"/>
  <c r="N23" i="15" s="1"/>
  <c r="M11" i="15"/>
  <c r="Z11" i="15"/>
  <c r="AA11" i="15" s="1"/>
  <c r="L11" i="15"/>
  <c r="O11" i="15" s="1"/>
  <c r="AD11" i="15"/>
  <c r="AE11" i="15" s="1"/>
  <c r="K11" i="15"/>
  <c r="N11" i="15" s="1"/>
  <c r="M10" i="15"/>
  <c r="K10" i="15"/>
  <c r="N10" i="15" s="1"/>
  <c r="L10" i="15"/>
  <c r="O10" i="15" s="1"/>
  <c r="Z10" i="15"/>
  <c r="AA10" i="15" s="1"/>
  <c r="AD10" i="15"/>
  <c r="AE10" i="15" s="1"/>
  <c r="M33" i="15"/>
  <c r="K33" i="15"/>
  <c r="N33" i="15" s="1"/>
  <c r="AD33" i="15"/>
  <c r="AE33" i="15" s="1"/>
  <c r="Z33" i="15"/>
  <c r="AA33" i="15" s="1"/>
  <c r="L33" i="15"/>
  <c r="O33" i="15" s="1"/>
  <c r="M32" i="15"/>
  <c r="Z32" i="15"/>
  <c r="AA32" i="15" s="1"/>
  <c r="L32" i="15"/>
  <c r="O32" i="15" s="1"/>
  <c r="K32" i="15"/>
  <c r="N32" i="15" s="1"/>
  <c r="AD32" i="15"/>
  <c r="AE32" i="15" s="1"/>
  <c r="M41" i="15"/>
  <c r="Z41" i="15"/>
  <c r="AA41" i="15" s="1"/>
  <c r="L41" i="15"/>
  <c r="O41" i="15" s="1"/>
  <c r="AD41" i="15"/>
  <c r="AE41" i="15" s="1"/>
  <c r="K41" i="15"/>
  <c r="N41" i="15" s="1"/>
  <c r="M9" i="15"/>
  <c r="L9" i="15"/>
  <c r="O9" i="15" s="1"/>
  <c r="AD9" i="15"/>
  <c r="AE9" i="15" s="1"/>
  <c r="Z9" i="15"/>
  <c r="AA9" i="15" s="1"/>
  <c r="K9" i="15"/>
  <c r="N9" i="15" s="1"/>
  <c r="M24" i="15"/>
  <c r="K24" i="15"/>
  <c r="N24" i="15" s="1"/>
  <c r="L24" i="15"/>
  <c r="O24" i="15" s="1"/>
  <c r="AD24" i="15"/>
  <c r="AE24" i="15" s="1"/>
  <c r="Z24" i="15"/>
  <c r="AA24" i="15" s="1"/>
  <c r="M38" i="15"/>
  <c r="K38" i="15"/>
  <c r="N38" i="15" s="1"/>
  <c r="Z38" i="15"/>
  <c r="AA38" i="15" s="1"/>
  <c r="AD38" i="15"/>
  <c r="AE38" i="15" s="1"/>
  <c r="L38" i="15"/>
  <c r="O38" i="15" s="1"/>
  <c r="M22" i="15"/>
  <c r="AD22" i="15"/>
  <c r="AE22" i="15" s="1"/>
  <c r="Z22" i="15"/>
  <c r="AA22" i="15" s="1"/>
  <c r="L22" i="15"/>
  <c r="O22" i="15" s="1"/>
  <c r="K22" i="15"/>
  <c r="N22" i="15" s="1"/>
  <c r="M16" i="15"/>
  <c r="K16" i="15"/>
  <c r="N16" i="15" s="1"/>
  <c r="AD16" i="15"/>
  <c r="AE16" i="15" s="1"/>
  <c r="Z16" i="15"/>
  <c r="AA16" i="15" s="1"/>
  <c r="L16" i="15"/>
  <c r="O16" i="15" s="1"/>
  <c r="M31" i="15"/>
  <c r="L31" i="15"/>
  <c r="O31" i="15" s="1"/>
  <c r="AD31" i="15"/>
  <c r="AE31" i="15" s="1"/>
  <c r="Z31" i="15"/>
  <c r="AA31" i="15" s="1"/>
  <c r="K31" i="15"/>
  <c r="N31" i="15" s="1"/>
  <c r="M14" i="15"/>
  <c r="AD14" i="15"/>
  <c r="AE14" i="15" s="1"/>
  <c r="L14" i="15"/>
  <c r="O14" i="15" s="1"/>
  <c r="K14" i="15"/>
  <c r="N14" i="15" s="1"/>
  <c r="Z14" i="15"/>
  <c r="AA14" i="15" s="1"/>
  <c r="M13" i="15"/>
  <c r="Z13" i="15"/>
  <c r="AA13" i="15" s="1"/>
  <c r="L13" i="15"/>
  <c r="O13" i="15" s="1"/>
  <c r="AD13" i="15"/>
  <c r="AE13" i="15" s="1"/>
  <c r="K13" i="15"/>
  <c r="N13" i="15" s="1"/>
  <c r="M40" i="15"/>
  <c r="Z40" i="15"/>
  <c r="AA40" i="15" s="1"/>
  <c r="L40" i="15"/>
  <c r="O40" i="15" s="1"/>
  <c r="AD40" i="15"/>
  <c r="AE40" i="15" s="1"/>
  <c r="K40" i="15"/>
  <c r="N40" i="15" s="1"/>
  <c r="M36" i="15"/>
  <c r="Z36" i="15"/>
  <c r="AA36" i="15" s="1"/>
  <c r="L36" i="15"/>
  <c r="O36" i="15" s="1"/>
  <c r="AD36" i="15"/>
  <c r="AE36" i="15" s="1"/>
  <c r="K36" i="15"/>
  <c r="N36" i="15" s="1"/>
  <c r="M43" i="15"/>
  <c r="Z43" i="15"/>
  <c r="AA43" i="15" s="1"/>
  <c r="K43" i="15"/>
  <c r="N43" i="15" s="1"/>
  <c r="AD43" i="15"/>
  <c r="AE43" i="15" s="1"/>
  <c r="L43" i="15"/>
  <c r="O43" i="15" s="1"/>
  <c r="M29" i="15"/>
  <c r="L29" i="15"/>
  <c r="O29" i="15" s="1"/>
  <c r="Z29" i="15"/>
  <c r="AA29" i="15" s="1"/>
  <c r="AD29" i="15"/>
  <c r="AE29" i="15" s="1"/>
  <c r="K29" i="15"/>
  <c r="N29" i="15" s="1"/>
  <c r="M17" i="15"/>
  <c r="Z17" i="15"/>
  <c r="AA17" i="15" s="1"/>
  <c r="L17" i="15"/>
  <c r="O17" i="15" s="1"/>
  <c r="AD17" i="15"/>
  <c r="AE17" i="15" s="1"/>
  <c r="K17" i="15"/>
  <c r="N17" i="15" s="1"/>
  <c r="M20" i="15"/>
  <c r="Z20" i="15"/>
  <c r="AA20" i="15" s="1"/>
  <c r="L20" i="15"/>
  <c r="O20" i="15" s="1"/>
  <c r="K20" i="15"/>
  <c r="N20" i="15" s="1"/>
  <c r="AD20" i="15"/>
  <c r="AE20" i="15" s="1"/>
  <c r="M19" i="15"/>
  <c r="K19" i="15"/>
  <c r="N19" i="15" s="1"/>
  <c r="AD19" i="15"/>
  <c r="AE19" i="15" s="1"/>
  <c r="Z19" i="15"/>
  <c r="AA19" i="15" s="1"/>
  <c r="L19" i="15"/>
  <c r="O19" i="15" s="1"/>
  <c r="M37" i="15"/>
  <c r="Z37" i="15"/>
  <c r="AA37" i="15" s="1"/>
  <c r="L37" i="15"/>
  <c r="O37" i="15" s="1"/>
  <c r="AD37" i="15"/>
  <c r="AE37" i="15" s="1"/>
  <c r="K37" i="15"/>
  <c r="N37" i="15" s="1"/>
  <c r="M34" i="15"/>
  <c r="Z34" i="15"/>
  <c r="AA34" i="15" s="1"/>
  <c r="L34" i="15"/>
  <c r="O34" i="15" s="1"/>
  <c r="AD34" i="15"/>
  <c r="AE34" i="15" s="1"/>
  <c r="K34" i="15"/>
  <c r="N34" i="15" s="1"/>
  <c r="M44" i="15"/>
  <c r="Z44" i="15"/>
  <c r="AA44" i="15" s="1"/>
  <c r="L44" i="15"/>
  <c r="O44" i="15" s="1"/>
  <c r="K44" i="15"/>
  <c r="N44" i="15" s="1"/>
  <c r="AD44" i="15"/>
  <c r="AE44" i="15" s="1"/>
  <c r="J45" i="15"/>
  <c r="M8" i="15"/>
  <c r="AD8" i="15"/>
  <c r="AE8" i="15" s="1"/>
  <c r="L8" i="15"/>
  <c r="O8" i="15" s="1"/>
  <c r="K8" i="15"/>
  <c r="N8" i="15" s="1"/>
  <c r="Z8" i="15"/>
  <c r="AA8" i="15" s="1"/>
  <c r="M12" i="15"/>
  <c r="Z12" i="15"/>
  <c r="AA12" i="15" s="1"/>
  <c r="L12" i="15"/>
  <c r="O12" i="15" s="1"/>
  <c r="K12" i="15"/>
  <c r="N12" i="15" s="1"/>
  <c r="AD12" i="15"/>
  <c r="AE12" i="15" s="1"/>
  <c r="M15" i="15"/>
  <c r="K15" i="15"/>
  <c r="N15" i="15" s="1"/>
  <c r="AD15" i="15"/>
  <c r="AE15" i="15" s="1"/>
  <c r="Z15" i="15"/>
  <c r="AA15" i="15" s="1"/>
  <c r="L15" i="15"/>
  <c r="O15" i="15" s="1"/>
  <c r="M18" i="15"/>
  <c r="Z18" i="15"/>
  <c r="AA18" i="15" s="1"/>
  <c r="K18" i="15"/>
  <c r="N18" i="15" s="1"/>
  <c r="L18" i="15"/>
  <c r="O18" i="15" s="1"/>
  <c r="AD18" i="15"/>
  <c r="AE18" i="15" s="1"/>
  <c r="M21" i="15"/>
  <c r="K21" i="15"/>
  <c r="N21" i="15" s="1"/>
  <c r="Z21" i="15"/>
  <c r="AA21" i="15" s="1"/>
  <c r="AD21" i="15"/>
  <c r="AE21" i="15" s="1"/>
  <c r="L21" i="15"/>
  <c r="O21" i="15" s="1"/>
  <c r="M39" i="15"/>
  <c r="Z39" i="15"/>
  <c r="AA39" i="15" s="1"/>
  <c r="K39" i="15"/>
  <c r="N39" i="15" s="1"/>
  <c r="AD39" i="15"/>
  <c r="AE39" i="15" s="1"/>
  <c r="L39" i="15"/>
  <c r="O39" i="15" s="1"/>
  <c r="M27" i="15"/>
  <c r="Z27" i="15"/>
  <c r="AA27" i="15" s="1"/>
  <c r="L27" i="15"/>
  <c r="O27" i="15" s="1"/>
  <c r="AD27" i="15"/>
  <c r="AE27" i="15" s="1"/>
  <c r="K27" i="15"/>
  <c r="N27" i="15" s="1"/>
  <c r="F27" i="14" l="1"/>
  <c r="N36" i="23"/>
  <c r="Z45" i="15"/>
  <c r="M45" i="15"/>
  <c r="K45" i="15"/>
  <c r="L45" i="15"/>
  <c r="H27" i="14" s="1"/>
  <c r="AD45" i="15"/>
  <c r="AD36" i="23" l="1"/>
  <c r="G27" i="14"/>
  <c r="AA36" i="23"/>
  <c r="J27" i="14"/>
  <c r="D36" i="23"/>
  <c r="I27" i="14"/>
  <c r="G36" i="23"/>
  <c r="N45" i="15"/>
  <c r="G25" i="14" s="1"/>
  <c r="AA45" i="15"/>
  <c r="I25" i="14" s="1"/>
  <c r="O45" i="15"/>
  <c r="R45" i="15" s="1"/>
  <c r="F25" i="14"/>
  <c r="AE45" i="15"/>
  <c r="J25" i="14" s="1"/>
  <c r="H25" i="14" l="1"/>
  <c r="R43" i="23"/>
  <c r="S42" i="15" l="1"/>
  <c r="T42" i="15" s="1"/>
  <c r="S24" i="15"/>
  <c r="T24" i="15" s="1"/>
  <c r="S38" i="15"/>
  <c r="T38" i="15" s="1"/>
  <c r="S14" i="15"/>
  <c r="T14" i="15" s="1"/>
  <c r="S29" i="15"/>
  <c r="T29" i="15" s="1"/>
  <c r="S25" i="15"/>
  <c r="T25" i="15" s="1"/>
  <c r="S10" i="15"/>
  <c r="T10" i="15" s="1"/>
  <c r="S20" i="15"/>
  <c r="T20" i="15" s="1"/>
  <c r="S32" i="15"/>
  <c r="T32" i="15" s="1"/>
  <c r="S43" i="15"/>
  <c r="T43" i="15" s="1"/>
  <c r="S40" i="15"/>
  <c r="T40" i="15" s="1"/>
  <c r="S21" i="15"/>
  <c r="T21" i="15" s="1"/>
  <c r="S35" i="15"/>
  <c r="T35" i="15" s="1"/>
  <c r="S17" i="15"/>
  <c r="T17" i="15" s="1"/>
  <c r="S18" i="15"/>
  <c r="T18" i="15" s="1"/>
  <c r="S22" i="15"/>
  <c r="T22" i="15" s="1"/>
  <c r="S9" i="15"/>
  <c r="T9" i="15" s="1"/>
  <c r="S16" i="15"/>
  <c r="T16" i="15" s="1"/>
  <c r="S8" i="15"/>
  <c r="S26" i="15"/>
  <c r="T26" i="15" s="1"/>
  <c r="S15" i="15"/>
  <c r="T15" i="15" s="1"/>
  <c r="S30" i="15"/>
  <c r="T30" i="15" s="1"/>
  <c r="S44" i="15"/>
  <c r="T44" i="15" s="1"/>
  <c r="S11" i="15"/>
  <c r="T11" i="15" s="1"/>
  <c r="S37" i="15"/>
  <c r="T37" i="15" s="1"/>
  <c r="S27" i="15"/>
  <c r="T27" i="15" s="1"/>
  <c r="S23" i="15"/>
  <c r="T23" i="15" s="1"/>
  <c r="S33" i="15"/>
  <c r="T33" i="15" s="1"/>
  <c r="S19" i="15"/>
  <c r="T19" i="15" s="1"/>
  <c r="S36" i="15"/>
  <c r="T36" i="15" s="1"/>
  <c r="S12" i="15"/>
  <c r="T12" i="15" s="1"/>
  <c r="S13" i="15"/>
  <c r="T13" i="15" s="1"/>
  <c r="S31" i="15"/>
  <c r="T31" i="15" s="1"/>
  <c r="S41" i="15"/>
  <c r="T41" i="15" s="1"/>
  <c r="S28" i="15"/>
  <c r="T28" i="15" s="1"/>
  <c r="S34" i="15"/>
  <c r="T34" i="15" s="1"/>
  <c r="S39" i="15"/>
  <c r="T39" i="15" s="1"/>
  <c r="T8" i="15" l="1"/>
  <c r="S45" i="15"/>
  <c r="U8" i="15" l="1" a="1"/>
  <c r="T45" i="15"/>
  <c r="R48" i="23" l="1"/>
  <c r="U19" i="15"/>
  <c r="U35" i="15"/>
  <c r="U12" i="15"/>
  <c r="U28" i="15"/>
  <c r="U44" i="15"/>
  <c r="U21" i="15"/>
  <c r="U37" i="15"/>
  <c r="U42" i="15"/>
  <c r="U34" i="15"/>
  <c r="U23" i="15"/>
  <c r="U39" i="15"/>
  <c r="U16" i="15"/>
  <c r="U32" i="15"/>
  <c r="U9" i="15"/>
  <c r="U25" i="15"/>
  <c r="U41" i="15"/>
  <c r="U14" i="15"/>
  <c r="U22" i="15"/>
  <c r="U11" i="15"/>
  <c r="U27" i="15"/>
  <c r="U43" i="15"/>
  <c r="U20" i="15"/>
  <c r="U36" i="15"/>
  <c r="U13" i="15"/>
  <c r="U29" i="15"/>
  <c r="U10" i="15"/>
  <c r="U30" i="15"/>
  <c r="U38" i="15"/>
  <c r="U15" i="15"/>
  <c r="U31" i="15"/>
  <c r="U8" i="15"/>
  <c r="U24" i="15"/>
  <c r="U40" i="15"/>
  <c r="U17" i="15"/>
  <c r="U33" i="15"/>
  <c r="U26" i="15"/>
  <c r="U18" i="15"/>
  <c r="AH8" i="15" l="1"/>
  <c r="W8" i="15"/>
  <c r="AB8" i="15"/>
  <c r="V8" i="15"/>
  <c r="U45" i="15"/>
  <c r="AF8" i="15"/>
  <c r="AH39" i="15"/>
  <c r="V39" i="15"/>
  <c r="AI39" i="15" s="1"/>
  <c r="AB39" i="15"/>
  <c r="AK39" i="15" s="1"/>
  <c r="AF39" i="15"/>
  <c r="AL39" i="15" s="1"/>
  <c r="W39" i="15"/>
  <c r="AJ39" i="15" s="1"/>
  <c r="AH12" i="15"/>
  <c r="AF12" i="15"/>
  <c r="AL12" i="15" s="1"/>
  <c r="V12" i="15"/>
  <c r="AI12" i="15" s="1"/>
  <c r="W12" i="15"/>
  <c r="AJ12" i="15" s="1"/>
  <c r="AB12" i="15"/>
  <c r="AK12" i="15" s="1"/>
  <c r="AH26" i="15"/>
  <c r="AB26" i="15"/>
  <c r="AK26" i="15" s="1"/>
  <c r="V26" i="15"/>
  <c r="AI26" i="15" s="1"/>
  <c r="W26" i="15"/>
  <c r="AJ26" i="15" s="1"/>
  <c r="AF26" i="15"/>
  <c r="AL26" i="15" s="1"/>
  <c r="AH38" i="15"/>
  <c r="AB38" i="15"/>
  <c r="AK38" i="15" s="1"/>
  <c r="V38" i="15"/>
  <c r="AI38" i="15" s="1"/>
  <c r="W38" i="15"/>
  <c r="AJ38" i="15" s="1"/>
  <c r="AF38" i="15"/>
  <c r="AL38" i="15" s="1"/>
  <c r="AH13" i="15"/>
  <c r="W13" i="15"/>
  <c r="AJ13" i="15" s="1"/>
  <c r="V13" i="15"/>
  <c r="AI13" i="15" s="1"/>
  <c r="AF13" i="15"/>
  <c r="AL13" i="15" s="1"/>
  <c r="AB13" i="15"/>
  <c r="AK13" i="15" s="1"/>
  <c r="AH41" i="15"/>
  <c r="AF41" i="15"/>
  <c r="AL41" i="15" s="1"/>
  <c r="W41" i="15"/>
  <c r="AJ41" i="15" s="1"/>
  <c r="AB41" i="15"/>
  <c r="AK41" i="15" s="1"/>
  <c r="V41" i="15"/>
  <c r="AI41" i="15" s="1"/>
  <c r="AH42" i="15"/>
  <c r="AB42" i="15"/>
  <c r="AK42" i="15" s="1"/>
  <c r="V42" i="15"/>
  <c r="AI42" i="15" s="1"/>
  <c r="AF42" i="15"/>
  <c r="AL42" i="15" s="1"/>
  <c r="W42" i="15"/>
  <c r="AJ42" i="15" s="1"/>
  <c r="AH36" i="15"/>
  <c r="W36" i="15"/>
  <c r="AJ36" i="15" s="1"/>
  <c r="AB36" i="15"/>
  <c r="AK36" i="15" s="1"/>
  <c r="V36" i="15"/>
  <c r="AI36" i="15" s="1"/>
  <c r="AF36" i="15"/>
  <c r="AL36" i="15" s="1"/>
  <c r="AH17" i="15"/>
  <c r="AF17" i="15"/>
  <c r="AL17" i="15" s="1"/>
  <c r="W17" i="15"/>
  <c r="AJ17" i="15" s="1"/>
  <c r="V17" i="15"/>
  <c r="AI17" i="15" s="1"/>
  <c r="AB17" i="15"/>
  <c r="AK17" i="15" s="1"/>
  <c r="AH24" i="15"/>
  <c r="AF24" i="15"/>
  <c r="AL24" i="15" s="1"/>
  <c r="W24" i="15"/>
  <c r="AJ24" i="15" s="1"/>
  <c r="AB24" i="15"/>
  <c r="AK24" i="15" s="1"/>
  <c r="V24" i="15"/>
  <c r="AI24" i="15" s="1"/>
  <c r="AH27" i="15"/>
  <c r="AB27" i="15"/>
  <c r="AK27" i="15" s="1"/>
  <c r="AF27" i="15"/>
  <c r="AL27" i="15" s="1"/>
  <c r="V27" i="15"/>
  <c r="AI27" i="15" s="1"/>
  <c r="W27" i="15"/>
  <c r="AJ27" i="15" s="1"/>
  <c r="AH16" i="15"/>
  <c r="AF16" i="15"/>
  <c r="AL16" i="15" s="1"/>
  <c r="AB16" i="15"/>
  <c r="AK16" i="15" s="1"/>
  <c r="W16" i="15"/>
  <c r="AJ16" i="15" s="1"/>
  <c r="V16" i="15"/>
  <c r="AI16" i="15" s="1"/>
  <c r="AH28" i="15"/>
  <c r="AF28" i="15"/>
  <c r="AL28" i="15" s="1"/>
  <c r="W28" i="15"/>
  <c r="AJ28" i="15" s="1"/>
  <c r="AB28" i="15"/>
  <c r="AK28" i="15" s="1"/>
  <c r="V28" i="15"/>
  <c r="AI28" i="15" s="1"/>
  <c r="AH33" i="15"/>
  <c r="AF33" i="15"/>
  <c r="AL33" i="15" s="1"/>
  <c r="W33" i="15"/>
  <c r="AJ33" i="15" s="1"/>
  <c r="AB33" i="15"/>
  <c r="AK33" i="15" s="1"/>
  <c r="V33" i="15"/>
  <c r="AI33" i="15" s="1"/>
  <c r="AH30" i="15"/>
  <c r="AB30" i="15"/>
  <c r="AK30" i="15" s="1"/>
  <c r="V30" i="15"/>
  <c r="AI30" i="15" s="1"/>
  <c r="AF30" i="15"/>
  <c r="AL30" i="15" s="1"/>
  <c r="W30" i="15"/>
  <c r="AJ30" i="15" s="1"/>
  <c r="AH11" i="15"/>
  <c r="AF11" i="15"/>
  <c r="AL11" i="15" s="1"/>
  <c r="W11" i="15"/>
  <c r="AJ11" i="15" s="1"/>
  <c r="AB11" i="15"/>
  <c r="AK11" i="15" s="1"/>
  <c r="V11" i="15"/>
  <c r="AI11" i="15" s="1"/>
  <c r="AH25" i="15"/>
  <c r="AF25" i="15"/>
  <c r="AL25" i="15" s="1"/>
  <c r="W25" i="15"/>
  <c r="AJ25" i="15" s="1"/>
  <c r="V25" i="15"/>
  <c r="AI25" i="15" s="1"/>
  <c r="AB25" i="15"/>
  <c r="AK25" i="15" s="1"/>
  <c r="AH37" i="15"/>
  <c r="AF37" i="15"/>
  <c r="AL37" i="15" s="1"/>
  <c r="W37" i="15"/>
  <c r="AJ37" i="15" s="1"/>
  <c r="AB37" i="15"/>
  <c r="AK37" i="15" s="1"/>
  <c r="V37" i="15"/>
  <c r="AI37" i="15" s="1"/>
  <c r="AH31" i="15"/>
  <c r="AB31" i="15"/>
  <c r="AK31" i="15" s="1"/>
  <c r="V31" i="15"/>
  <c r="AI31" i="15" s="1"/>
  <c r="W31" i="15"/>
  <c r="AJ31" i="15" s="1"/>
  <c r="AF31" i="15"/>
  <c r="AL31" i="15" s="1"/>
  <c r="AH10" i="15"/>
  <c r="AB10" i="15"/>
  <c r="AK10" i="15" s="1"/>
  <c r="V10" i="15"/>
  <c r="AI10" i="15" s="1"/>
  <c r="W10" i="15"/>
  <c r="AJ10" i="15" s="1"/>
  <c r="AF10" i="15"/>
  <c r="AL10" i="15" s="1"/>
  <c r="AH20" i="15"/>
  <c r="W20" i="15"/>
  <c r="AJ20" i="15" s="1"/>
  <c r="AB20" i="15"/>
  <c r="AK20" i="15" s="1"/>
  <c r="AF20" i="15"/>
  <c r="AL20" i="15" s="1"/>
  <c r="V20" i="15"/>
  <c r="AI20" i="15" s="1"/>
  <c r="AH22" i="15"/>
  <c r="AB22" i="15"/>
  <c r="AK22" i="15" s="1"/>
  <c r="W22" i="15"/>
  <c r="AJ22" i="15" s="1"/>
  <c r="V22" i="15"/>
  <c r="AI22" i="15" s="1"/>
  <c r="AF22" i="15"/>
  <c r="AL22" i="15" s="1"/>
  <c r="AH9" i="15"/>
  <c r="AB9" i="15"/>
  <c r="AK9" i="15" s="1"/>
  <c r="W9" i="15"/>
  <c r="AJ9" i="15" s="1"/>
  <c r="V9" i="15"/>
  <c r="AI9" i="15" s="1"/>
  <c r="AF9" i="15"/>
  <c r="AL9" i="15" s="1"/>
  <c r="AH23" i="15"/>
  <c r="AB23" i="15"/>
  <c r="AK23" i="15" s="1"/>
  <c r="V23" i="15"/>
  <c r="AI23" i="15" s="1"/>
  <c r="W23" i="15"/>
  <c r="AJ23" i="15" s="1"/>
  <c r="AF23" i="15"/>
  <c r="AL23" i="15" s="1"/>
  <c r="AH21" i="15"/>
  <c r="AF21" i="15"/>
  <c r="AL21" i="15" s="1"/>
  <c r="V21" i="15"/>
  <c r="AI21" i="15" s="1"/>
  <c r="W21" i="15"/>
  <c r="AJ21" i="15" s="1"/>
  <c r="AB21" i="15"/>
  <c r="AK21" i="15" s="1"/>
  <c r="AH35" i="15"/>
  <c r="V35" i="15"/>
  <c r="AI35" i="15" s="1"/>
  <c r="AB35" i="15"/>
  <c r="AK35" i="15" s="1"/>
  <c r="AF35" i="15"/>
  <c r="AL35" i="15" s="1"/>
  <c r="W35" i="15"/>
  <c r="AJ35" i="15" s="1"/>
  <c r="AH18" i="15"/>
  <c r="AB18" i="15"/>
  <c r="AK18" i="15" s="1"/>
  <c r="V18" i="15"/>
  <c r="AI18" i="15" s="1"/>
  <c r="W18" i="15"/>
  <c r="AJ18" i="15" s="1"/>
  <c r="AF18" i="15"/>
  <c r="AL18" i="15" s="1"/>
  <c r="AH40" i="15"/>
  <c r="AF40" i="15"/>
  <c r="AL40" i="15" s="1"/>
  <c r="W40" i="15"/>
  <c r="AJ40" i="15" s="1"/>
  <c r="V40" i="15"/>
  <c r="AI40" i="15" s="1"/>
  <c r="AB40" i="15"/>
  <c r="AK40" i="15" s="1"/>
  <c r="AH15" i="15"/>
  <c r="AB15" i="15"/>
  <c r="AK15" i="15" s="1"/>
  <c r="V15" i="15"/>
  <c r="AI15" i="15" s="1"/>
  <c r="AF15" i="15"/>
  <c r="AL15" i="15" s="1"/>
  <c r="W15" i="15"/>
  <c r="AJ15" i="15" s="1"/>
  <c r="AH29" i="15"/>
  <c r="W29" i="15"/>
  <c r="AJ29" i="15" s="1"/>
  <c r="V29" i="15"/>
  <c r="AI29" i="15" s="1"/>
  <c r="AF29" i="15"/>
  <c r="AL29" i="15" s="1"/>
  <c r="AB29" i="15"/>
  <c r="AK29" i="15" s="1"/>
  <c r="AH43" i="15"/>
  <c r="V43" i="15"/>
  <c r="AI43" i="15" s="1"/>
  <c r="AF43" i="15"/>
  <c r="AL43" i="15" s="1"/>
  <c r="W43" i="15"/>
  <c r="AJ43" i="15" s="1"/>
  <c r="AB43" i="15"/>
  <c r="AK43" i="15" s="1"/>
  <c r="AH14" i="15"/>
  <c r="AB14" i="15"/>
  <c r="AK14" i="15" s="1"/>
  <c r="V14" i="15"/>
  <c r="AI14" i="15" s="1"/>
  <c r="AF14" i="15"/>
  <c r="AL14" i="15" s="1"/>
  <c r="W14" i="15"/>
  <c r="AJ14" i="15" s="1"/>
  <c r="AH32" i="15"/>
  <c r="AF32" i="15"/>
  <c r="AL32" i="15" s="1"/>
  <c r="W32" i="15"/>
  <c r="AJ32" i="15" s="1"/>
  <c r="AB32" i="15"/>
  <c r="AK32" i="15" s="1"/>
  <c r="V32" i="15"/>
  <c r="AI32" i="15" s="1"/>
  <c r="AH34" i="15"/>
  <c r="AB34" i="15"/>
  <c r="AK34" i="15" s="1"/>
  <c r="V34" i="15"/>
  <c r="AI34" i="15" s="1"/>
  <c r="AF34" i="15"/>
  <c r="AL34" i="15" s="1"/>
  <c r="W34" i="15"/>
  <c r="AJ34" i="15" s="1"/>
  <c r="AH44" i="15"/>
  <c r="AF44" i="15"/>
  <c r="AL44" i="15" s="1"/>
  <c r="W44" i="15"/>
  <c r="AJ44" i="15" s="1"/>
  <c r="AB44" i="15"/>
  <c r="AK44" i="15" s="1"/>
  <c r="V44" i="15"/>
  <c r="AI44" i="15" s="1"/>
  <c r="AH19" i="15"/>
  <c r="V19" i="15"/>
  <c r="AI19" i="15" s="1"/>
  <c r="AB19" i="15"/>
  <c r="AK19" i="15" s="1"/>
  <c r="AF19" i="15"/>
  <c r="AL19" i="15" s="1"/>
  <c r="W19" i="15"/>
  <c r="AJ19" i="15" s="1"/>
  <c r="N54" i="23" l="1"/>
  <c r="U47" i="15"/>
  <c r="AM34" i="15"/>
  <c r="AM19" i="15"/>
  <c r="AM29" i="15"/>
  <c r="AM35" i="15"/>
  <c r="AM22" i="15"/>
  <c r="AM37" i="15"/>
  <c r="AM33" i="15"/>
  <c r="AM24" i="15"/>
  <c r="AM41" i="15"/>
  <c r="AM12" i="15"/>
  <c r="AI8" i="15"/>
  <c r="AI45" i="15" s="1"/>
  <c r="V45" i="15"/>
  <c r="AM32" i="15"/>
  <c r="AM15" i="15"/>
  <c r="AM21" i="15"/>
  <c r="AM20" i="15"/>
  <c r="AM25" i="15"/>
  <c r="AM28" i="15"/>
  <c r="AM17" i="15"/>
  <c r="AM13" i="15"/>
  <c r="AM39" i="15"/>
  <c r="AK8" i="15"/>
  <c r="AK45" i="15" s="1"/>
  <c r="AB45" i="15"/>
  <c r="AM14" i="15"/>
  <c r="AM40" i="15"/>
  <c r="AM23" i="15"/>
  <c r="AM10" i="15"/>
  <c r="AM11" i="15"/>
  <c r="AM16" i="15"/>
  <c r="AM36" i="15"/>
  <c r="AM38" i="15"/>
  <c r="AL8" i="15"/>
  <c r="AL45" i="15" s="1"/>
  <c r="AF45" i="15"/>
  <c r="AJ8" i="15"/>
  <c r="AJ45" i="15" s="1"/>
  <c r="AD65" i="23" s="1"/>
  <c r="W45" i="15"/>
  <c r="AM44" i="15"/>
  <c r="AM43" i="15"/>
  <c r="AM18" i="15"/>
  <c r="AM9" i="15"/>
  <c r="AM31" i="15"/>
  <c r="AM30" i="15"/>
  <c r="AM27" i="15"/>
  <c r="AM42" i="15"/>
  <c r="AM26" i="15"/>
  <c r="F28" i="14"/>
  <c r="F29" i="14" s="1"/>
  <c r="AH45" i="15"/>
  <c r="AM8" i="15"/>
  <c r="E32" i="14" l="1"/>
  <c r="H28" i="14"/>
  <c r="H29" i="14" s="1"/>
  <c r="AD54" i="23"/>
  <c r="N65" i="23"/>
  <c r="R65" i="23" s="1"/>
  <c r="D65" i="23"/>
  <c r="G28" i="14"/>
  <c r="G29" i="14" s="1"/>
  <c r="AA54" i="23"/>
  <c r="I28" i="14"/>
  <c r="I29" i="14" s="1"/>
  <c r="G54" i="23"/>
  <c r="AA65" i="23"/>
  <c r="G65" i="23"/>
  <c r="J28" i="14"/>
  <c r="J29" i="14" s="1"/>
  <c r="D54" i="23"/>
  <c r="AU44" i="15"/>
  <c r="I105" i="14" s="1"/>
  <c r="AU36" i="15"/>
  <c r="I97" i="14" s="1"/>
  <c r="AU28" i="15"/>
  <c r="I89" i="14" s="1"/>
  <c r="AU20" i="15"/>
  <c r="I81" i="14" s="1"/>
  <c r="AU12" i="15"/>
  <c r="I73" i="14" s="1"/>
  <c r="AR42" i="15"/>
  <c r="F103" i="14" s="1"/>
  <c r="AQ37" i="15"/>
  <c r="E98" i="14" s="1"/>
  <c r="AS31" i="15"/>
  <c r="G92" i="14" s="1"/>
  <c r="AR26" i="15"/>
  <c r="F87" i="14" s="1"/>
  <c r="AQ21" i="15"/>
  <c r="E82" i="14" s="1"/>
  <c r="AS15" i="15"/>
  <c r="G76" i="14" s="1"/>
  <c r="AR10" i="15"/>
  <c r="F71" i="14" s="1"/>
  <c r="AP37" i="15"/>
  <c r="C98" i="14" s="1"/>
  <c r="AP21" i="15"/>
  <c r="C82" i="14" s="1"/>
  <c r="AV43" i="15"/>
  <c r="J104" i="14" s="1"/>
  <c r="AV35" i="15"/>
  <c r="J96" i="14" s="1"/>
  <c r="AV27" i="15"/>
  <c r="J88" i="14" s="1"/>
  <c r="AV19" i="15"/>
  <c r="J80" i="14" s="1"/>
  <c r="AV11" i="15"/>
  <c r="J72" i="14" s="1"/>
  <c r="AQ42" i="15"/>
  <c r="E103" i="14" s="1"/>
  <c r="AS36" i="15"/>
  <c r="G97" i="14" s="1"/>
  <c r="AR31" i="15"/>
  <c r="F92" i="14" s="1"/>
  <c r="AQ26" i="15"/>
  <c r="E87" i="14" s="1"/>
  <c r="AS20" i="15"/>
  <c r="G81" i="14" s="1"/>
  <c r="AR15" i="15"/>
  <c r="F76" i="14" s="1"/>
  <c r="AQ10" i="15"/>
  <c r="E71" i="14" s="1"/>
  <c r="AP36" i="15"/>
  <c r="C97" i="14" s="1"/>
  <c r="AP20" i="15"/>
  <c r="C81" i="14" s="1"/>
  <c r="AU41" i="15"/>
  <c r="I102" i="14" s="1"/>
  <c r="AU33" i="15"/>
  <c r="I94" i="14" s="1"/>
  <c r="AU25" i="15"/>
  <c r="I86" i="14" s="1"/>
  <c r="AU17" i="15"/>
  <c r="I78" i="14" s="1"/>
  <c r="AU9" i="15"/>
  <c r="I70" i="14" s="1"/>
  <c r="AR40" i="15"/>
  <c r="F101" i="14" s="1"/>
  <c r="AQ35" i="15"/>
  <c r="E96" i="14" s="1"/>
  <c r="AS29" i="15"/>
  <c r="G90" i="14" s="1"/>
  <c r="AR24" i="15"/>
  <c r="F85" i="14" s="1"/>
  <c r="AQ19" i="15"/>
  <c r="E80" i="14" s="1"/>
  <c r="AS13" i="15"/>
  <c r="G74" i="14" s="1"/>
  <c r="AR8" i="15"/>
  <c r="AP31" i="15"/>
  <c r="C92" i="14" s="1"/>
  <c r="AP15" i="15"/>
  <c r="C76" i="14" s="1"/>
  <c r="AV28" i="15"/>
  <c r="J89" i="14" s="1"/>
  <c r="AS34" i="15"/>
  <c r="G95" i="14" s="1"/>
  <c r="AR13" i="15"/>
  <c r="F74" i="14" s="1"/>
  <c r="AP34" i="15"/>
  <c r="C95" i="14" s="1"/>
  <c r="AV18" i="15"/>
  <c r="J79" i="14" s="1"/>
  <c r="AR33" i="15"/>
  <c r="F94" i="14" s="1"/>
  <c r="AQ12" i="15"/>
  <c r="E73" i="14" s="1"/>
  <c r="AV14" i="15"/>
  <c r="J75" i="14" s="1"/>
  <c r="AV40" i="15"/>
  <c r="J101" i="14" s="1"/>
  <c r="AV8" i="15"/>
  <c r="AP38" i="15"/>
  <c r="C99" i="14" s="1"/>
  <c r="AR41" i="15"/>
  <c r="F102" i="14" s="1"/>
  <c r="AU42" i="15"/>
  <c r="I103" i="14" s="1"/>
  <c r="AU34" i="15"/>
  <c r="I95" i="14" s="1"/>
  <c r="AU26" i="15"/>
  <c r="I87" i="14" s="1"/>
  <c r="AU18" i="15"/>
  <c r="I79" i="14" s="1"/>
  <c r="AU10" i="15"/>
  <c r="I71" i="14" s="1"/>
  <c r="AQ41" i="15"/>
  <c r="E102" i="14" s="1"/>
  <c r="AS35" i="15"/>
  <c r="G96" i="14" s="1"/>
  <c r="AR30" i="15"/>
  <c r="F91" i="14" s="1"/>
  <c r="AQ25" i="15"/>
  <c r="E86" i="14" s="1"/>
  <c r="AS19" i="15"/>
  <c r="G80" i="14" s="1"/>
  <c r="AR14" i="15"/>
  <c r="F75" i="14" s="1"/>
  <c r="AQ9" i="15"/>
  <c r="E70" i="14" s="1"/>
  <c r="AP33" i="15"/>
  <c r="C94" i="14" s="1"/>
  <c r="AP17" i="15"/>
  <c r="C78" i="14" s="1"/>
  <c r="AV41" i="15"/>
  <c r="J102" i="14" s="1"/>
  <c r="AV33" i="15"/>
  <c r="J94" i="14" s="1"/>
  <c r="AV25" i="15"/>
  <c r="J86" i="14" s="1"/>
  <c r="AV17" i="15"/>
  <c r="J78" i="14" s="1"/>
  <c r="AV9" i="15"/>
  <c r="J70" i="14" s="1"/>
  <c r="AS40" i="15"/>
  <c r="G101" i="14" s="1"/>
  <c r="AR35" i="15"/>
  <c r="F96" i="14" s="1"/>
  <c r="AQ30" i="15"/>
  <c r="E91" i="14" s="1"/>
  <c r="AS24" i="15"/>
  <c r="G85" i="14" s="1"/>
  <c r="AR19" i="15"/>
  <c r="F80" i="14" s="1"/>
  <c r="AQ14" i="15"/>
  <c r="E75" i="14" s="1"/>
  <c r="AS8" i="15"/>
  <c r="AP32" i="15"/>
  <c r="C93" i="14" s="1"/>
  <c r="AP16" i="15"/>
  <c r="C77" i="14" s="1"/>
  <c r="AU39" i="15"/>
  <c r="I100" i="14" s="1"/>
  <c r="AU31" i="15"/>
  <c r="I92" i="14" s="1"/>
  <c r="AU23" i="15"/>
  <c r="I84" i="14" s="1"/>
  <c r="AU15" i="15"/>
  <c r="I76" i="14" s="1"/>
  <c r="AR44" i="15"/>
  <c r="F105" i="14" s="1"/>
  <c r="AQ39" i="15"/>
  <c r="E100" i="14" s="1"/>
  <c r="AS33" i="15"/>
  <c r="G94" i="14" s="1"/>
  <c r="AR28" i="15"/>
  <c r="F89" i="14" s="1"/>
  <c r="AQ23" i="15"/>
  <c r="E84" i="14" s="1"/>
  <c r="AS17" i="15"/>
  <c r="G78" i="14" s="1"/>
  <c r="AR12" i="15"/>
  <c r="F73" i="14" s="1"/>
  <c r="AP43" i="15"/>
  <c r="C104" i="14" s="1"/>
  <c r="AP27" i="15"/>
  <c r="C88" i="14" s="1"/>
  <c r="AP11" i="15"/>
  <c r="C72" i="14" s="1"/>
  <c r="AV20" i="15"/>
  <c r="J81" i="14" s="1"/>
  <c r="AR29" i="15"/>
  <c r="F90" i="14" s="1"/>
  <c r="AQ8" i="15"/>
  <c r="AV42" i="15"/>
  <c r="J103" i="14" s="1"/>
  <c r="AV10" i="15"/>
  <c r="J71" i="14" s="1"/>
  <c r="AQ28" i="15"/>
  <c r="E89" i="14" s="1"/>
  <c r="AP42" i="15"/>
  <c r="C103" i="14" s="1"/>
  <c r="AQ36" i="15"/>
  <c r="E97" i="14" s="1"/>
  <c r="AV32" i="15"/>
  <c r="J93" i="14" s="1"/>
  <c r="AS42" i="15"/>
  <c r="G103" i="14" s="1"/>
  <c r="AP18" i="15"/>
  <c r="C79" i="14" s="1"/>
  <c r="AU40" i="15"/>
  <c r="I101" i="14" s="1"/>
  <c r="AU32" i="15"/>
  <c r="I93" i="14" s="1"/>
  <c r="AU24" i="15"/>
  <c r="I85" i="14" s="1"/>
  <c r="AU16" i="15"/>
  <c r="I77" i="14" s="1"/>
  <c r="AU8" i="15"/>
  <c r="AS39" i="15"/>
  <c r="G100" i="14" s="1"/>
  <c r="AR34" i="15"/>
  <c r="F95" i="14" s="1"/>
  <c r="AQ29" i="15"/>
  <c r="E90" i="14" s="1"/>
  <c r="AS23" i="15"/>
  <c r="G84" i="14" s="1"/>
  <c r="AR18" i="15"/>
  <c r="F79" i="14" s="1"/>
  <c r="AQ13" i="15"/>
  <c r="E74" i="14" s="1"/>
  <c r="AP8" i="15"/>
  <c r="C69" i="14" s="1"/>
  <c r="AP29" i="15"/>
  <c r="C90" i="14" s="1"/>
  <c r="AP13" i="15"/>
  <c r="C74" i="14" s="1"/>
  <c r="AV39" i="15"/>
  <c r="J100" i="14" s="1"/>
  <c r="AV31" i="15"/>
  <c r="J92" i="14" s="1"/>
  <c r="AV23" i="15"/>
  <c r="J84" i="14" s="1"/>
  <c r="AV15" i="15"/>
  <c r="J76" i="14" s="1"/>
  <c r="AS44" i="15"/>
  <c r="G105" i="14" s="1"/>
  <c r="AR39" i="15"/>
  <c r="F100" i="14" s="1"/>
  <c r="AQ34" i="15"/>
  <c r="E95" i="14" s="1"/>
  <c r="AS28" i="15"/>
  <c r="G89" i="14" s="1"/>
  <c r="AR23" i="15"/>
  <c r="F84" i="14" s="1"/>
  <c r="AQ18" i="15"/>
  <c r="E79" i="14" s="1"/>
  <c r="AS12" i="15"/>
  <c r="G73" i="14" s="1"/>
  <c r="AP44" i="15"/>
  <c r="C105" i="14" s="1"/>
  <c r="AP28" i="15"/>
  <c r="C89" i="14" s="1"/>
  <c r="AP12" i="15"/>
  <c r="C73" i="14" s="1"/>
  <c r="AU37" i="15"/>
  <c r="I98" i="14" s="1"/>
  <c r="AU29" i="15"/>
  <c r="I90" i="14" s="1"/>
  <c r="AU21" i="15"/>
  <c r="I82" i="14" s="1"/>
  <c r="AU13" i="15"/>
  <c r="I74" i="14" s="1"/>
  <c r="AQ43" i="15"/>
  <c r="E104" i="14" s="1"/>
  <c r="AS37" i="15"/>
  <c r="G98" i="14" s="1"/>
  <c r="AR32" i="15"/>
  <c r="F93" i="14" s="1"/>
  <c r="AQ27" i="15"/>
  <c r="E88" i="14" s="1"/>
  <c r="AS21" i="15"/>
  <c r="G82" i="14" s="1"/>
  <c r="AR16" i="15"/>
  <c r="F77" i="14" s="1"/>
  <c r="AQ11" i="15"/>
  <c r="E72" i="14" s="1"/>
  <c r="AP39" i="15"/>
  <c r="C100" i="14" s="1"/>
  <c r="AP23" i="15"/>
  <c r="C84" i="14" s="1"/>
  <c r="AV44" i="15"/>
  <c r="J105" i="14" s="1"/>
  <c r="AV12" i="15"/>
  <c r="J73" i="14" s="1"/>
  <c r="AQ24" i="15"/>
  <c r="E85" i="14" s="1"/>
  <c r="AP30" i="15"/>
  <c r="C91" i="14" s="1"/>
  <c r="AV34" i="15"/>
  <c r="J95" i="14" s="1"/>
  <c r="AQ44" i="15"/>
  <c r="E105" i="14" s="1"/>
  <c r="AS22" i="15"/>
  <c r="G83" i="14" s="1"/>
  <c r="AP26" i="15"/>
  <c r="C87" i="14" s="1"/>
  <c r="AR25" i="15"/>
  <c r="F86" i="14" s="1"/>
  <c r="AV24" i="15"/>
  <c r="J85" i="14" s="1"/>
  <c r="AR37" i="15"/>
  <c r="F98" i="14" s="1"/>
  <c r="AQ16" i="15"/>
  <c r="E77" i="14" s="1"/>
  <c r="AV38" i="15"/>
  <c r="J99" i="14" s="1"/>
  <c r="AS30" i="15"/>
  <c r="G91" i="14" s="1"/>
  <c r="AR9" i="15"/>
  <c r="F70" i="14" s="1"/>
  <c r="AP22" i="15"/>
  <c r="C83" i="14" s="1"/>
  <c r="AU38" i="15"/>
  <c r="I99" i="14" s="1"/>
  <c r="AU30" i="15"/>
  <c r="I91" i="14" s="1"/>
  <c r="AU22" i="15"/>
  <c r="I83" i="14" s="1"/>
  <c r="AU14" i="15"/>
  <c r="I75" i="14" s="1"/>
  <c r="AS43" i="15"/>
  <c r="G104" i="14" s="1"/>
  <c r="AR38" i="15"/>
  <c r="F99" i="14" s="1"/>
  <c r="AQ33" i="15"/>
  <c r="E94" i="14" s="1"/>
  <c r="AS27" i="15"/>
  <c r="G88" i="14" s="1"/>
  <c r="AR22" i="15"/>
  <c r="F83" i="14" s="1"/>
  <c r="AQ17" i="15"/>
  <c r="E78" i="14" s="1"/>
  <c r="AS11" i="15"/>
  <c r="G72" i="14" s="1"/>
  <c r="AP41" i="15"/>
  <c r="C102" i="14" s="1"/>
  <c r="AP25" i="15"/>
  <c r="C86" i="14" s="1"/>
  <c r="AP9" i="15"/>
  <c r="C70" i="14" s="1"/>
  <c r="AV37" i="15"/>
  <c r="J98" i="14" s="1"/>
  <c r="AV29" i="15"/>
  <c r="J90" i="14" s="1"/>
  <c r="AV21" i="15"/>
  <c r="J82" i="14" s="1"/>
  <c r="AV13" i="15"/>
  <c r="J74" i="14" s="1"/>
  <c r="AR43" i="15"/>
  <c r="F104" i="14" s="1"/>
  <c r="AQ38" i="15"/>
  <c r="E99" i="14" s="1"/>
  <c r="AS32" i="15"/>
  <c r="G93" i="14" s="1"/>
  <c r="AR27" i="15"/>
  <c r="F88" i="14" s="1"/>
  <c r="AQ22" i="15"/>
  <c r="E83" i="14" s="1"/>
  <c r="AS16" i="15"/>
  <c r="G77" i="14" s="1"/>
  <c r="AR11" i="15"/>
  <c r="F72" i="14" s="1"/>
  <c r="AP40" i="15"/>
  <c r="C101" i="14" s="1"/>
  <c r="AP24" i="15"/>
  <c r="C85" i="14" s="1"/>
  <c r="AU43" i="15"/>
  <c r="I104" i="14" s="1"/>
  <c r="AU35" i="15"/>
  <c r="I96" i="14" s="1"/>
  <c r="AU27" i="15"/>
  <c r="I88" i="14" s="1"/>
  <c r="AU19" i="15"/>
  <c r="I80" i="14" s="1"/>
  <c r="AU11" i="15"/>
  <c r="I72" i="14" s="1"/>
  <c r="AS41" i="15"/>
  <c r="G102" i="14" s="1"/>
  <c r="AR36" i="15"/>
  <c r="F97" i="14" s="1"/>
  <c r="AQ31" i="15"/>
  <c r="E92" i="14" s="1"/>
  <c r="AS25" i="15"/>
  <c r="G86" i="14" s="1"/>
  <c r="AR20" i="15"/>
  <c r="F81" i="14" s="1"/>
  <c r="AQ15" i="15"/>
  <c r="E76" i="14" s="1"/>
  <c r="AS9" i="15"/>
  <c r="G70" i="14" s="1"/>
  <c r="AP35" i="15"/>
  <c r="C96" i="14" s="1"/>
  <c r="AP19" i="15"/>
  <c r="C80" i="14" s="1"/>
  <c r="AV36" i="15"/>
  <c r="J97" i="14" s="1"/>
  <c r="AQ40" i="15"/>
  <c r="E101" i="14" s="1"/>
  <c r="AS18" i="15"/>
  <c r="G79" i="14" s="1"/>
  <c r="AP14" i="15"/>
  <c r="C75" i="14" s="1"/>
  <c r="AV26" i="15"/>
  <c r="J87" i="14" s="1"/>
  <c r="AS38" i="15"/>
  <c r="G99" i="14" s="1"/>
  <c r="AR17" i="15"/>
  <c r="F78" i="14" s="1"/>
  <c r="AP10" i="15"/>
  <c r="C71" i="14" s="1"/>
  <c r="AS14" i="15"/>
  <c r="G75" i="14" s="1"/>
  <c r="AV16" i="15"/>
  <c r="J77" i="14" s="1"/>
  <c r="AQ32" i="15"/>
  <c r="E93" i="14" s="1"/>
  <c r="AS10" i="15"/>
  <c r="G71" i="14" s="1"/>
  <c r="AV30" i="15"/>
  <c r="J91" i="14" s="1"/>
  <c r="AQ20" i="15"/>
  <c r="E81" i="14" s="1"/>
  <c r="AS26" i="15"/>
  <c r="G87" i="14" s="1"/>
  <c r="AV22" i="15"/>
  <c r="J83" i="14" s="1"/>
  <c r="AR21" i="15"/>
  <c r="F82" i="14" s="1"/>
  <c r="I69" i="14" l="1"/>
  <c r="AU45" i="15"/>
  <c r="I106" i="14" s="1"/>
  <c r="G69" i="14"/>
  <c r="AS45" i="15"/>
  <c r="G106" i="14" s="1"/>
  <c r="J69" i="14"/>
  <c r="AV45" i="15"/>
  <c r="J106" i="14" s="1"/>
  <c r="F69" i="14"/>
  <c r="AR45" i="15"/>
  <c r="F106" i="14" s="1"/>
  <c r="AT30" i="15"/>
  <c r="H91" i="14" s="1"/>
  <c r="AT13" i="15"/>
  <c r="H74" i="14" s="1"/>
  <c r="AT37" i="15"/>
  <c r="H98" i="14" s="1"/>
  <c r="AT20" i="15"/>
  <c r="H81" i="14" s="1"/>
  <c r="AT43" i="15"/>
  <c r="H104" i="14" s="1"/>
  <c r="AT10" i="15"/>
  <c r="H71" i="14" s="1"/>
  <c r="AT15" i="15"/>
  <c r="H76" i="14" s="1"/>
  <c r="AT14" i="15"/>
  <c r="H75" i="14" s="1"/>
  <c r="AT28" i="15"/>
  <c r="H89" i="14" s="1"/>
  <c r="AT42" i="15"/>
  <c r="H103" i="14" s="1"/>
  <c r="AT26" i="15"/>
  <c r="H87" i="14" s="1"/>
  <c r="AT9" i="15"/>
  <c r="H70" i="14" s="1"/>
  <c r="AT33" i="15"/>
  <c r="H94" i="14" s="1"/>
  <c r="AT16" i="15"/>
  <c r="H77" i="14" s="1"/>
  <c r="AT35" i="15"/>
  <c r="H96" i="14" s="1"/>
  <c r="AT40" i="15"/>
  <c r="H101" i="14" s="1"/>
  <c r="AT39" i="15"/>
  <c r="H100" i="14" s="1"/>
  <c r="E69" i="14"/>
  <c r="AT19" i="15"/>
  <c r="H80" i="14" s="1"/>
  <c r="AT34" i="15"/>
  <c r="H95" i="14" s="1"/>
  <c r="AT41" i="15"/>
  <c r="H102" i="14" s="1"/>
  <c r="AT8" i="15"/>
  <c r="H69" i="14" s="1"/>
  <c r="AT22" i="15"/>
  <c r="H83" i="14" s="1"/>
  <c r="AQ45" i="15"/>
  <c r="E106" i="14" s="1"/>
  <c r="AT38" i="15"/>
  <c r="H99" i="14" s="1"/>
  <c r="AT21" i="15"/>
  <c r="H82" i="14" s="1"/>
  <c r="AT23" i="15"/>
  <c r="H84" i="14" s="1"/>
  <c r="AT29" i="15"/>
  <c r="H90" i="14" s="1"/>
  <c r="AT12" i="15"/>
  <c r="H73" i="14" s="1"/>
  <c r="AT27" i="15"/>
  <c r="H88" i="14" s="1"/>
  <c r="AT32" i="15"/>
  <c r="H93" i="14" s="1"/>
  <c r="AT31" i="15"/>
  <c r="H92" i="14" s="1"/>
  <c r="AT44" i="15"/>
  <c r="H105" i="14" s="1"/>
  <c r="AT11" i="15"/>
  <c r="H72" i="14" s="1"/>
  <c r="AT17" i="15"/>
  <c r="H78" i="14" s="1"/>
  <c r="AT25" i="15"/>
  <c r="H86" i="14" s="1"/>
  <c r="AT18" i="15"/>
  <c r="H79" i="14" s="1"/>
  <c r="AT24" i="15"/>
  <c r="H85" i="14" s="1"/>
  <c r="AT36" i="15"/>
  <c r="H97" i="14" s="1"/>
</calcChain>
</file>

<file path=xl/sharedStrings.xml><?xml version="1.0" encoding="utf-8"?>
<sst xmlns="http://schemas.openxmlformats.org/spreadsheetml/2006/main" count="579" uniqueCount="246">
  <si>
    <t>01</t>
  </si>
  <si>
    <t>鉱業</t>
  </si>
  <si>
    <t>繊維製品</t>
  </si>
  <si>
    <t>パルプ・紙・木製品</t>
  </si>
  <si>
    <t>06</t>
  </si>
  <si>
    <t>化学製品</t>
  </si>
  <si>
    <t>石油・石炭製品</t>
  </si>
  <si>
    <t>窯業・土石製品</t>
  </si>
  <si>
    <t>鉄鋼</t>
  </si>
  <si>
    <t>非鉄金属</t>
  </si>
  <si>
    <t>11</t>
  </si>
  <si>
    <t>金属製品</t>
  </si>
  <si>
    <t>電気機械</t>
  </si>
  <si>
    <t>輸送機械</t>
  </si>
  <si>
    <t>15</t>
  </si>
  <si>
    <t>16</t>
  </si>
  <si>
    <t>その他の製造工業製品</t>
  </si>
  <si>
    <t>建設</t>
  </si>
  <si>
    <t>電力・ガス・熱供給</t>
  </si>
  <si>
    <t>20</t>
  </si>
  <si>
    <t>商業</t>
  </si>
  <si>
    <t>21</t>
  </si>
  <si>
    <t>金融・保険</t>
  </si>
  <si>
    <t>22</t>
  </si>
  <si>
    <t>不動産</t>
  </si>
  <si>
    <t>25</t>
  </si>
  <si>
    <t>公務</t>
  </si>
  <si>
    <t>26</t>
  </si>
  <si>
    <t>教育・研究</t>
  </si>
  <si>
    <t>27</t>
  </si>
  <si>
    <t>28</t>
  </si>
  <si>
    <t>29</t>
  </si>
  <si>
    <t>対事業所サービス</t>
  </si>
  <si>
    <t>30</t>
  </si>
  <si>
    <t>対個人サービス</t>
  </si>
  <si>
    <t>31</t>
  </si>
  <si>
    <t>事務用品</t>
  </si>
  <si>
    <t>32</t>
  </si>
  <si>
    <t>分類不明</t>
  </si>
  <si>
    <t>自給率</t>
    <rPh sb="0" eb="3">
      <t>ジキュウリツ</t>
    </rPh>
    <phoneticPr fontId="3"/>
  </si>
  <si>
    <t>雇用者所得率</t>
    <rPh sb="5" eb="6">
      <t>リツ</t>
    </rPh>
    <phoneticPr fontId="3"/>
  </si>
  <si>
    <t>民間消費支出パターン</t>
    <rPh sb="0" eb="2">
      <t>ミンカン</t>
    </rPh>
    <rPh sb="2" eb="4">
      <t>ショウヒ</t>
    </rPh>
    <rPh sb="4" eb="6">
      <t>シシュツ</t>
    </rPh>
    <phoneticPr fontId="3"/>
  </si>
  <si>
    <t>九州</t>
    <rPh sb="0" eb="2">
      <t>キュウシュウ</t>
    </rPh>
    <phoneticPr fontId="3"/>
  </si>
  <si>
    <t>入力シートより</t>
    <rPh sb="0" eb="2">
      <t>ニュウリョク</t>
    </rPh>
    <phoneticPr fontId="3"/>
  </si>
  <si>
    <t>消費誘発額</t>
    <rPh sb="0" eb="2">
      <t>ショウヒ</t>
    </rPh>
    <rPh sb="2" eb="5">
      <t>ユウハツガク</t>
    </rPh>
    <phoneticPr fontId="3"/>
  </si>
  <si>
    <t>合計</t>
    <rPh sb="0" eb="2">
      <t>ゴウケイ</t>
    </rPh>
    <phoneticPr fontId="3"/>
  </si>
  <si>
    <t>就業係数</t>
    <rPh sb="0" eb="2">
      <t>シュウギョウ</t>
    </rPh>
    <rPh sb="2" eb="4">
      <t>ケイスウ</t>
    </rPh>
    <phoneticPr fontId="3"/>
  </si>
  <si>
    <t>雇用係数</t>
    <rPh sb="0" eb="2">
      <t>コヨウ</t>
    </rPh>
    <rPh sb="2" eb="4">
      <t>ケイスウ</t>
    </rPh>
    <phoneticPr fontId="3"/>
  </si>
  <si>
    <t>計算シート</t>
    <rPh sb="0" eb="2">
      <t>ケイサン</t>
    </rPh>
    <phoneticPr fontId="3"/>
  </si>
  <si>
    <t>熊本市</t>
    <rPh sb="0" eb="2">
      <t>クマモト</t>
    </rPh>
    <rPh sb="2" eb="3">
      <t>シ</t>
    </rPh>
    <phoneticPr fontId="3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</si>
  <si>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3"/>
  </si>
  <si>
    <t>運賃マージン</t>
    <rPh sb="0" eb="2">
      <t>ウンチン</t>
    </rPh>
    <phoneticPr fontId="3"/>
  </si>
  <si>
    <t>商業マージン率</t>
    <rPh sb="0" eb="2">
      <t>ショウギョウ</t>
    </rPh>
    <rPh sb="6" eb="7">
      <t>リツ</t>
    </rPh>
    <phoneticPr fontId="3"/>
  </si>
  <si>
    <t>運賃マージン率</t>
    <rPh sb="0" eb="2">
      <t>ウンチン</t>
    </rPh>
    <rPh sb="6" eb="7">
      <t>リツ</t>
    </rPh>
    <phoneticPr fontId="3"/>
  </si>
  <si>
    <t>マージン計</t>
    <rPh sb="4" eb="5">
      <t>ケイ</t>
    </rPh>
    <phoneticPr fontId="3"/>
  </si>
  <si>
    <t>生産誘発額</t>
    <rPh sb="0" eb="2">
      <t>セイサン</t>
    </rPh>
    <rPh sb="2" eb="5">
      <t>ユウハツガク</t>
    </rPh>
    <phoneticPr fontId="3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</si>
  <si>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</si>
  <si>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</si>
  <si>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第１次波及効果関係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3"/>
  </si>
  <si>
    <t>第２次波及効果関係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3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</si>
  <si>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3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</si>
  <si>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3"/>
  </si>
  <si>
    <t>波及効果倍率→</t>
    <rPh sb="0" eb="4">
      <t>ハキュウコウカ</t>
    </rPh>
    <rPh sb="4" eb="6">
      <t>バイリツ</t>
    </rPh>
    <phoneticPr fontId="3"/>
  </si>
  <si>
    <t>年</t>
    <rPh sb="0" eb="1">
      <t>ネン</t>
    </rPh>
    <phoneticPr fontId="3"/>
  </si>
  <si>
    <t>地域</t>
    <rPh sb="0" eb="2">
      <t>チイキ</t>
    </rPh>
    <phoneticPr fontId="3"/>
  </si>
  <si>
    <t>就業誘発者</t>
    <rPh sb="0" eb="2">
      <t>シュウギョウ</t>
    </rPh>
    <rPh sb="2" eb="4">
      <t>ユウハツ</t>
    </rPh>
    <rPh sb="4" eb="5">
      <t>シャ</t>
    </rPh>
    <phoneticPr fontId="3"/>
  </si>
  <si>
    <t>雇用誘発者</t>
    <rPh sb="0" eb="2">
      <t>コヨウ</t>
    </rPh>
    <rPh sb="2" eb="4">
      <t>ユウハツ</t>
    </rPh>
    <rPh sb="4" eb="5">
      <t>シャ</t>
    </rPh>
    <phoneticPr fontId="3"/>
  </si>
  <si>
    <t>与件データ</t>
    <rPh sb="0" eb="2">
      <t>ヨケン</t>
    </rPh>
    <phoneticPr fontId="3"/>
  </si>
  <si>
    <t xml:space="preserve">商業マージン </t>
    <rPh sb="0" eb="2">
      <t>ショウギョウ</t>
    </rPh>
    <phoneticPr fontId="3"/>
  </si>
  <si>
    <t>波及効果の倍率</t>
    <rPh sb="0" eb="4">
      <t>ハキュウコウカ</t>
    </rPh>
    <rPh sb="5" eb="7">
      <t>バイリツ</t>
    </rPh>
    <phoneticPr fontId="3"/>
  </si>
  <si>
    <t>第２次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3"/>
  </si>
  <si>
    <t>第２次
就業誘発者数</t>
    <rPh sb="0" eb="1">
      <t>ダイ</t>
    </rPh>
    <rPh sb="2" eb="3">
      <t>ジ</t>
    </rPh>
    <rPh sb="4" eb="6">
      <t>シュウギョウ</t>
    </rPh>
    <rPh sb="6" eb="8">
      <t>ユウハツ</t>
    </rPh>
    <rPh sb="8" eb="9">
      <t>シャ</t>
    </rPh>
    <rPh sb="9" eb="10">
      <t>カズ</t>
    </rPh>
    <phoneticPr fontId="3"/>
  </si>
  <si>
    <t>第２次
雇用誘発者数</t>
    <rPh sb="0" eb="1">
      <t>ダイ</t>
    </rPh>
    <rPh sb="2" eb="3">
      <t>ジ</t>
    </rPh>
    <rPh sb="4" eb="6">
      <t>コヨウ</t>
    </rPh>
    <rPh sb="6" eb="8">
      <t>ユウハツ</t>
    </rPh>
    <rPh sb="8" eb="9">
      <t>シャ</t>
    </rPh>
    <rPh sb="9" eb="10">
      <t>カズ</t>
    </rPh>
    <phoneticPr fontId="3"/>
  </si>
  <si>
    <t>与件データ
（購入者価格）</t>
    <rPh sb="0" eb="2">
      <t>ヨケン</t>
    </rPh>
    <rPh sb="7" eb="10">
      <t>コウニュウシャ</t>
    </rPh>
    <rPh sb="10" eb="12">
      <t>カカク</t>
    </rPh>
    <phoneticPr fontId="3"/>
  </si>
  <si>
    <t>33</t>
  </si>
  <si>
    <t>34</t>
  </si>
  <si>
    <t>消費転換係数のリスト</t>
    <rPh sb="0" eb="2">
      <t>ショウヒ</t>
    </rPh>
    <rPh sb="2" eb="4">
      <t>テンカン</t>
    </rPh>
    <rPh sb="4" eb="6">
      <t>ケイスウ</t>
    </rPh>
    <phoneticPr fontId="3"/>
  </si>
  <si>
    <t>この分析ツールを利用する前に、必ず、以下の「利用上の注意事項」をお読みください。</t>
    <rPh sb="2" eb="4">
      <t>ブンセキ</t>
    </rPh>
    <rPh sb="8" eb="10">
      <t>リヨウ</t>
    </rPh>
    <rPh sb="12" eb="13">
      <t>マエ</t>
    </rPh>
    <rPh sb="15" eb="16">
      <t>カナラ</t>
    </rPh>
    <rPh sb="18" eb="20">
      <t>イカ</t>
    </rPh>
    <rPh sb="22" eb="25">
      <t>リヨウジョウ</t>
    </rPh>
    <rPh sb="26" eb="28">
      <t>チュウイ</t>
    </rPh>
    <rPh sb="28" eb="30">
      <t>ジコウ</t>
    </rPh>
    <rPh sb="33" eb="34">
      <t>ヨ</t>
    </rPh>
    <phoneticPr fontId="3"/>
  </si>
  <si>
    <t>消費転換係数</t>
    <rPh sb="0" eb="2">
      <t>ショウヒ</t>
    </rPh>
    <rPh sb="2" eb="4">
      <t>テンカン</t>
    </rPh>
    <rPh sb="4" eb="6">
      <t>ケイスウ</t>
    </rPh>
    <phoneticPr fontId="3"/>
  </si>
  <si>
    <t>倍</t>
    <rPh sb="0" eb="1">
      <t>バイ</t>
    </rPh>
    <phoneticPr fontId="3"/>
  </si>
  <si>
    <t>35</t>
  </si>
  <si>
    <t>飲食料品</t>
  </si>
  <si>
    <t>電子部品</t>
  </si>
  <si>
    <t>廃棄物処理</t>
  </si>
  <si>
    <t>情報通信</t>
  </si>
  <si>
    <t>マージン調整後
与件データ
（生産者価格）</t>
    <rPh sb="4" eb="6">
      <t>チョウセイ</t>
    </rPh>
    <rPh sb="6" eb="7">
      <t>ゴ</t>
    </rPh>
    <rPh sb="8" eb="10">
      <t>ヨケン</t>
    </rPh>
    <rPh sb="15" eb="18">
      <t>セイサンシャ</t>
    </rPh>
    <rPh sb="18" eb="20">
      <t>カカク</t>
    </rPh>
    <phoneticPr fontId="3"/>
  </si>
  <si>
    <t>上記年平均</t>
    <rPh sb="0" eb="2">
      <t>ジョウキ</t>
    </rPh>
    <rPh sb="2" eb="3">
      <t>ネン</t>
    </rPh>
    <rPh sb="3" eb="5">
      <t>ヘイキン</t>
    </rPh>
    <phoneticPr fontId="3"/>
  </si>
  <si>
    <t>第１次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3"/>
  </si>
  <si>
    <t>第１次
雇用者所得
誘発額</t>
    <rPh sb="0" eb="1">
      <t>ダイ</t>
    </rPh>
    <rPh sb="2" eb="3">
      <t>ジ</t>
    </rPh>
    <rPh sb="4" eb="7">
      <t>コヨウシャ</t>
    </rPh>
    <rPh sb="7" eb="9">
      <t>ショトク</t>
    </rPh>
    <rPh sb="10" eb="13">
      <t>ユウハツガク</t>
    </rPh>
    <phoneticPr fontId="3"/>
  </si>
  <si>
    <t>第２次需要額</t>
    <rPh sb="0" eb="1">
      <t>ダイ</t>
    </rPh>
    <rPh sb="2" eb="3">
      <t>ジ</t>
    </rPh>
    <rPh sb="3" eb="6">
      <t>ジュヨウガク</t>
    </rPh>
    <phoneticPr fontId="3"/>
  </si>
  <si>
    <t>第２次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3"/>
  </si>
  <si>
    <t>はん用機械</t>
  </si>
  <si>
    <t>生産用機械</t>
  </si>
  <si>
    <t>業務用機械</t>
  </si>
  <si>
    <t>水道</t>
  </si>
  <si>
    <t>運輸・郵便</t>
  </si>
  <si>
    <t>医療・福祉</t>
  </si>
  <si>
    <t>　　　　　　　　　　　　　　型逆行列</t>
    <rPh sb="14" eb="15">
      <t>ガタ</t>
    </rPh>
    <rPh sb="15" eb="18">
      <t>ギャクギョウレツ</t>
    </rPh>
    <phoneticPr fontId="3"/>
  </si>
  <si>
    <t>うち粗付加価値
誘発額</t>
    <rPh sb="2" eb="3">
      <t>ソ</t>
    </rPh>
    <rPh sb="3" eb="5">
      <t>フカ</t>
    </rPh>
    <rPh sb="5" eb="7">
      <t>カチ</t>
    </rPh>
    <rPh sb="8" eb="10">
      <t>ユウハツ</t>
    </rPh>
    <rPh sb="10" eb="11">
      <t>ガク</t>
    </rPh>
    <phoneticPr fontId="3"/>
  </si>
  <si>
    <t>うち雇用者所得
誘発額</t>
    <rPh sb="2" eb="5">
      <t>コヨウシャ</t>
    </rPh>
    <rPh sb="5" eb="7">
      <t>ショトク</t>
    </rPh>
    <rPh sb="8" eb="10">
      <t>ユウハツ</t>
    </rPh>
    <rPh sb="10" eb="11">
      <t>ガク</t>
    </rPh>
    <phoneticPr fontId="3"/>
  </si>
  <si>
    <t>※　各数値は小数点以下を四捨五入して表示しているので、合計と一致しない場合がある。</t>
    <rPh sb="2" eb="3">
      <t>カク</t>
    </rPh>
    <rPh sb="3" eb="5">
      <t>スウチ</t>
    </rPh>
    <rPh sb="6" eb="9">
      <t>ショウスウテン</t>
    </rPh>
    <rPh sb="9" eb="11">
      <t>イカ</t>
    </rPh>
    <rPh sb="12" eb="16">
      <t>シシャゴニュウ</t>
    </rPh>
    <rPh sb="18" eb="20">
      <t>ヒョウジ</t>
    </rPh>
    <rPh sb="27" eb="29">
      <t>ゴウケイ</t>
    </rPh>
    <rPh sb="30" eb="32">
      <t>イッチ</t>
    </rPh>
    <rPh sb="35" eb="37">
      <t>バアイ</t>
    </rPh>
    <phoneticPr fontId="3"/>
  </si>
  <si>
    <t>（百万円）</t>
    <rPh sb="1" eb="2">
      <t>ヒャク</t>
    </rPh>
    <rPh sb="2" eb="4">
      <t>マンエン</t>
    </rPh>
    <phoneticPr fontId="3"/>
  </si>
  <si>
    <t>（人）</t>
    <rPh sb="1" eb="2">
      <t>ニン</t>
    </rPh>
    <phoneticPr fontId="3"/>
  </si>
  <si>
    <t>（円）</t>
    <rPh sb="1" eb="2">
      <t>エン</t>
    </rPh>
    <phoneticPr fontId="3"/>
  </si>
  <si>
    <t>　② 消費転換係数の年と地域をリストから選択</t>
    <rPh sb="3" eb="5">
      <t>ショウヒ</t>
    </rPh>
    <rPh sb="5" eb="7">
      <t>テンカン</t>
    </rPh>
    <rPh sb="7" eb="9">
      <t>ケイスウ</t>
    </rPh>
    <rPh sb="10" eb="11">
      <t>トシ</t>
    </rPh>
    <rPh sb="12" eb="14">
      <t>チイキ</t>
    </rPh>
    <rPh sb="20" eb="22">
      <t>センタク</t>
    </rPh>
    <phoneticPr fontId="3"/>
  </si>
  <si>
    <t>飼料・有機質肥料、たばこを含む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3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</si>
  <si>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3"/>
  </si>
  <si>
    <t>金属製家具を含む</t>
    <rPh sb="0" eb="3">
      <t>キンゾクセイ</t>
    </rPh>
    <rPh sb="3" eb="5">
      <t>カグ</t>
    </rPh>
    <rPh sb="6" eb="7">
      <t>フク</t>
    </rPh>
    <phoneticPr fontId="3"/>
  </si>
  <si>
    <t>舗装材料を含む</t>
    <rPh sb="0" eb="2">
      <t>ホソウ</t>
    </rPh>
    <rPh sb="2" eb="3">
      <t>ザイ</t>
    </rPh>
    <rPh sb="3" eb="4">
      <t>リョウ</t>
    </rPh>
    <rPh sb="5" eb="6">
      <t>フク</t>
    </rPh>
    <phoneticPr fontId="3"/>
  </si>
  <si>
    <t>銅、アルミニウム、電線・ケーブルなど</t>
    <rPh sb="0" eb="1">
      <t>ドウ</t>
    </rPh>
    <rPh sb="9" eb="11">
      <t>デンセン</t>
    </rPh>
    <phoneticPr fontId="3"/>
  </si>
  <si>
    <t>ボイラ、タービン、原動機、運搬機械など</t>
    <rPh sb="9" eb="12">
      <t>ゲンドウキ</t>
    </rPh>
    <rPh sb="13" eb="15">
      <t>ウンパン</t>
    </rPh>
    <rPh sb="15" eb="17">
      <t>キカイ</t>
    </rPh>
    <phoneticPr fontId="3"/>
  </si>
  <si>
    <t>農業用機械、建設・鉱山機械、半導体製造装置、ロボットなど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7">
      <t>ハンドウタイ</t>
    </rPh>
    <rPh sb="17" eb="19">
      <t>セイゾウ</t>
    </rPh>
    <rPh sb="19" eb="21">
      <t>ソウチ</t>
    </rPh>
    <phoneticPr fontId="3"/>
  </si>
  <si>
    <t>事務用機械、計測機器、医療用機械器具、光学機械・レンズなど</t>
    <rPh sb="0" eb="3">
      <t>ジムヨウ</t>
    </rPh>
    <rPh sb="3" eb="5">
      <t>キカイ</t>
    </rPh>
    <rPh sb="6" eb="8">
      <t>ケイソク</t>
    </rPh>
    <rPh sb="8" eb="10">
      <t>キキ</t>
    </rPh>
    <rPh sb="11" eb="14">
      <t>イリョウヨウ</t>
    </rPh>
    <rPh sb="14" eb="16">
      <t>キカイ</t>
    </rPh>
    <rPh sb="16" eb="18">
      <t>キグ</t>
    </rPh>
    <rPh sb="19" eb="21">
      <t>コウガク</t>
    </rPh>
    <rPh sb="21" eb="23">
      <t>キカイ</t>
    </rPh>
    <phoneticPr fontId="3"/>
  </si>
  <si>
    <t>半導体素子、集積回路、液晶パネル、電子回路など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17" eb="19">
      <t>デンシ</t>
    </rPh>
    <rPh sb="19" eb="21">
      <t>カイロ</t>
    </rPh>
    <phoneticPr fontId="3"/>
  </si>
  <si>
    <t>開閉制御装置・配電盤、民生用電気機器（電子レンジ、冷蔵庫、扇風機、掃除機、洗濯機など）、電気計測器、電気照明器具、電池など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4" eb="46">
      <t>デンキ</t>
    </rPh>
    <rPh sb="46" eb="49">
      <t>ケイソクキ</t>
    </rPh>
    <rPh sb="50" eb="52">
      <t>デンキ</t>
    </rPh>
    <rPh sb="52" eb="54">
      <t>ショウメイ</t>
    </rPh>
    <rPh sb="54" eb="56">
      <t>キグ</t>
    </rPh>
    <rPh sb="57" eb="59">
      <t>デンチ</t>
    </rPh>
    <phoneticPr fontId="3"/>
  </si>
  <si>
    <t>ビデオ機器・デジタルカメラ、テレビ、携帯電話、パソコンなど</t>
    <rPh sb="3" eb="5">
      <t>キキ</t>
    </rPh>
    <rPh sb="18" eb="20">
      <t>ケイタイ</t>
    </rPh>
    <rPh sb="20" eb="22">
      <t>デンワ</t>
    </rPh>
    <phoneticPr fontId="3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</si>
  <si>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3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</si>
  <si>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3"/>
  </si>
  <si>
    <t>原子力・火力・水力発電、都市ガスなど</t>
    <rPh sb="0" eb="3">
      <t>ゲンシリョク</t>
    </rPh>
    <rPh sb="4" eb="6">
      <t>カリョク</t>
    </rPh>
    <rPh sb="7" eb="9">
      <t>スイリョク</t>
    </rPh>
    <rPh sb="9" eb="11">
      <t>ハツデン</t>
    </rPh>
    <rPh sb="12" eb="14">
      <t>トシ</t>
    </rPh>
    <phoneticPr fontId="3"/>
  </si>
  <si>
    <t>上水道・簡易水道、工業用水、下水道など</t>
    <rPh sb="1" eb="3">
      <t>スイドウ</t>
    </rPh>
    <rPh sb="4" eb="6">
      <t>カンイ</t>
    </rPh>
    <rPh sb="6" eb="8">
      <t>スイドウ</t>
    </rPh>
    <phoneticPr fontId="3"/>
  </si>
  <si>
    <t>ごみ、産業廃棄物、し尿の収集・処理など</t>
    <rPh sb="3" eb="5">
      <t>サンギョウ</t>
    </rPh>
    <rPh sb="5" eb="8">
      <t>ハイキブツ</t>
    </rPh>
    <rPh sb="10" eb="11">
      <t>ニョウ</t>
    </rPh>
    <rPh sb="12" eb="14">
      <t>シュウシュウ</t>
    </rPh>
    <rPh sb="15" eb="17">
      <t>ショリ</t>
    </rPh>
    <phoneticPr fontId="3"/>
  </si>
  <si>
    <t>卸売業、小売業のマージン額（販売額－仕入額）
※「仕入額」は、各産業に振り分ける。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rPh sb="25" eb="27">
      <t>シイ</t>
    </rPh>
    <rPh sb="27" eb="28">
      <t>ガク</t>
    </rPh>
    <rPh sb="31" eb="32">
      <t>カク</t>
    </rPh>
    <rPh sb="32" eb="34">
      <t>サンギョウ</t>
    </rPh>
    <rPh sb="35" eb="36">
      <t>フ</t>
    </rPh>
    <rPh sb="37" eb="38">
      <t>ワ</t>
    </rPh>
    <phoneticPr fontId="3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</si>
  <si>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3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</si>
  <si>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3"/>
  </si>
  <si>
    <t>固定電話・携帯電話等の通話・通信サービス、テレビ・ラジオ放送、有線放送、ソフトウェア開発、情報処理・提供サービス、インターネット附随サービス、映像・音声・文字情報制作、新聞、出版など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5" eb="47">
      <t>ジョウホウ</t>
    </rPh>
    <rPh sb="47" eb="49">
      <t>ショリ</t>
    </rPh>
    <rPh sb="50" eb="52">
      <t>テイキョウ</t>
    </rPh>
    <rPh sb="64" eb="66">
      <t>フズイ</t>
    </rPh>
    <rPh sb="71" eb="73">
      <t>エイゾウ</t>
    </rPh>
    <rPh sb="74" eb="76">
      <t>オンセイ</t>
    </rPh>
    <rPh sb="77" eb="79">
      <t>モジ</t>
    </rPh>
    <rPh sb="79" eb="81">
      <t>ジョウホウ</t>
    </rPh>
    <rPh sb="81" eb="83">
      <t>セイサク</t>
    </rPh>
    <rPh sb="84" eb="86">
      <t>シンブン</t>
    </rPh>
    <rPh sb="87" eb="89">
      <t>シュッパン</t>
    </rPh>
    <phoneticPr fontId="3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</si>
  <si>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3"/>
  </si>
  <si>
    <t>保健所、介護サービス、国民年金・健康保険等の社会保険事務を含む</t>
    <rPh sb="0" eb="3">
      <t>ホケンジョ</t>
    </rPh>
    <rPh sb="4" eb="6">
      <t>カイゴ</t>
    </rPh>
    <rPh sb="11" eb="13">
      <t>コクミン</t>
    </rPh>
    <rPh sb="13" eb="15">
      <t>ネンキン</t>
    </rPh>
    <rPh sb="16" eb="18">
      <t>ケンコウ</t>
    </rPh>
    <rPh sb="18" eb="20">
      <t>ホケン</t>
    </rPh>
    <rPh sb="20" eb="21">
      <t>トウ</t>
    </rPh>
    <rPh sb="22" eb="24">
      <t>シャカイ</t>
    </rPh>
    <rPh sb="24" eb="26">
      <t>ホケン</t>
    </rPh>
    <rPh sb="26" eb="28">
      <t>ジム</t>
    </rPh>
    <rPh sb="29" eb="30">
      <t>フク</t>
    </rPh>
    <phoneticPr fontId="3"/>
  </si>
  <si>
    <t>農業協同組合（営利活動分は除く）、商工会議所、集会所（文化会館、婦人会館など）、宗教団体、学術団体、労働団体、政治団体など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0" eb="42">
      <t>シュウキョウ</t>
    </rPh>
    <rPh sb="42" eb="44">
      <t>ダンタイ</t>
    </rPh>
    <rPh sb="45" eb="47">
      <t>ガクジュツ</t>
    </rPh>
    <rPh sb="47" eb="49">
      <t>ダンタイ</t>
    </rPh>
    <rPh sb="50" eb="52">
      <t>ロウドウ</t>
    </rPh>
    <rPh sb="52" eb="54">
      <t>ダンタイ</t>
    </rPh>
    <rPh sb="55" eb="57">
      <t>セイジ</t>
    </rPh>
    <rPh sb="57" eb="59">
      <t>ダンタイ</t>
    </rPh>
    <phoneticPr fontId="3"/>
  </si>
  <si>
    <t>物品賃貸業、広告業、自動車整備業、機械修理業、法務・財務・会計サービス、労働者派遣サービス、警備業など</t>
    <rPh sb="0" eb="2">
      <t>ブッピン</t>
    </rPh>
    <rPh sb="2" eb="5">
      <t>チンタイギョウ</t>
    </rPh>
    <rPh sb="6" eb="8">
      <t>コウコク</t>
    </rPh>
    <rPh sb="8" eb="9">
      <t>ギョウ</t>
    </rPh>
    <rPh sb="10" eb="13">
      <t>ジドウシャ</t>
    </rPh>
    <rPh sb="13" eb="15">
      <t>セイビ</t>
    </rPh>
    <rPh sb="15" eb="16">
      <t>ギョウ</t>
    </rPh>
    <rPh sb="17" eb="19">
      <t>キカイ</t>
    </rPh>
    <rPh sb="19" eb="21">
      <t>シュウリ</t>
    </rPh>
    <rPh sb="21" eb="22">
      <t>ギョウ</t>
    </rPh>
    <rPh sb="23" eb="25">
      <t>ホウム</t>
    </rPh>
    <rPh sb="26" eb="28">
      <t>ザイム</t>
    </rPh>
    <rPh sb="29" eb="31">
      <t>カイケイ</t>
    </rPh>
    <rPh sb="36" eb="39">
      <t>ロウドウシャ</t>
    </rPh>
    <rPh sb="39" eb="41">
      <t>ハケン</t>
    </rPh>
    <rPh sb="46" eb="48">
      <t>ケイビ</t>
    </rPh>
    <rPh sb="48" eb="49">
      <t>ギョウ</t>
    </rPh>
    <phoneticPr fontId="3"/>
  </si>
  <si>
    <t>説明</t>
    <rPh sb="0" eb="2">
      <t>セツメイ</t>
    </rPh>
    <phoneticPr fontId="3"/>
  </si>
  <si>
    <t>直接効果</t>
    <rPh sb="0" eb="4">
      <t>チョクセツコウカ</t>
    </rPh>
    <phoneticPr fontId="2"/>
  </si>
  <si>
    <t>間接効果</t>
    <rPh sb="0" eb="2">
      <t>カンセツ</t>
    </rPh>
    <rPh sb="2" eb="4">
      <t>コウカ</t>
    </rPh>
    <phoneticPr fontId="2"/>
  </si>
  <si>
    <t>第１次就業誘発者数</t>
    <rPh sb="0" eb="1">
      <t>ダイ</t>
    </rPh>
    <rPh sb="2" eb="3">
      <t>ジ</t>
    </rPh>
    <rPh sb="3" eb="5">
      <t>シュウギョウ</t>
    </rPh>
    <rPh sb="5" eb="7">
      <t>ユウハツ</t>
    </rPh>
    <rPh sb="7" eb="8">
      <t>シャ</t>
    </rPh>
    <rPh sb="8" eb="9">
      <t>カズ</t>
    </rPh>
    <phoneticPr fontId="3"/>
  </si>
  <si>
    <t>第１次雇用誘発者数</t>
    <rPh sb="0" eb="1">
      <t>ダイ</t>
    </rPh>
    <rPh sb="2" eb="3">
      <t>ジ</t>
    </rPh>
    <rPh sb="3" eb="5">
      <t>コヨウ</t>
    </rPh>
    <rPh sb="5" eb="7">
      <t>ユウハツ</t>
    </rPh>
    <rPh sb="7" eb="8">
      <t>シャ</t>
    </rPh>
    <rPh sb="8" eb="9">
      <t>カズ</t>
    </rPh>
    <phoneticPr fontId="3"/>
  </si>
  <si>
    <t>直接効果</t>
    <rPh sb="0" eb="2">
      <t>チョクセツ</t>
    </rPh>
    <rPh sb="2" eb="4">
      <t>コウカ</t>
    </rPh>
    <phoneticPr fontId="3"/>
  </si>
  <si>
    <t>間接効果</t>
    <rPh sb="0" eb="2">
      <t>カンセツ</t>
    </rPh>
    <rPh sb="2" eb="4">
      <t>コウカ</t>
    </rPh>
    <phoneticPr fontId="3"/>
  </si>
  <si>
    <t>計</t>
    <rPh sb="0" eb="1">
      <t>ケイ</t>
    </rPh>
    <phoneticPr fontId="3"/>
  </si>
  <si>
    <t>生産誘発額</t>
    <rPh sb="0" eb="2">
      <t>セイサン</t>
    </rPh>
    <rPh sb="2" eb="4">
      <t>ユウハツ</t>
    </rPh>
    <rPh sb="4" eb="5">
      <t>ガク</t>
    </rPh>
    <phoneticPr fontId="3"/>
  </si>
  <si>
    <t>就業誘発者数</t>
    <rPh sb="0" eb="6">
      <t>シュウギョウユウハツシャカズ</t>
    </rPh>
    <phoneticPr fontId="3"/>
  </si>
  <si>
    <t>生産誘発額の順位</t>
    <rPh sb="0" eb="2">
      <t>セイサン</t>
    </rPh>
    <rPh sb="2" eb="4">
      <t>ユウハツ</t>
    </rPh>
    <rPh sb="4" eb="5">
      <t>ガク</t>
    </rPh>
    <rPh sb="6" eb="8">
      <t>ジュンイ</t>
    </rPh>
    <phoneticPr fontId="3"/>
  </si>
  <si>
    <t>うち粗付加価値誘発額</t>
    <rPh sb="2" eb="10">
      <t>アラフカカチユウハツガク</t>
    </rPh>
    <phoneticPr fontId="3"/>
  </si>
  <si>
    <t>うち雇用者所得誘発額</t>
    <rPh sb="2" eb="10">
      <t>コヨウシャショトクユウハツガク</t>
    </rPh>
    <phoneticPr fontId="3"/>
  </si>
  <si>
    <t>（％）</t>
    <phoneticPr fontId="3"/>
  </si>
  <si>
    <t>（人）</t>
    <rPh sb="1" eb="2">
      <t>ヒト</t>
    </rPh>
    <phoneticPr fontId="3"/>
  </si>
  <si>
    <t>出力シート用</t>
    <rPh sb="0" eb="2">
      <t>シュツリョク</t>
    </rPh>
    <rPh sb="5" eb="6">
      <t>ヨウ</t>
    </rPh>
    <phoneticPr fontId="3"/>
  </si>
  <si>
    <t>順位</t>
    <rPh sb="0" eb="2">
      <t>ジュンイ</t>
    </rPh>
    <phoneticPr fontId="3"/>
  </si>
  <si>
    <t>部門名</t>
    <rPh sb="0" eb="2">
      <t>ブモン</t>
    </rPh>
    <rPh sb="2" eb="3">
      <t>メイ</t>
    </rPh>
    <phoneticPr fontId="3"/>
  </si>
  <si>
    <t>生産誘発額の累積比率</t>
    <rPh sb="0" eb="5">
      <t>セイサンユウハツガク</t>
    </rPh>
    <rPh sb="6" eb="10">
      <t>ルイセキヒリツ</t>
    </rPh>
    <phoneticPr fontId="3"/>
  </si>
  <si>
    <t>（％）</t>
  </si>
  <si>
    <t>生産誘発額の
累積比率</t>
    <rPh sb="0" eb="5">
      <t>セイサンユウハツガク</t>
    </rPh>
    <rPh sb="7" eb="9">
      <t>ルイセキ</t>
    </rPh>
    <rPh sb="9" eb="11">
      <t>ヒリツ</t>
    </rPh>
    <phoneticPr fontId="3"/>
  </si>
  <si>
    <t>粗付加価値率</t>
    <rPh sb="0" eb="1">
      <t>アラ</t>
    </rPh>
    <rPh sb="1" eb="3">
      <t>フカ</t>
    </rPh>
    <rPh sb="3" eb="5">
      <t>カチ</t>
    </rPh>
    <rPh sb="5" eb="6">
      <t>リツ</t>
    </rPh>
    <phoneticPr fontId="3"/>
  </si>
  <si>
    <t>原材料等
誘発額</t>
    <rPh sb="0" eb="3">
      <t>ゲンザイリョウ</t>
    </rPh>
    <rPh sb="3" eb="4">
      <t>トウ</t>
    </rPh>
    <rPh sb="5" eb="8">
      <t>ユウハツガク</t>
    </rPh>
    <phoneticPr fontId="3"/>
  </si>
  <si>
    <t>投入係数</t>
    <rPh sb="0" eb="2">
      <t>トウニュウ</t>
    </rPh>
    <rPh sb="2" eb="4">
      <t>ケイスウ</t>
    </rPh>
    <phoneticPr fontId="3"/>
  </si>
  <si>
    <t>マージン調整後
与件データ
（生産者価格）</t>
  </si>
  <si>
    <t>うち原材料等誘発額</t>
    <rPh sb="2" eb="5">
      <t>ゲンザイリョウ</t>
    </rPh>
    <rPh sb="5" eb="6">
      <t>トウ</t>
    </rPh>
    <rPh sb="6" eb="8">
      <t>ユウハツ</t>
    </rPh>
    <rPh sb="8" eb="9">
      <t>ガク</t>
    </rPh>
    <phoneticPr fontId="3"/>
  </si>
  <si>
    <t>うち雇用誘発者数</t>
    <rPh sb="2" eb="8">
      <t>コヨウユウハツシャスウ</t>
    </rPh>
    <phoneticPr fontId="3"/>
  </si>
  <si>
    <t>粗付加価値誘発額</t>
    <rPh sb="0" eb="8">
      <t>アラフカカチユウハツガク</t>
    </rPh>
    <phoneticPr fontId="3"/>
  </si>
  <si>
    <t>逆行列係数</t>
    <rPh sb="0" eb="5">
      <t>ギャクギョウレツケイスウ</t>
    </rPh>
    <phoneticPr fontId="3"/>
  </si>
  <si>
    <t>雇用者所得率</t>
    <rPh sb="0" eb="3">
      <t>コヨウシャ</t>
    </rPh>
    <rPh sb="3" eb="5">
      <t>ショトク</t>
    </rPh>
    <rPh sb="5" eb="6">
      <t>リツ</t>
    </rPh>
    <phoneticPr fontId="3"/>
  </si>
  <si>
    <t>経済波及効果フローチャート図</t>
    <rPh sb="0" eb="2">
      <t>ケイザイ</t>
    </rPh>
    <rPh sb="2" eb="4">
      <t>ハキュウ</t>
    </rPh>
    <rPh sb="4" eb="6">
      <t>コウカ</t>
    </rPh>
    <rPh sb="13" eb="14">
      <t>ズ</t>
    </rPh>
    <phoneticPr fontId="3"/>
  </si>
  <si>
    <t>生産誘発額</t>
    <rPh sb="0" eb="5">
      <t>セイサンユウハツガク</t>
    </rPh>
    <phoneticPr fontId="3"/>
  </si>
  <si>
    <t>生産誘発額
（間接効果）</t>
    <rPh sb="0" eb="2">
      <t>セイサン</t>
    </rPh>
    <rPh sb="2" eb="4">
      <t>ユウハツ</t>
    </rPh>
    <rPh sb="4" eb="5">
      <t>ガク</t>
    </rPh>
    <rPh sb="7" eb="9">
      <t>カンセツ</t>
    </rPh>
    <rPh sb="9" eb="11">
      <t>コウカ</t>
    </rPh>
    <phoneticPr fontId="3"/>
  </si>
  <si>
    <t>第１次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3"/>
  </si>
  <si>
    <t>直接効果＋間接効果</t>
    <rPh sb="0" eb="4">
      <t>チョクセツコウカ</t>
    </rPh>
    <rPh sb="5" eb="7">
      <t>カンセツ</t>
    </rPh>
    <rPh sb="7" eb="9">
      <t>コウカ</t>
    </rPh>
    <phoneticPr fontId="3"/>
  </si>
  <si>
    <t>消費誘発額</t>
    <rPh sb="0" eb="2">
      <t>ショウヒ</t>
    </rPh>
    <rPh sb="2" eb="4">
      <t>ユウハツ</t>
    </rPh>
    <rPh sb="4" eb="5">
      <t>ガク</t>
    </rPh>
    <phoneticPr fontId="3"/>
  </si>
  <si>
    <t>※各数値の小数点以下を四捨五入して表示しているので、内訳の合算が合計欄の数値と一致しない場合があります。</t>
    <rPh sb="1" eb="2">
      <t>カク</t>
    </rPh>
    <rPh sb="26" eb="28">
      <t>ウチワケ</t>
    </rPh>
    <rPh sb="29" eb="31">
      <t>ガッサン</t>
    </rPh>
    <rPh sb="32" eb="34">
      <t>ゴウケイ</t>
    </rPh>
    <rPh sb="34" eb="35">
      <t>ラン</t>
    </rPh>
    <rPh sb="36" eb="38">
      <t>スウチ</t>
    </rPh>
    <phoneticPr fontId="3"/>
  </si>
  <si>
    <t>分析タイトル</t>
    <rPh sb="0" eb="2">
      <t>ブンセキ</t>
    </rPh>
    <phoneticPr fontId="3"/>
  </si>
  <si>
    <t>１．目的</t>
    <rPh sb="2" eb="4">
      <t>モクテキ</t>
    </rPh>
    <phoneticPr fontId="3"/>
  </si>
  <si>
    <t>うち粗付加価値誘発額</t>
    <rPh sb="2" eb="9">
      <t>アラフカカチユウハツ</t>
    </rPh>
    <rPh sb="9" eb="10">
      <t>ガク</t>
    </rPh>
    <phoneticPr fontId="3"/>
  </si>
  <si>
    <t>うち雇用者所得誘発額</t>
    <rPh sb="2" eb="5">
      <t>コヨウシャ</t>
    </rPh>
    <rPh sb="5" eb="7">
      <t>ショトク</t>
    </rPh>
    <rPh sb="7" eb="10">
      <t>ユウハツガク</t>
    </rPh>
    <phoneticPr fontId="3"/>
  </si>
  <si>
    <t>うち雇用者所得誘発額</t>
    <rPh sb="2" eb="5">
      <t>コヨウシャ</t>
    </rPh>
    <rPh sb="5" eb="7">
      <t>ショトク</t>
    </rPh>
    <rPh sb="7" eb="9">
      <t>ユウハツ</t>
    </rPh>
    <rPh sb="9" eb="10">
      <t>ガク</t>
    </rPh>
    <phoneticPr fontId="3"/>
  </si>
  <si>
    <t>第２次雇用者所得
誘発額</t>
    <rPh sb="0" eb="1">
      <t>ダイ</t>
    </rPh>
    <rPh sb="2" eb="3">
      <t>ジ</t>
    </rPh>
    <rPh sb="3" eb="6">
      <t>コヨウシャ</t>
    </rPh>
    <rPh sb="6" eb="8">
      <t>ショトク</t>
    </rPh>
    <rPh sb="9" eb="12">
      <t>ユウハツガク</t>
    </rPh>
    <phoneticPr fontId="3"/>
  </si>
  <si>
    <t>１．</t>
    <phoneticPr fontId="3"/>
  </si>
  <si>
    <t>　産業連関分析では、理論上、以下のような様々な仮定（留意点）があるため、得られる結果はあくまでも理論上のものであり、実際の波及効果とは異なります。</t>
    <rPh sb="1" eb="7">
      <t>サンギョウレンカンブンセキ</t>
    </rPh>
    <rPh sb="10" eb="12">
      <t>リロン</t>
    </rPh>
    <rPh sb="12" eb="13">
      <t>ジョウ</t>
    </rPh>
    <rPh sb="14" eb="16">
      <t>イカ</t>
    </rPh>
    <rPh sb="20" eb="22">
      <t>サマザマ</t>
    </rPh>
    <rPh sb="23" eb="25">
      <t>カテイ</t>
    </rPh>
    <rPh sb="26" eb="29">
      <t>リュウイテン</t>
    </rPh>
    <rPh sb="36" eb="37">
      <t>エ</t>
    </rPh>
    <rPh sb="40" eb="42">
      <t>ケッカ</t>
    </rPh>
    <rPh sb="48" eb="50">
      <t>リロン</t>
    </rPh>
    <rPh sb="50" eb="51">
      <t>ジョウ</t>
    </rPh>
    <rPh sb="58" eb="60">
      <t>ジッサイ</t>
    </rPh>
    <rPh sb="61" eb="63">
      <t>ハキュウ</t>
    </rPh>
    <rPh sb="63" eb="65">
      <t>コウカ</t>
    </rPh>
    <rPh sb="67" eb="68">
      <t>コト</t>
    </rPh>
    <phoneticPr fontId="3"/>
  </si>
  <si>
    <t>２．</t>
    <phoneticPr fontId="3"/>
  </si>
  <si>
    <t>前提条件</t>
    <rPh sb="0" eb="2">
      <t>ゼンテイ</t>
    </rPh>
    <rPh sb="2" eb="4">
      <t>ジョウケン</t>
    </rPh>
    <phoneticPr fontId="3"/>
  </si>
  <si>
    <t>　 結果</t>
    <phoneticPr fontId="3"/>
  </si>
  <si>
    <t>２．分析概要</t>
    <rPh sb="2" eb="4">
      <t>ブンセキ</t>
    </rPh>
    <rPh sb="4" eb="6">
      <t>ガイヨウ</t>
    </rPh>
    <phoneticPr fontId="3"/>
  </si>
  <si>
    <t>　分析結果</t>
    <rPh sb="1" eb="3">
      <t>ブンセキ</t>
    </rPh>
    <rPh sb="3" eb="5">
      <t>ケッカ</t>
    </rPh>
    <phoneticPr fontId="3"/>
  </si>
  <si>
    <t xml:space="preserve"> 主な仮定（留意点）</t>
    <rPh sb="1" eb="2">
      <t>オモ</t>
    </rPh>
    <rPh sb="3" eb="5">
      <t>カテイ</t>
    </rPh>
    <rPh sb="6" eb="9">
      <t>リュウイテン</t>
    </rPh>
    <phoneticPr fontId="3"/>
  </si>
  <si>
    <t>　　 ①　企業の生産能力に制約（ボトルネック）はなく、全ての需要に対応できる。
　　 ②　財・サービスの生産に必要な原材料等の費用構成（投入構造）は、短期的には変化せず「一定」である。
　　 ③　各部門が使用する投入量は、その部門の生産量に比例する。
　　　　　（生産水準が２倍になれば、使用される原材料等の投入量も２倍になる。）
　　 ④　生産波及は、途中段階で中断されず、波及しつくされる。ただし、達成時期は不明。
　　　　　（新規需要の増加には全て生産増で対応し、在庫取り崩し等による波及の中断はない。）
　　 ⑤　「経済の外部性」は考慮されない。
　　　　　（公害（←「外部不経済」）がもたらす負の影響は考慮しない。）</t>
    <rPh sb="5" eb="7">
      <t>キギョウ</t>
    </rPh>
    <rPh sb="8" eb="10">
      <t>セイサン</t>
    </rPh>
    <rPh sb="10" eb="12">
      <t>ノウリョク</t>
    </rPh>
    <rPh sb="13" eb="15">
      <t>セイヤク</t>
    </rPh>
    <rPh sb="27" eb="28">
      <t>スベ</t>
    </rPh>
    <rPh sb="30" eb="32">
      <t>ジュヨウ</t>
    </rPh>
    <rPh sb="33" eb="35">
      <t>タイオウ</t>
    </rPh>
    <rPh sb="45" eb="46">
      <t>ザイ</t>
    </rPh>
    <rPh sb="52" eb="54">
      <t>セイサン</t>
    </rPh>
    <rPh sb="55" eb="57">
      <t>ヒツヨウ</t>
    </rPh>
    <rPh sb="58" eb="61">
      <t>ゲンザイリョウ</t>
    </rPh>
    <rPh sb="61" eb="62">
      <t>トウ</t>
    </rPh>
    <rPh sb="63" eb="65">
      <t>ヒヨウ</t>
    </rPh>
    <rPh sb="65" eb="67">
      <t>コウセイ</t>
    </rPh>
    <rPh sb="68" eb="70">
      <t>トウニュウ</t>
    </rPh>
    <rPh sb="70" eb="72">
      <t>コウゾウ</t>
    </rPh>
    <rPh sb="80" eb="82">
      <t>ヘンカ</t>
    </rPh>
    <rPh sb="85" eb="87">
      <t>イッテイ</t>
    </rPh>
    <rPh sb="98" eb="101">
      <t>カクブモン</t>
    </rPh>
    <rPh sb="102" eb="104">
      <t>シヨウ</t>
    </rPh>
    <rPh sb="106" eb="108">
      <t>トウニュウ</t>
    </rPh>
    <rPh sb="108" eb="109">
      <t>リョウ</t>
    </rPh>
    <rPh sb="113" eb="115">
      <t>ブモン</t>
    </rPh>
    <rPh sb="116" eb="118">
      <t>セイサン</t>
    </rPh>
    <rPh sb="118" eb="119">
      <t>リョウ</t>
    </rPh>
    <rPh sb="120" eb="122">
      <t>ヒレイ</t>
    </rPh>
    <rPh sb="132" eb="134">
      <t>セイサン</t>
    </rPh>
    <rPh sb="134" eb="136">
      <t>スイジュン</t>
    </rPh>
    <rPh sb="138" eb="139">
      <t>バイ</t>
    </rPh>
    <rPh sb="144" eb="146">
      <t>シヨウ</t>
    </rPh>
    <rPh sb="149" eb="152">
      <t>ゲンザイリョウ</t>
    </rPh>
    <rPh sb="152" eb="153">
      <t>トウ</t>
    </rPh>
    <rPh sb="154" eb="156">
      <t>トウニュウ</t>
    </rPh>
    <rPh sb="156" eb="157">
      <t>リョウ</t>
    </rPh>
    <rPh sb="159" eb="160">
      <t>バイ</t>
    </rPh>
    <rPh sb="171" eb="173">
      <t>セイサン</t>
    </rPh>
    <rPh sb="173" eb="175">
      <t>ハキュウ</t>
    </rPh>
    <rPh sb="177" eb="179">
      <t>トチュウ</t>
    </rPh>
    <rPh sb="179" eb="181">
      <t>ダンカイ</t>
    </rPh>
    <rPh sb="182" eb="184">
      <t>チュウダン</t>
    </rPh>
    <rPh sb="188" eb="190">
      <t>ハキュウ</t>
    </rPh>
    <rPh sb="201" eb="203">
      <t>タッセイ</t>
    </rPh>
    <rPh sb="203" eb="205">
      <t>ジキ</t>
    </rPh>
    <rPh sb="206" eb="208">
      <t>フメイ</t>
    </rPh>
    <rPh sb="216" eb="218">
      <t>シンキ</t>
    </rPh>
    <rPh sb="218" eb="220">
      <t>ジュヨウ</t>
    </rPh>
    <rPh sb="221" eb="223">
      <t>ゾウカ</t>
    </rPh>
    <rPh sb="225" eb="226">
      <t>スベ</t>
    </rPh>
    <rPh sb="227" eb="229">
      <t>セイサン</t>
    </rPh>
    <rPh sb="229" eb="230">
      <t>ゾウ</t>
    </rPh>
    <rPh sb="231" eb="233">
      <t>タイオウ</t>
    </rPh>
    <rPh sb="235" eb="237">
      <t>ザイコ</t>
    </rPh>
    <rPh sb="237" eb="238">
      <t>ト</t>
    </rPh>
    <rPh sb="239" eb="240">
      <t>クズ</t>
    </rPh>
    <rPh sb="241" eb="242">
      <t>トウ</t>
    </rPh>
    <rPh sb="245" eb="247">
      <t>ハキュウ</t>
    </rPh>
    <rPh sb="248" eb="250">
      <t>チュウダン</t>
    </rPh>
    <rPh sb="262" eb="264">
      <t>ケイザイ</t>
    </rPh>
    <rPh sb="265" eb="268">
      <t>ガイブセイ</t>
    </rPh>
    <rPh sb="270" eb="272">
      <t>コウリョ</t>
    </rPh>
    <rPh sb="284" eb="286">
      <t>コウガイ</t>
    </rPh>
    <rPh sb="289" eb="291">
      <t>ガイブ</t>
    </rPh>
    <rPh sb="291" eb="294">
      <t>フケイザイ</t>
    </rPh>
    <rPh sb="301" eb="302">
      <t>フ</t>
    </rPh>
    <rPh sb="303" eb="305">
      <t>エイキョウ</t>
    </rPh>
    <rPh sb="306" eb="308">
      <t>コウリョ</t>
    </rPh>
    <phoneticPr fontId="3"/>
  </si>
  <si>
    <t>　産業連関表の経済波及分析の注意点</t>
    <rPh sb="1" eb="3">
      <t>サンギョウ</t>
    </rPh>
    <rPh sb="3" eb="5">
      <t>レンカン</t>
    </rPh>
    <rPh sb="5" eb="6">
      <t>ヒョウ</t>
    </rPh>
    <rPh sb="7" eb="9">
      <t>ケイザイ</t>
    </rPh>
    <rPh sb="9" eb="11">
      <t>ハキュウ</t>
    </rPh>
    <rPh sb="11" eb="13">
      <t>ブンセキ</t>
    </rPh>
    <rPh sb="14" eb="17">
      <t>チュウイテン</t>
    </rPh>
    <phoneticPr fontId="3"/>
  </si>
  <si>
    <t>Ⓑ生産誘発額</t>
    <rPh sb="1" eb="3">
      <t>セイサン</t>
    </rPh>
    <rPh sb="3" eb="5">
      <t>ユウハツ</t>
    </rPh>
    <rPh sb="5" eb="6">
      <t>ガク</t>
    </rPh>
    <phoneticPr fontId="3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</si>
  <si>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3"/>
  </si>
  <si>
    <t>農林漁業</t>
  </si>
  <si>
    <t>プラスチック・ゴム製品</t>
  </si>
  <si>
    <t>はん用機械</t>
    <rPh sb="2" eb="3">
      <t>ヨウ</t>
    </rPh>
    <phoneticPr fontId="5"/>
  </si>
  <si>
    <t>生産用機械</t>
    <rPh sb="0" eb="3">
      <t>セイサンヨウ</t>
    </rPh>
    <phoneticPr fontId="5"/>
  </si>
  <si>
    <t>業務用機械</t>
    <rPh sb="0" eb="3">
      <t>ギョウムヨウ</t>
    </rPh>
    <rPh sb="3" eb="5">
      <t>キカイ</t>
    </rPh>
    <phoneticPr fontId="5"/>
  </si>
  <si>
    <t>電気機械</t>
    <rPh sb="0" eb="2">
      <t>デンキ</t>
    </rPh>
    <rPh sb="2" eb="4">
      <t>キカイ</t>
    </rPh>
    <phoneticPr fontId="5"/>
  </si>
  <si>
    <t>情報通信機器</t>
  </si>
  <si>
    <t>39</t>
  </si>
  <si>
    <t>41</t>
  </si>
  <si>
    <t>46</t>
  </si>
  <si>
    <t>47</t>
  </si>
  <si>
    <t>水道</t>
    <rPh sb="0" eb="2">
      <t>スイドウ</t>
    </rPh>
    <phoneticPr fontId="5"/>
  </si>
  <si>
    <t>48</t>
  </si>
  <si>
    <t>51</t>
  </si>
  <si>
    <t>53</t>
  </si>
  <si>
    <t>55</t>
  </si>
  <si>
    <t>57</t>
  </si>
  <si>
    <t>運輸・郵便</t>
    <rPh sb="3" eb="5">
      <t>ユウビン</t>
    </rPh>
    <phoneticPr fontId="5"/>
  </si>
  <si>
    <t>59</t>
  </si>
  <si>
    <t>61</t>
  </si>
  <si>
    <t>63</t>
  </si>
  <si>
    <t>64</t>
  </si>
  <si>
    <t>医療・福祉</t>
    <rPh sb="3" eb="5">
      <t>フクシ</t>
    </rPh>
    <phoneticPr fontId="5"/>
  </si>
  <si>
    <t>65</t>
  </si>
  <si>
    <t>他に分類されない会員制団体</t>
  </si>
  <si>
    <t>66</t>
  </si>
  <si>
    <t>67</t>
  </si>
  <si>
    <t>68</t>
  </si>
  <si>
    <t>69</t>
  </si>
  <si>
    <t>化学肥料、有機化学工業製品、無機化学工業製品、化学繊維、医薬品など</t>
    <rPh sb="0" eb="2">
      <t>カガク</t>
    </rPh>
    <rPh sb="2" eb="4">
      <t>ヒリョウ</t>
    </rPh>
    <rPh sb="5" eb="7">
      <t>ユウキ</t>
    </rPh>
    <rPh sb="14" eb="16">
      <t>ムキ</t>
    </rPh>
    <rPh sb="16" eb="18">
      <t>カガク</t>
    </rPh>
    <rPh sb="18" eb="20">
      <t>コウギョウ</t>
    </rPh>
    <rPh sb="20" eb="22">
      <t>セイヒン</t>
    </rPh>
    <rPh sb="23" eb="25">
      <t>カガク</t>
    </rPh>
    <rPh sb="25" eb="27">
      <t>センイ</t>
    </rPh>
    <rPh sb="28" eb="31">
      <t>イヤクヒン</t>
    </rPh>
    <phoneticPr fontId="3"/>
  </si>
  <si>
    <t>プラスチック製品、タイヤ・チューブ、ゴム製・プラスチック製履物など</t>
    <rPh sb="6" eb="8">
      <t>セイヒン</t>
    </rPh>
    <rPh sb="20" eb="21">
      <t>セイ</t>
    </rPh>
    <rPh sb="28" eb="29">
      <t>セイ</t>
    </rPh>
    <rPh sb="29" eb="31">
      <t>ハキモノ</t>
    </rPh>
    <phoneticPr fontId="3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</si>
  <si>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3"/>
  </si>
  <si>
    <t>ガス・石油機器・暖房・調理装置を含む</t>
    <rPh sb="3" eb="5">
      <t>セキユ</t>
    </rPh>
    <rPh sb="5" eb="7">
      <t>キキ</t>
    </rPh>
    <rPh sb="8" eb="9">
      <t>ダン</t>
    </rPh>
    <rPh sb="11" eb="13">
      <t>チョウリ</t>
    </rPh>
    <rPh sb="13" eb="15">
      <t>ソウチ</t>
    </rPh>
    <rPh sb="16" eb="17">
      <t>フク</t>
    </rPh>
    <phoneticPr fontId="3"/>
  </si>
  <si>
    <t>印刷・製版・製本、製革・毛皮、革製履物・手袋、かばん、がん具、運動用品、身辺細貨品（貴金属・宝石、装飾品など）、時計、楽器、筆記具・文具、畳・わら加工品、清掃用品、情報記録物、傘、眼鏡、など
再生資源回収・加工処理を含む</t>
    <rPh sb="9" eb="11">
      <t>セイカク</t>
    </rPh>
    <rPh sb="12" eb="14">
      <t>ケガワ</t>
    </rPh>
    <rPh sb="17" eb="19">
      <t>ハキモノ</t>
    </rPh>
    <rPh sb="20" eb="22">
      <t>テブクロ</t>
    </rPh>
    <rPh sb="29" eb="30">
      <t>グ</t>
    </rPh>
    <rPh sb="31" eb="33">
      <t>ウンドウ</t>
    </rPh>
    <rPh sb="33" eb="35">
      <t>ヨウヒン</t>
    </rPh>
    <rPh sb="36" eb="38">
      <t>シンペン</t>
    </rPh>
    <rPh sb="38" eb="39">
      <t>サイ</t>
    </rPh>
    <rPh sb="39" eb="40">
      <t>カ</t>
    </rPh>
    <rPh sb="40" eb="41">
      <t>ヒン</t>
    </rPh>
    <rPh sb="42" eb="45">
      <t>キキンゾク</t>
    </rPh>
    <rPh sb="46" eb="48">
      <t>ホウセキ</t>
    </rPh>
    <rPh sb="49" eb="51">
      <t>ソウショク</t>
    </rPh>
    <rPh sb="51" eb="52">
      <t>ヒン</t>
    </rPh>
    <rPh sb="56" eb="58">
      <t>トケイ</t>
    </rPh>
    <rPh sb="59" eb="61">
      <t>ガッキ</t>
    </rPh>
    <rPh sb="62" eb="65">
      <t>ヒッキグ</t>
    </rPh>
    <rPh sb="66" eb="68">
      <t>ブング</t>
    </rPh>
    <rPh sb="69" eb="70">
      <t>タタミ</t>
    </rPh>
    <rPh sb="73" eb="75">
      <t>カコウ</t>
    </rPh>
    <rPh sb="75" eb="76">
      <t>ヒン</t>
    </rPh>
    <rPh sb="77" eb="79">
      <t>セイソウ</t>
    </rPh>
    <rPh sb="79" eb="81">
      <t>ヨウヒン</t>
    </rPh>
    <rPh sb="82" eb="84">
      <t>ジョウホウ</t>
    </rPh>
    <rPh sb="84" eb="86">
      <t>キロク</t>
    </rPh>
    <rPh sb="86" eb="87">
      <t>ブツ</t>
    </rPh>
    <rPh sb="88" eb="89">
      <t>カサ</t>
    </rPh>
    <rPh sb="90" eb="92">
      <t>メガネ</t>
    </rPh>
    <rPh sb="96" eb="98">
      <t>サイセイ</t>
    </rPh>
    <rPh sb="98" eb="100">
      <t>シゲン</t>
    </rPh>
    <rPh sb="100" eb="102">
      <t>カイシュウ</t>
    </rPh>
    <rPh sb="103" eb="105">
      <t>カコウ</t>
    </rPh>
    <rPh sb="105" eb="107">
      <t>ショリ</t>
    </rPh>
    <rPh sb="108" eb="109">
      <t>フク</t>
    </rPh>
    <phoneticPr fontId="3"/>
  </si>
  <si>
    <t>鉄道、バス、タクシー、貨物自動車、船舶、航空機などによる旅客・貨物の輸送、輸送に附帯するサービス、施設管理、倉庫、高速道路、バス・トラックターミナル及び郵便・信書便など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ユソウ</t>
    </rPh>
    <rPh sb="40" eb="42">
      <t>フタイ</t>
    </rPh>
    <rPh sb="49" eb="51">
      <t>シセツ</t>
    </rPh>
    <rPh sb="51" eb="53">
      <t>カンリ</t>
    </rPh>
    <rPh sb="54" eb="56">
      <t>ソウコ</t>
    </rPh>
    <rPh sb="57" eb="59">
      <t>コウソク</t>
    </rPh>
    <rPh sb="59" eb="61">
      <t>ドウロ</t>
    </rPh>
    <rPh sb="74" eb="75">
      <t>オヨ</t>
    </rPh>
    <rPh sb="76" eb="78">
      <t>ユウビン</t>
    </rPh>
    <rPh sb="79" eb="81">
      <t>シンショ</t>
    </rPh>
    <rPh sb="81" eb="82">
      <t>ビン</t>
    </rPh>
    <phoneticPr fontId="3"/>
  </si>
  <si>
    <t>学校給食、社会教育（公民館、図書館、美術館、動植物園など）を含む</t>
    <rPh sb="0" eb="2">
      <t>ガッコウ</t>
    </rPh>
    <rPh sb="2" eb="4">
      <t>キュウショク</t>
    </rPh>
    <rPh sb="5" eb="7">
      <t>シャカイ</t>
    </rPh>
    <rPh sb="7" eb="9">
      <t>キョウイク</t>
    </rPh>
    <rPh sb="10" eb="13">
      <t>コウミンカン</t>
    </rPh>
    <rPh sb="14" eb="17">
      <t>トショカン</t>
    </rPh>
    <rPh sb="18" eb="21">
      <t>ビジュツカン</t>
    </rPh>
    <rPh sb="22" eb="25">
      <t>ドウショクブツ</t>
    </rPh>
    <rPh sb="25" eb="26">
      <t>エン</t>
    </rPh>
    <rPh sb="30" eb="31">
      <t>フク</t>
    </rPh>
    <phoneticPr fontId="3"/>
  </si>
  <si>
    <t>産業部門</t>
    <rPh sb="0" eb="2">
      <t>サンギョウ</t>
    </rPh>
    <rPh sb="2" eb="4">
      <t>ブモン</t>
    </rPh>
    <phoneticPr fontId="3"/>
  </si>
  <si>
    <t>　① 需要増加額（与件データ）を該当する産業部門に直接入力</t>
    <rPh sb="3" eb="5">
      <t>ジュヨウ</t>
    </rPh>
    <rPh sb="5" eb="7">
      <t>ゾウカ</t>
    </rPh>
    <rPh sb="7" eb="8">
      <t>ガク</t>
    </rPh>
    <rPh sb="9" eb="11">
      <t>ヨケン</t>
    </rPh>
    <rPh sb="16" eb="18">
      <t>ガイトウ</t>
    </rPh>
    <rPh sb="20" eb="22">
      <t>サンギョウ</t>
    </rPh>
    <rPh sb="22" eb="24">
      <t>ブモン</t>
    </rPh>
    <rPh sb="25" eb="27">
      <t>チョクセツ</t>
    </rPh>
    <rPh sb="27" eb="29">
      <t>ニュウリョク</t>
    </rPh>
    <phoneticPr fontId="3"/>
  </si>
  <si>
    <t xml:space="preserve">  産業部門別の経済波及効果（37部門）</t>
    <rPh sb="2" eb="4">
      <t>サンギョウ</t>
    </rPh>
    <phoneticPr fontId="3"/>
  </si>
  <si>
    <t>産業部門別の分析結果</t>
    <rPh sb="0" eb="2">
      <t>サンギョウ</t>
    </rPh>
    <rPh sb="2" eb="4">
      <t>ブモン</t>
    </rPh>
    <rPh sb="4" eb="5">
      <t>ベツ</t>
    </rPh>
    <rPh sb="6" eb="8">
      <t>ブンセキ</t>
    </rPh>
    <rPh sb="8" eb="10">
      <t>ケッカ</t>
    </rPh>
    <phoneticPr fontId="3"/>
  </si>
  <si>
    <t>令和２年（2020年）</t>
    <rPh sb="0" eb="11">
      <t>２</t>
    </rPh>
    <phoneticPr fontId="3"/>
  </si>
  <si>
    <t>熊本市</t>
    <rPh sb="0" eb="3">
      <t>クマモトシ</t>
    </rPh>
    <phoneticPr fontId="3"/>
  </si>
  <si>
    <t>令和３年（2021年）</t>
    <rPh sb="0" eb="2">
      <t>レイワ</t>
    </rPh>
    <rPh sb="3" eb="4">
      <t>ネン</t>
    </rPh>
    <rPh sb="9" eb="10">
      <t>ネン</t>
    </rPh>
    <phoneticPr fontId="3"/>
  </si>
  <si>
    <t>令和４年（2022年）</t>
    <rPh sb="0" eb="2">
      <t>レイワ</t>
    </rPh>
    <rPh sb="3" eb="4">
      <t>ネン</t>
    </rPh>
    <rPh sb="9" eb="10">
      <t>ネン</t>
    </rPh>
    <phoneticPr fontId="3"/>
  </si>
  <si>
    <t>令和５年（2023年）</t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</si>
  <si>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3"/>
  </si>
  <si>
    <t>砂利・採石など</t>
    <rPh sb="0" eb="2">
      <t>ジャリ</t>
    </rPh>
    <rPh sb="3" eb="5">
      <t>サイセキ</t>
    </rPh>
    <phoneticPr fontId="3"/>
  </si>
  <si>
    <t>ガラス製品、セメント製品、陶磁器、砕石など</t>
    <rPh sb="3" eb="5">
      <t>セイヒン</t>
    </rPh>
    <rPh sb="10" eb="12">
      <t>セイヒン</t>
    </rPh>
    <rPh sb="13" eb="16">
      <t>トウジキ</t>
    </rPh>
    <phoneticPr fontId="3"/>
  </si>
  <si>
    <t>宿泊業、飲食サービス、洗濯・理容・美容・浴場業、映画館、体育館、ゴルフ場、プール、公園、遊園地、パチンコ、カラオケボックス、写真業、冠婚葬祭業、学習塾、書道教授業、造園・植木業、獣医業など</t>
    <rPh sb="0" eb="2">
      <t>シュクハク</t>
    </rPh>
    <rPh sb="2" eb="3">
      <t>ギョウ</t>
    </rPh>
    <rPh sb="4" eb="6">
      <t>インショク</t>
    </rPh>
    <rPh sb="11" eb="13">
      <t>センタク</t>
    </rPh>
    <rPh sb="14" eb="16">
      <t>リヨウ</t>
    </rPh>
    <rPh sb="17" eb="19">
      <t>ビヨウ</t>
    </rPh>
    <rPh sb="20" eb="22">
      <t>ヨクジョウ</t>
    </rPh>
    <rPh sb="22" eb="23">
      <t>ギョウ</t>
    </rPh>
    <rPh sb="24" eb="27">
      <t>エイガカン</t>
    </rPh>
    <rPh sb="28" eb="31">
      <t>タイイクカン</t>
    </rPh>
    <rPh sb="35" eb="36">
      <t>ジョウ</t>
    </rPh>
    <rPh sb="41" eb="43">
      <t>コウエン</t>
    </rPh>
    <rPh sb="44" eb="47">
      <t>ユウエンチ</t>
    </rPh>
    <rPh sb="62" eb="64">
      <t>シャシン</t>
    </rPh>
    <rPh sb="64" eb="65">
      <t>ギョウ</t>
    </rPh>
    <rPh sb="66" eb="68">
      <t>カンコン</t>
    </rPh>
    <rPh sb="68" eb="70">
      <t>ソウサイ</t>
    </rPh>
    <rPh sb="70" eb="71">
      <t>ギョウ</t>
    </rPh>
    <rPh sb="72" eb="75">
      <t>ガクシュウジュク</t>
    </rPh>
    <rPh sb="76" eb="78">
      <t>ショドウ</t>
    </rPh>
    <rPh sb="78" eb="80">
      <t>キョウジュ</t>
    </rPh>
    <rPh sb="80" eb="81">
      <t>ギョウ</t>
    </rPh>
    <rPh sb="82" eb="84">
      <t>ゾウエン</t>
    </rPh>
    <rPh sb="85" eb="87">
      <t>ウエキ</t>
    </rPh>
    <rPh sb="87" eb="88">
      <t>ギョウ</t>
    </rPh>
    <phoneticPr fontId="3"/>
  </si>
  <si>
    <t>令和６年（2024年）</t>
  </si>
  <si>
    <r>
      <t>消費支出</t>
    </r>
    <r>
      <rPr>
        <sz val="11"/>
        <color rgb="FFFF0000"/>
        <rFont val="ＭＳ Ｐゴシック"/>
        <family val="3"/>
        <charset val="128"/>
      </rPr>
      <t>（勤労者世帯）</t>
    </r>
    <rPh sb="0" eb="2">
      <t>ショウヒ</t>
    </rPh>
    <rPh sb="2" eb="4">
      <t>シシュツ</t>
    </rPh>
    <rPh sb="5" eb="8">
      <t>キンロウシャ</t>
    </rPh>
    <rPh sb="8" eb="10">
      <t>セタイ</t>
    </rPh>
    <phoneticPr fontId="3"/>
  </si>
  <si>
    <r>
      <t>実収入</t>
    </r>
    <r>
      <rPr>
        <sz val="11"/>
        <color rgb="FFFF0000"/>
        <rFont val="ＭＳ Ｐゴシック"/>
        <family val="3"/>
        <charset val="128"/>
      </rPr>
      <t>（勤労者世帯）</t>
    </r>
    <rPh sb="0" eb="1">
      <t>ジツ</t>
    </rPh>
    <rPh sb="1" eb="3">
      <t>シュウニュウ</t>
    </rPh>
    <rPh sb="4" eb="7">
      <t>キンロウシャ</t>
    </rPh>
    <rPh sb="7" eb="9">
      <t>セタイ</t>
    </rPh>
    <phoneticPr fontId="3"/>
  </si>
  <si>
    <t>熊本市経済波及効果分析ツール</t>
    <rPh sb="0" eb="2">
      <t>クマモト</t>
    </rPh>
    <rPh sb="2" eb="3">
      <t>シ</t>
    </rPh>
    <rPh sb="3" eb="11">
      <t>ケイザイハキュウコウカブンセキ</t>
    </rPh>
    <phoneticPr fontId="3"/>
  </si>
  <si>
    <t>　このツールによる分析結果は、理論上の一つの計算例であり、その結果を本市が保証するものではありません。分析する方の責任において利用してください。</t>
    <rPh sb="9" eb="11">
      <t>ブンセキ</t>
    </rPh>
    <rPh sb="11" eb="13">
      <t>ケッカ</t>
    </rPh>
    <rPh sb="15" eb="17">
      <t>リロン</t>
    </rPh>
    <rPh sb="17" eb="18">
      <t>ジョウ</t>
    </rPh>
    <rPh sb="19" eb="20">
      <t>ヒト</t>
    </rPh>
    <rPh sb="22" eb="24">
      <t>ケイサン</t>
    </rPh>
    <rPh sb="24" eb="25">
      <t>レイ</t>
    </rPh>
    <rPh sb="31" eb="33">
      <t>ケッカ</t>
    </rPh>
    <rPh sb="34" eb="35">
      <t>ホン</t>
    </rPh>
    <rPh sb="35" eb="36">
      <t>シ</t>
    </rPh>
    <rPh sb="37" eb="39">
      <t>ホショウ</t>
    </rPh>
    <phoneticPr fontId="3"/>
  </si>
  <si>
    <t>市内需要額
（原材料等）</t>
    <rPh sb="7" eb="10">
      <t>ゲンザイリョウ</t>
    </rPh>
    <rPh sb="10" eb="11">
      <t>トウ</t>
    </rPh>
    <phoneticPr fontId="3"/>
  </si>
  <si>
    <t>市内需要額</t>
    <rPh sb="2" eb="5">
      <t>ジュヨウガク</t>
    </rPh>
    <phoneticPr fontId="3"/>
  </si>
  <si>
    <t>市内需要額
=生産誘発額</t>
    <rPh sb="2" eb="4">
      <t>ジュヨウ</t>
    </rPh>
    <rPh sb="4" eb="5">
      <t>ガク</t>
    </rPh>
    <rPh sb="7" eb="12">
      <t>セイサンユウハツガク</t>
    </rPh>
    <phoneticPr fontId="3"/>
  </si>
  <si>
    <t>市内需要額
＝生産誘発額
（直接効果）</t>
    <rPh sb="2" eb="4">
      <t>ジュヨウ</t>
    </rPh>
    <rPh sb="4" eb="5">
      <t>ガク</t>
    </rPh>
    <phoneticPr fontId="3"/>
  </si>
  <si>
    <t>市内需要額
（原材料等）</t>
    <rPh sb="2" eb="4">
      <t>ジュヨウ</t>
    </rPh>
    <rPh sb="4" eb="5">
      <t>ガク</t>
    </rPh>
    <rPh sb="7" eb="10">
      <t>ゲンザイリョウ</t>
    </rPh>
    <rPh sb="10" eb="11">
      <t>トウ</t>
    </rPh>
    <phoneticPr fontId="3"/>
  </si>
  <si>
    <t>市内需要額</t>
    <rPh sb="2" eb="4">
      <t>ジュヨウ</t>
    </rPh>
    <rPh sb="4" eb="5">
      <t>ガク</t>
    </rPh>
    <phoneticPr fontId="3"/>
  </si>
  <si>
    <t>※消費転換係数：実収入のうち消費支出が占める割合</t>
    <rPh sb="1" eb="7">
      <t>ショウヒテンカンケイスウ</t>
    </rPh>
    <rPh sb="8" eb="11">
      <t>ジッシュウニュウ</t>
    </rPh>
    <rPh sb="14" eb="18">
      <t>ショウヒシシュツ</t>
    </rPh>
    <rPh sb="19" eb="20">
      <t>シ</t>
    </rPh>
    <rPh sb="22" eb="24">
      <t>ワリアイ</t>
    </rPh>
    <phoneticPr fontId="3"/>
  </si>
  <si>
    <t>Ⓐ需要増加額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</si>
</sst>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0.00_ "/>
    <numFmt numFmtId="177" formatCode="0_ "/>
    <numFmt numFmtId="178" formatCode="0.000000_ "/>
    <numFmt numFmtId="179" formatCode="#,##0.000000"/>
    <numFmt numFmtId="180" formatCode="#,##0.000000;[Red]\-#,##0.000000"/>
    <numFmt numFmtId="181" formatCode="#,##0_);[Red]\(#,##0\)"/>
    <numFmt numFmtId="182" formatCode="0_);[Red]\(0\)"/>
    <numFmt numFmtId="183" formatCode="0.0%"/>
    <numFmt numFmtId="184" formatCode="#,##0_ "/>
    <numFmt numFmtId="185" formatCode="#,##0&quot;人&quot;"/>
    <numFmt numFmtId="186" formatCode="#,##0&quot;百万円&quot;"/>
    <numFmt numFmtId="187" formatCode="0.00&quot;倍&quot;"/>
  </numFmts>
  <fonts count="2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sz val="16"/>
      <color theme="0"/>
      <name val="ＭＳ Ｐゴシック"/>
      <family val="3"/>
      <charset val="128"/>
    </font>
    <font>
      <b/>
      <sz val="20"/>
      <color theme="0"/>
      <name val="ＭＳ Ｐゴシック"/>
      <family val="3"/>
      <charset val="128"/>
    </font>
    <font>
      <b/>
      <sz val="14"/>
      <color rgb="FF000040"/>
      <name val="ＭＳ ゴシック"/>
      <family val="3"/>
      <charset val="128"/>
    </font>
    <font>
      <b/>
      <sz val="22"/>
      <color theme="0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4"/>
      <color theme="0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2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50"/>
        <bgColor auto="1"/>
      </patternFill>
    </fill>
    <fill>
      <patternFill patternType="solid">
        <fgColor rgb="FF00B050"/>
        <bgColor indexed="64"/>
      </patternFill>
    </fill>
  </fills>
  <borders count="17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FF00FF"/>
      </left>
      <right style="thick">
        <color rgb="FFFF00FF"/>
      </right>
      <top style="thick">
        <color rgb="FFFF00FF"/>
      </top>
      <bottom style="thick">
        <color rgb="FFFF00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theme="0"/>
      </left>
      <right/>
      <top/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3" tint="-0.499984740745262"/>
      </left>
      <right/>
      <top/>
      <bottom/>
      <diagonal/>
    </border>
    <border>
      <left/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/>
      <right/>
      <top style="dotted">
        <color rgb="FF0070C0"/>
      </top>
      <bottom/>
      <diagonal/>
    </border>
    <border>
      <left/>
      <right/>
      <top/>
      <bottom style="dotted">
        <color rgb="FF0070C0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</borders>
  <cellStyleXfs count="7">
    <xf numFmtId="0" fontId="0" fillId="0" borderId="0"/>
    <xf numFmtId="38" fontId="2" fillId="0" borderId="0" applyFont="0" applyFill="0" applyBorder="0" applyAlignment="0" applyProtection="0"/>
    <xf numFmtId="0" fontId="1" fillId="0" borderId="0">
      <alignment vertical="center"/>
    </xf>
    <xf numFmtId="38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</cellStyleXfs>
  <cellXfs count="647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Alignment="1">
      <alignment wrapText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3" borderId="0" xfId="0" applyFill="1"/>
    <xf numFmtId="0" fontId="7" fillId="3" borderId="0" xfId="0" applyFont="1" applyFill="1" applyAlignment="1">
      <alignment horizontal="center" vertical="center"/>
    </xf>
    <xf numFmtId="0" fontId="0" fillId="3" borderId="8" xfId="0" applyFill="1" applyBorder="1"/>
    <xf numFmtId="0" fontId="4" fillId="3" borderId="2" xfId="0" applyFont="1" applyFill="1" applyBorder="1" applyAlignment="1">
      <alignment wrapText="1"/>
    </xf>
    <xf numFmtId="0" fontId="4" fillId="3" borderId="0" xfId="0" applyFont="1" applyFill="1"/>
    <xf numFmtId="178" fontId="0" fillId="0" borderId="0" xfId="0" applyNumberFormat="1"/>
    <xf numFmtId="0" fontId="0" fillId="5" borderId="0" xfId="0" applyFill="1"/>
    <xf numFmtId="0" fontId="0" fillId="3" borderId="0" xfId="0" applyFill="1" applyAlignment="1" applyProtection="1">
      <alignment horizontal="right" wrapText="1"/>
      <protection locked="0"/>
    </xf>
    <xf numFmtId="0" fontId="0" fillId="0" borderId="0" xfId="0" applyAlignment="1">
      <alignment horizontal="left"/>
    </xf>
    <xf numFmtId="179" fontId="0" fillId="6" borderId="2" xfId="0" applyNumberFormat="1" applyFill="1" applyBorder="1"/>
    <xf numFmtId="0" fontId="0" fillId="0" borderId="0" xfId="0" applyAlignment="1">
      <alignment horizontal="center" vertical="center"/>
    </xf>
    <xf numFmtId="0" fontId="7" fillId="5" borderId="0" xfId="0" applyFont="1" applyFill="1" applyAlignment="1">
      <alignment horizontal="left" vertical="center"/>
    </xf>
    <xf numFmtId="0" fontId="6" fillId="3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/>
    </xf>
    <xf numFmtId="176" fontId="0" fillId="0" borderId="15" xfId="0" applyNumberFormat="1" applyBorder="1"/>
    <xf numFmtId="0" fontId="2" fillId="5" borderId="0" xfId="0" applyFont="1" applyFill="1"/>
    <xf numFmtId="0" fontId="0" fillId="5" borderId="0" xfId="0" applyFill="1" applyAlignment="1">
      <alignment horizontal="left" vertical="center"/>
    </xf>
    <xf numFmtId="0" fontId="2" fillId="5" borderId="0" xfId="0" applyFont="1" applyFill="1" applyAlignment="1">
      <alignment horizontal="left" vertical="center" wrapText="1"/>
    </xf>
    <xf numFmtId="0" fontId="8" fillId="5" borderId="0" xfId="0" applyFont="1" applyFill="1" applyAlignment="1">
      <alignment horizontal="center" vertical="center"/>
    </xf>
    <xf numFmtId="38" fontId="0" fillId="5" borderId="0" xfId="0" applyNumberFormat="1" applyFill="1" applyAlignment="1" applyProtection="1">
      <alignment horizontal="left" vertical="center"/>
      <protection locked="0"/>
    </xf>
    <xf numFmtId="0" fontId="8" fillId="5" borderId="0" xfId="0" applyFont="1" applyFill="1" applyAlignment="1">
      <alignment vertical="center"/>
    </xf>
    <xf numFmtId="38" fontId="2" fillId="2" borderId="40" xfId="1" applyFont="1" applyFill="1" applyBorder="1" applyAlignment="1" applyProtection="1">
      <alignment horizontal="right"/>
      <protection locked="0"/>
    </xf>
    <xf numFmtId="0" fontId="0" fillId="3" borderId="12" xfId="0" applyFill="1" applyBorder="1"/>
    <xf numFmtId="0" fontId="0" fillId="0" borderId="39" xfId="0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38" fontId="0" fillId="6" borderId="14" xfId="1" applyFont="1" applyFill="1" applyBorder="1"/>
    <xf numFmtId="0" fontId="2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0" fillId="2" borderId="12" xfId="0" applyFill="1" applyBorder="1" applyAlignment="1" applyProtection="1">
      <alignment horizontal="center" vertical="center"/>
      <protection locked="0"/>
    </xf>
    <xf numFmtId="0" fontId="0" fillId="2" borderId="39" xfId="0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wrapText="1"/>
    </xf>
    <xf numFmtId="38" fontId="0" fillId="0" borderId="0" xfId="1" applyFont="1" applyFill="1" applyBorder="1"/>
    <xf numFmtId="0" fontId="0" fillId="0" borderId="12" xfId="0" applyBorder="1" applyAlignment="1">
      <alignment horizontal="center"/>
    </xf>
    <xf numFmtId="0" fontId="4" fillId="0" borderId="39" xfId="0" applyFont="1" applyBorder="1" applyAlignment="1">
      <alignment horizontal="left"/>
    </xf>
    <xf numFmtId="38" fontId="0" fillId="6" borderId="51" xfId="1" applyFont="1" applyFill="1" applyBorder="1" applyAlignment="1"/>
    <xf numFmtId="38" fontId="0" fillId="6" borderId="52" xfId="1" applyFont="1" applyFill="1" applyBorder="1"/>
    <xf numFmtId="38" fontId="0" fillId="6" borderId="39" xfId="1" applyFont="1" applyFill="1" applyBorder="1"/>
    <xf numFmtId="38" fontId="0" fillId="6" borderId="51" xfId="1" applyFont="1" applyFill="1" applyBorder="1"/>
    <xf numFmtId="0" fontId="4" fillId="0" borderId="16" xfId="0" applyFont="1" applyBorder="1" applyAlignment="1">
      <alignment wrapText="1"/>
    </xf>
    <xf numFmtId="0" fontId="4" fillId="0" borderId="51" xfId="0" applyFont="1" applyBorder="1" applyAlignment="1">
      <alignment horizontal="center" wrapText="1"/>
    </xf>
    <xf numFmtId="0" fontId="4" fillId="0" borderId="39" xfId="0" applyFont="1" applyBorder="1" applyAlignment="1">
      <alignment horizontal="center" wrapText="1"/>
    </xf>
    <xf numFmtId="0" fontId="0" fillId="0" borderId="42" xfId="0" applyBorder="1" applyAlignment="1">
      <alignment horizontal="center"/>
    </xf>
    <xf numFmtId="0" fontId="0" fillId="9" borderId="13" xfId="0" applyFill="1" applyBorder="1"/>
    <xf numFmtId="0" fontId="0" fillId="9" borderId="52" xfId="0" applyFill="1" applyBorder="1"/>
    <xf numFmtId="0" fontId="0" fillId="0" borderId="42" xfId="0" applyBorder="1" applyAlignment="1">
      <alignment horizontal="center" vertical="center"/>
    </xf>
    <xf numFmtId="0" fontId="4" fillId="0" borderId="52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39" xfId="0" applyFont="1" applyBorder="1"/>
    <xf numFmtId="0" fontId="0" fillId="0" borderId="54" xfId="0" applyBorder="1"/>
    <xf numFmtId="0" fontId="0" fillId="7" borderId="42" xfId="0" applyFill="1" applyBorder="1" applyAlignment="1">
      <alignment horizontal="center" vertical="center"/>
    </xf>
    <xf numFmtId="0" fontId="0" fillId="7" borderId="52" xfId="0" applyFill="1" applyBorder="1" applyAlignment="1">
      <alignment horizontal="center" vertical="center"/>
    </xf>
    <xf numFmtId="180" fontId="0" fillId="6" borderId="39" xfId="0" applyNumberFormat="1" applyFill="1" applyBorder="1" applyAlignment="1">
      <alignment vertical="center"/>
    </xf>
    <xf numFmtId="0" fontId="0" fillId="5" borderId="0" xfId="0" applyFill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179" fontId="0" fillId="7" borderId="42" xfId="0" applyNumberFormat="1" applyFill="1" applyBorder="1"/>
    <xf numFmtId="38" fontId="0" fillId="6" borderId="42" xfId="1" applyFont="1" applyFill="1" applyBorder="1"/>
    <xf numFmtId="0" fontId="4" fillId="3" borderId="23" xfId="0" applyFont="1" applyFill="1" applyBorder="1" applyAlignment="1">
      <alignment horizontal="left" vertical="center" wrapText="1"/>
    </xf>
    <xf numFmtId="0" fontId="4" fillId="3" borderId="38" xfId="0" applyFont="1" applyFill="1" applyBorder="1" applyAlignment="1">
      <alignment horizontal="left" vertical="center" wrapText="1"/>
    </xf>
    <xf numFmtId="0" fontId="4" fillId="3" borderId="39" xfId="0" applyFont="1" applyFill="1" applyBorder="1" applyAlignment="1">
      <alignment horizontal="left" vertical="center" wrapText="1"/>
    </xf>
    <xf numFmtId="0" fontId="0" fillId="3" borderId="16" xfId="0" applyFill="1" applyBorder="1" applyAlignment="1" applyProtection="1">
      <alignment horizontal="center" vertical="center" wrapText="1"/>
      <protection locked="0"/>
    </xf>
    <xf numFmtId="0" fontId="0" fillId="3" borderId="23" xfId="0" applyFill="1" applyBorder="1" applyAlignment="1">
      <alignment horizontal="left" vertical="center"/>
    </xf>
    <xf numFmtId="0" fontId="0" fillId="3" borderId="38" xfId="0" applyFill="1" applyBorder="1" applyAlignment="1">
      <alignment horizontal="left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37" xfId="0" applyFont="1" applyFill="1" applyBorder="1" applyAlignment="1">
      <alignment horizontal="center" vertical="center"/>
    </xf>
    <xf numFmtId="0" fontId="0" fillId="3" borderId="42" xfId="0" applyFill="1" applyBorder="1" applyAlignment="1">
      <alignment vertical="center"/>
    </xf>
    <xf numFmtId="0" fontId="0" fillId="3" borderId="39" xfId="0" applyFill="1" applyBorder="1" applyAlignment="1">
      <alignment horizontal="left" vertical="center"/>
    </xf>
    <xf numFmtId="0" fontId="4" fillId="5" borderId="56" xfId="0" applyFont="1" applyFill="1" applyBorder="1" applyProtection="1">
      <protection locked="0"/>
    </xf>
    <xf numFmtId="0" fontId="4" fillId="5" borderId="5" xfId="0" applyFont="1" applyFill="1" applyBorder="1" applyProtection="1">
      <protection locked="0"/>
    </xf>
    <xf numFmtId="0" fontId="4" fillId="5" borderId="57" xfId="0" applyFont="1" applyFill="1" applyBorder="1" applyAlignment="1" applyProtection="1">
      <alignment horizontal="center" vertical="center" wrapText="1"/>
      <protection locked="0"/>
    </xf>
    <xf numFmtId="38" fontId="2" fillId="0" borderId="17" xfId="0" applyNumberFormat="1" applyFont="1" applyBorder="1" applyAlignment="1" applyProtection="1">
      <alignment wrapText="1"/>
      <protection locked="0"/>
    </xf>
    <xf numFmtId="38" fontId="2" fillId="0" borderId="29" xfId="0" applyNumberFormat="1" applyFont="1" applyBorder="1" applyProtection="1">
      <protection locked="0"/>
    </xf>
    <xf numFmtId="38" fontId="2" fillId="0" borderId="18" xfId="0" applyNumberFormat="1" applyFont="1" applyBorder="1" applyProtection="1">
      <protection locked="0"/>
    </xf>
    <xf numFmtId="38" fontId="2" fillId="0" borderId="43" xfId="1" applyFont="1" applyFill="1" applyBorder="1" applyProtection="1">
      <protection locked="0"/>
    </xf>
    <xf numFmtId="0" fontId="0" fillId="5" borderId="58" xfId="0" applyFill="1" applyBorder="1" applyAlignment="1" applyProtection="1">
      <alignment horizontal="left"/>
      <protection locked="0"/>
    </xf>
    <xf numFmtId="38" fontId="2" fillId="0" borderId="59" xfId="0" applyNumberFormat="1" applyFont="1" applyBorder="1" applyAlignment="1" applyProtection="1">
      <alignment wrapText="1"/>
      <protection locked="0"/>
    </xf>
    <xf numFmtId="38" fontId="2" fillId="0" borderId="60" xfId="0" applyNumberFormat="1" applyFont="1" applyBorder="1" applyProtection="1">
      <protection locked="0"/>
    </xf>
    <xf numFmtId="38" fontId="2" fillId="0" borderId="61" xfId="0" applyNumberFormat="1" applyFont="1" applyBorder="1" applyProtection="1">
      <protection locked="0"/>
    </xf>
    <xf numFmtId="38" fontId="2" fillId="0" borderId="62" xfId="1" applyFont="1" applyFill="1" applyBorder="1" applyProtection="1">
      <protection locked="0"/>
    </xf>
    <xf numFmtId="0" fontId="0" fillId="5" borderId="63" xfId="0" applyFill="1" applyBorder="1" applyAlignment="1" applyProtection="1">
      <alignment horizontal="left"/>
      <protection locked="0"/>
    </xf>
    <xf numFmtId="38" fontId="2" fillId="0" borderId="64" xfId="0" applyNumberFormat="1" applyFont="1" applyBorder="1" applyAlignment="1" applyProtection="1">
      <alignment wrapText="1"/>
      <protection locked="0"/>
    </xf>
    <xf numFmtId="38" fontId="2" fillId="0" borderId="65" xfId="0" applyNumberFormat="1" applyFont="1" applyBorder="1" applyProtection="1">
      <protection locked="0"/>
    </xf>
    <xf numFmtId="38" fontId="2" fillId="0" borderId="66" xfId="0" applyNumberFormat="1" applyFont="1" applyBorder="1" applyProtection="1">
      <protection locked="0"/>
    </xf>
    <xf numFmtId="38" fontId="2" fillId="0" borderId="67" xfId="1" applyFont="1" applyFill="1" applyBorder="1" applyProtection="1">
      <protection locked="0"/>
    </xf>
    <xf numFmtId="38" fontId="2" fillId="0" borderId="70" xfId="0" applyNumberFormat="1" applyFont="1" applyBorder="1" applyProtection="1">
      <protection locked="0"/>
    </xf>
    <xf numFmtId="38" fontId="2" fillId="0" borderId="69" xfId="0" applyNumberFormat="1" applyFont="1" applyBorder="1" applyProtection="1">
      <protection locked="0"/>
    </xf>
    <xf numFmtId="38" fontId="2" fillId="0" borderId="57" xfId="0" applyNumberFormat="1" applyFont="1" applyBorder="1" applyProtection="1">
      <protection locked="0"/>
    </xf>
    <xf numFmtId="38" fontId="2" fillId="0" borderId="70" xfId="1" applyFont="1" applyFill="1" applyBorder="1" applyProtection="1">
      <protection locked="0"/>
    </xf>
    <xf numFmtId="38" fontId="2" fillId="0" borderId="42" xfId="0" applyNumberFormat="1" applyFont="1" applyBorder="1" applyProtection="1">
      <protection locked="0"/>
    </xf>
    <xf numFmtId="38" fontId="2" fillId="0" borderId="51" xfId="0" applyNumberFormat="1" applyFont="1" applyBorder="1" applyProtection="1">
      <protection locked="0"/>
    </xf>
    <xf numFmtId="38" fontId="2" fillId="0" borderId="13" xfId="0" applyNumberFormat="1" applyFont="1" applyBorder="1" applyProtection="1">
      <protection locked="0"/>
    </xf>
    <xf numFmtId="0" fontId="4" fillId="5" borderId="73" xfId="0" applyFont="1" applyFill="1" applyBorder="1" applyAlignment="1" applyProtection="1">
      <alignment horizontal="center" vertical="center" wrapText="1"/>
      <protection locked="0"/>
    </xf>
    <xf numFmtId="38" fontId="2" fillId="0" borderId="44" xfId="0" applyNumberFormat="1" applyFont="1" applyBorder="1" applyProtection="1">
      <protection locked="0"/>
    </xf>
    <xf numFmtId="38" fontId="2" fillId="0" borderId="74" xfId="0" applyNumberFormat="1" applyFont="1" applyBorder="1" applyProtection="1">
      <protection locked="0"/>
    </xf>
    <xf numFmtId="38" fontId="2" fillId="0" borderId="75" xfId="0" applyNumberFormat="1" applyFont="1" applyBorder="1" applyProtection="1">
      <protection locked="0"/>
    </xf>
    <xf numFmtId="38" fontId="2" fillId="0" borderId="55" xfId="0" applyNumberFormat="1" applyFont="1" applyBorder="1" applyProtection="1">
      <protection locked="0"/>
    </xf>
    <xf numFmtId="38" fontId="2" fillId="0" borderId="39" xfId="0" applyNumberFormat="1" applyFont="1" applyBorder="1" applyProtection="1">
      <protection locked="0"/>
    </xf>
    <xf numFmtId="38" fontId="0" fillId="6" borderId="53" xfId="1" applyFont="1" applyFill="1" applyBorder="1"/>
    <xf numFmtId="0" fontId="4" fillId="8" borderId="77" xfId="0" applyFont="1" applyFill="1" applyBorder="1" applyAlignment="1">
      <alignment horizontal="center" vertical="center" wrapText="1"/>
    </xf>
    <xf numFmtId="0" fontId="4" fillId="5" borderId="73" xfId="0" applyFont="1" applyFill="1" applyBorder="1" applyProtection="1">
      <protection locked="0"/>
    </xf>
    <xf numFmtId="181" fontId="0" fillId="4" borderId="42" xfId="0" applyNumberFormat="1" applyFill="1" applyBorder="1"/>
    <xf numFmtId="181" fontId="0" fillId="4" borderId="13" xfId="0" applyNumberFormat="1" applyFill="1" applyBorder="1"/>
    <xf numFmtId="181" fontId="0" fillId="4" borderId="39" xfId="0" applyNumberFormat="1" applyFill="1" applyBorder="1"/>
    <xf numFmtId="181" fontId="0" fillId="4" borderId="14" xfId="0" applyNumberFormat="1" applyFill="1" applyBorder="1"/>
    <xf numFmtId="0" fontId="0" fillId="9" borderId="14" xfId="0" applyFill="1" applyBorder="1"/>
    <xf numFmtId="0" fontId="0" fillId="5" borderId="12" xfId="0" applyFill="1" applyBorder="1"/>
    <xf numFmtId="0" fontId="0" fillId="5" borderId="52" xfId="0" applyFill="1" applyBorder="1"/>
    <xf numFmtId="184" fontId="0" fillId="4" borderId="52" xfId="0" applyNumberFormat="1" applyFill="1" applyBorder="1"/>
    <xf numFmtId="177" fontId="0" fillId="4" borderId="53" xfId="0" applyNumberFormat="1" applyFill="1" applyBorder="1"/>
    <xf numFmtId="177" fontId="0" fillId="4" borderId="39" xfId="0" applyNumberFormat="1" applyFill="1" applyBorder="1"/>
    <xf numFmtId="0" fontId="0" fillId="4" borderId="42" xfId="0" applyFill="1" applyBorder="1"/>
    <xf numFmtId="0" fontId="0" fillId="4" borderId="39" xfId="0" applyFill="1" applyBorder="1"/>
    <xf numFmtId="0" fontId="11" fillId="5" borderId="0" xfId="0" applyFont="1" applyFill="1" applyAlignment="1" applyProtection="1">
      <alignment vertical="center"/>
      <protection locked="0"/>
    </xf>
    <xf numFmtId="0" fontId="0" fillId="5" borderId="0" xfId="0" applyFill="1" applyAlignment="1">
      <alignment horizontal="right"/>
    </xf>
    <xf numFmtId="0" fontId="0" fillId="9" borderId="16" xfId="0" applyFill="1" applyBorder="1"/>
    <xf numFmtId="0" fontId="4" fillId="5" borderId="56" xfId="0" applyFont="1" applyFill="1" applyBorder="1" applyAlignment="1" applyProtection="1">
      <alignment horizontal="center"/>
      <protection locked="0"/>
    </xf>
    <xf numFmtId="0" fontId="4" fillId="5" borderId="73" xfId="0" applyFont="1" applyFill="1" applyBorder="1" applyAlignment="1" applyProtection="1">
      <alignment horizontal="center"/>
      <protection locked="0"/>
    </xf>
    <xf numFmtId="0" fontId="0" fillId="0" borderId="57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181" fontId="0" fillId="0" borderId="42" xfId="0" applyNumberFormat="1" applyBorder="1"/>
    <xf numFmtId="181" fontId="0" fillId="0" borderId="52" xfId="0" applyNumberFormat="1" applyBorder="1"/>
    <xf numFmtId="181" fontId="0" fillId="0" borderId="39" xfId="0" applyNumberFormat="1" applyBorder="1"/>
    <xf numFmtId="38" fontId="1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8" borderId="0" xfId="0" applyFont="1" applyFill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 wrapText="1"/>
    </xf>
    <xf numFmtId="0" fontId="4" fillId="8" borderId="87" xfId="0" applyFont="1" applyFill="1" applyBorder="1" applyAlignment="1">
      <alignment horizontal="center" vertical="center" wrapText="1"/>
    </xf>
    <xf numFmtId="0" fontId="4" fillId="5" borderId="83" xfId="0" applyFont="1" applyFill="1" applyBorder="1" applyProtection="1">
      <protection locked="0"/>
    </xf>
    <xf numFmtId="0" fontId="4" fillId="5" borderId="86" xfId="0" applyFont="1" applyFill="1" applyBorder="1" applyProtection="1">
      <protection locked="0"/>
    </xf>
    <xf numFmtId="0" fontId="0" fillId="5" borderId="0" xfId="0" applyFill="1" applyAlignment="1">
      <alignment vertical="center"/>
    </xf>
    <xf numFmtId="0" fontId="14" fillId="5" borderId="0" xfId="0" applyFont="1" applyFill="1" applyAlignment="1">
      <alignment vertical="center"/>
    </xf>
    <xf numFmtId="0" fontId="16" fillId="5" borderId="0" xfId="0" applyFont="1" applyFill="1" applyAlignment="1" applyProtection="1">
      <alignment vertical="center"/>
      <protection locked="0"/>
    </xf>
    <xf numFmtId="0" fontId="4" fillId="8" borderId="41" xfId="0" applyFont="1" applyFill="1" applyBorder="1" applyAlignment="1">
      <alignment horizontal="center" vertical="center" wrapText="1"/>
    </xf>
    <xf numFmtId="0" fontId="4" fillId="8" borderId="55" xfId="0" applyFont="1" applyFill="1" applyBorder="1" applyAlignment="1">
      <alignment horizontal="center" vertical="center" wrapText="1"/>
    </xf>
    <xf numFmtId="0" fontId="4" fillId="4" borderId="29" xfId="0" applyFont="1" applyFill="1" applyBorder="1" applyAlignment="1">
      <alignment horizontal="center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4" fillId="4" borderId="83" xfId="0" applyFont="1" applyFill="1" applyBorder="1" applyAlignment="1">
      <alignment horizontal="center" vertical="center" wrapText="1"/>
    </xf>
    <xf numFmtId="0" fontId="4" fillId="4" borderId="41" xfId="0" applyFont="1" applyFill="1" applyBorder="1" applyAlignment="1">
      <alignment horizontal="center" vertical="center" wrapText="1"/>
    </xf>
    <xf numFmtId="0" fontId="4" fillId="4" borderId="55" xfId="0" applyFont="1" applyFill="1" applyBorder="1" applyAlignment="1">
      <alignment horizontal="center" vertical="center" wrapText="1"/>
    </xf>
    <xf numFmtId="0" fontId="4" fillId="8" borderId="91" xfId="0" applyFont="1" applyFill="1" applyBorder="1" applyAlignment="1">
      <alignment horizontal="center" vertical="center" wrapText="1"/>
    </xf>
    <xf numFmtId="0" fontId="2" fillId="5" borderId="0" xfId="0" applyFont="1" applyFill="1" applyProtection="1">
      <protection locked="0"/>
    </xf>
    <xf numFmtId="0" fontId="2" fillId="5" borderId="0" xfId="0" applyFont="1" applyFill="1" applyAlignment="1">
      <alignment wrapText="1"/>
    </xf>
    <xf numFmtId="0" fontId="2" fillId="5" borderId="0" xfId="0" applyFont="1" applyFill="1" applyAlignment="1" applyProtection="1">
      <alignment wrapText="1"/>
      <protection locked="0"/>
    </xf>
    <xf numFmtId="0" fontId="0" fillId="5" borderId="48" xfId="0" applyFill="1" applyBorder="1" applyProtection="1">
      <protection locked="0"/>
    </xf>
    <xf numFmtId="38" fontId="2" fillId="5" borderId="0" xfId="0" applyNumberFormat="1" applyFont="1" applyFill="1" applyProtection="1">
      <protection locked="0"/>
    </xf>
    <xf numFmtId="0" fontId="2" fillId="5" borderId="0" xfId="0" applyFont="1" applyFill="1" applyAlignment="1">
      <alignment vertical="center"/>
    </xf>
    <xf numFmtId="0" fontId="2" fillId="5" borderId="0" xfId="0" applyFont="1" applyFill="1" applyAlignment="1" applyProtection="1">
      <alignment vertical="center"/>
      <protection locked="0"/>
    </xf>
    <xf numFmtId="181" fontId="0" fillId="0" borderId="94" xfId="0" applyNumberFormat="1" applyBorder="1"/>
    <xf numFmtId="181" fontId="0" fillId="0" borderId="95" xfId="5" applyNumberFormat="1" applyFont="1" applyFill="1" applyBorder="1" applyAlignment="1"/>
    <xf numFmtId="181" fontId="0" fillId="0" borderId="96" xfId="0" applyNumberFormat="1" applyBorder="1"/>
    <xf numFmtId="183" fontId="0" fillId="0" borderId="97" xfId="0" applyNumberFormat="1" applyBorder="1"/>
    <xf numFmtId="181" fontId="0" fillId="0" borderId="22" xfId="0" applyNumberFormat="1" applyBorder="1"/>
    <xf numFmtId="181" fontId="0" fillId="0" borderId="99" xfId="5" applyNumberFormat="1" applyFont="1" applyFill="1" applyBorder="1" applyAlignment="1"/>
    <xf numFmtId="181" fontId="0" fillId="0" borderId="23" xfId="0" applyNumberFormat="1" applyBorder="1"/>
    <xf numFmtId="183" fontId="0" fillId="0" borderId="100" xfId="0" applyNumberFormat="1" applyBorder="1"/>
    <xf numFmtId="181" fontId="0" fillId="0" borderId="103" xfId="0" applyNumberFormat="1" applyBorder="1"/>
    <xf numFmtId="181" fontId="0" fillId="0" borderId="104" xfId="5" applyNumberFormat="1" applyFont="1" applyFill="1" applyBorder="1" applyAlignment="1"/>
    <xf numFmtId="181" fontId="0" fillId="0" borderId="105" xfId="0" applyNumberFormat="1" applyBorder="1"/>
    <xf numFmtId="183" fontId="0" fillId="0" borderId="106" xfId="0" applyNumberFormat="1" applyBorder="1"/>
    <xf numFmtId="181" fontId="0" fillId="0" borderId="109" xfId="0" applyNumberFormat="1" applyBorder="1"/>
    <xf numFmtId="181" fontId="0" fillId="0" borderId="110" xfId="5" applyNumberFormat="1" applyFont="1" applyFill="1" applyBorder="1" applyAlignment="1"/>
    <xf numFmtId="181" fontId="0" fillId="0" borderId="111" xfId="0" applyNumberFormat="1" applyBorder="1"/>
    <xf numFmtId="183" fontId="0" fillId="0" borderId="112" xfId="0" applyNumberFormat="1" applyBorder="1"/>
    <xf numFmtId="181" fontId="0" fillId="0" borderId="115" xfId="0" applyNumberFormat="1" applyBorder="1"/>
    <xf numFmtId="181" fontId="0" fillId="0" borderId="116" xfId="5" applyNumberFormat="1" applyFont="1" applyFill="1" applyBorder="1" applyAlignment="1"/>
    <xf numFmtId="181" fontId="0" fillId="0" borderId="117" xfId="0" applyNumberFormat="1" applyBorder="1"/>
    <xf numFmtId="183" fontId="0" fillId="0" borderId="118" xfId="0" applyNumberFormat="1" applyBorder="1"/>
    <xf numFmtId="0" fontId="0" fillId="5" borderId="0" xfId="0" applyFill="1" applyAlignment="1">
      <alignment vertical="top" wrapText="1"/>
    </xf>
    <xf numFmtId="0" fontId="12" fillId="5" borderId="0" xfId="0" applyFont="1" applyFill="1" applyAlignment="1">
      <alignment horizontal="right" vertical="center"/>
    </xf>
    <xf numFmtId="0" fontId="19" fillId="5" borderId="29" xfId="0" applyFont="1" applyFill="1" applyBorder="1" applyAlignment="1">
      <alignment vertical="center"/>
    </xf>
    <xf numFmtId="0" fontId="19" fillId="5" borderId="48" xfId="0" applyFont="1" applyFill="1" applyBorder="1" applyAlignment="1">
      <alignment vertical="center"/>
    </xf>
    <xf numFmtId="0" fontId="19" fillId="5" borderId="0" xfId="0" applyFont="1" applyFill="1" applyAlignment="1">
      <alignment vertical="center"/>
    </xf>
    <xf numFmtId="0" fontId="19" fillId="5" borderId="41" xfId="0" applyFont="1" applyFill="1" applyBorder="1" applyAlignment="1">
      <alignment vertical="center"/>
    </xf>
    <xf numFmtId="0" fontId="21" fillId="5" borderId="122" xfId="0" applyFont="1" applyFill="1" applyBorder="1" applyAlignment="1" applyProtection="1">
      <alignment horizontal="center" vertical="center"/>
      <protection locked="0"/>
    </xf>
    <xf numFmtId="176" fontId="22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0" fillId="5" borderId="0" xfId="0" applyFont="1" applyFill="1" applyAlignment="1" applyProtection="1">
      <alignment horizontal="left" vertical="center"/>
      <protection locked="0"/>
    </xf>
    <xf numFmtId="0" fontId="0" fillId="5" borderId="124" xfId="0" applyFill="1" applyBorder="1" applyAlignment="1">
      <alignment vertical="center" wrapText="1"/>
    </xf>
    <xf numFmtId="0" fontId="0" fillId="5" borderId="125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13" fillId="10" borderId="0" xfId="0" applyFont="1" applyFill="1" applyAlignment="1">
      <alignment horizontal="center" vertical="center"/>
    </xf>
    <xf numFmtId="0" fontId="0" fillId="10" borderId="0" xfId="0" applyFill="1"/>
    <xf numFmtId="38" fontId="0" fillId="10" borderId="0" xfId="0" applyNumberFormat="1" applyFill="1" applyAlignment="1">
      <alignment horizontal="center"/>
    </xf>
    <xf numFmtId="0" fontId="0" fillId="10" borderId="0" xfId="0" applyFill="1" applyAlignment="1">
      <alignment horizontal="center"/>
    </xf>
    <xf numFmtId="0" fontId="0" fillId="0" borderId="143" xfId="0" applyBorder="1"/>
    <xf numFmtId="0" fontId="0" fillId="0" borderId="144" xfId="0" applyBorder="1"/>
    <xf numFmtId="0" fontId="0" fillId="0" borderId="144" xfId="0" applyBorder="1" applyAlignment="1">
      <alignment horizontal="right"/>
    </xf>
    <xf numFmtId="0" fontId="0" fillId="0" borderId="57" xfId="0" applyBorder="1" applyAlignment="1">
      <alignment horizontal="center" vertical="center"/>
    </xf>
    <xf numFmtId="0" fontId="0" fillId="0" borderId="76" xfId="0" applyBorder="1" applyAlignment="1">
      <alignment vertical="center"/>
    </xf>
    <xf numFmtId="0" fontId="4" fillId="0" borderId="25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3" borderId="147" xfId="0" applyFont="1" applyFill="1" applyBorder="1" applyAlignment="1">
      <alignment horizontal="center" vertical="center"/>
    </xf>
    <xf numFmtId="0" fontId="0" fillId="3" borderId="148" xfId="0" applyFill="1" applyBorder="1" applyAlignment="1">
      <alignment horizontal="left" vertical="center"/>
    </xf>
    <xf numFmtId="38" fontId="2" fillId="2" borderId="149" xfId="1" applyFont="1" applyFill="1" applyBorder="1" applyAlignment="1" applyProtection="1">
      <alignment horizontal="right"/>
      <protection locked="0"/>
    </xf>
    <xf numFmtId="0" fontId="4" fillId="3" borderId="148" xfId="0" applyFont="1" applyFill="1" applyBorder="1" applyAlignment="1">
      <alignment horizontal="left" vertical="center" wrapText="1"/>
    </xf>
    <xf numFmtId="0" fontId="4" fillId="3" borderId="17" xfId="0" applyFont="1" applyFill="1" applyBorder="1" applyAlignment="1">
      <alignment horizontal="center" vertical="center"/>
    </xf>
    <xf numFmtId="0" fontId="0" fillId="3" borderId="44" xfId="0" applyFill="1" applyBorder="1" applyAlignment="1">
      <alignment horizontal="left" vertical="center"/>
    </xf>
    <xf numFmtId="38" fontId="2" fillId="2" borderId="48" xfId="1" applyFont="1" applyFill="1" applyBorder="1" applyAlignment="1" applyProtection="1">
      <alignment horizontal="right"/>
      <protection locked="0"/>
    </xf>
    <xf numFmtId="0" fontId="4" fillId="3" borderId="44" xfId="0" applyFont="1" applyFill="1" applyBorder="1" applyAlignment="1">
      <alignment horizontal="left" vertical="center" wrapText="1"/>
    </xf>
    <xf numFmtId="0" fontId="4" fillId="3" borderId="103" xfId="0" applyFont="1" applyFill="1" applyBorder="1" applyAlignment="1">
      <alignment horizontal="center" vertical="center"/>
    </xf>
    <xf numFmtId="0" fontId="0" fillId="3" borderId="105" xfId="0" applyFill="1" applyBorder="1" applyAlignment="1">
      <alignment horizontal="left" vertical="center"/>
    </xf>
    <xf numFmtId="38" fontId="2" fillId="2" borderId="102" xfId="1" applyFont="1" applyFill="1" applyBorder="1" applyAlignment="1" applyProtection="1">
      <alignment horizontal="right"/>
      <protection locked="0"/>
    </xf>
    <xf numFmtId="0" fontId="4" fillId="3" borderId="105" xfId="0" applyFont="1" applyFill="1" applyBorder="1" applyAlignment="1">
      <alignment horizontal="left" vertical="center" wrapText="1"/>
    </xf>
    <xf numFmtId="38" fontId="2" fillId="2" borderId="150" xfId="1" applyFont="1" applyFill="1" applyBorder="1" applyAlignment="1" applyProtection="1">
      <alignment horizontal="right"/>
      <protection locked="0"/>
    </xf>
    <xf numFmtId="0" fontId="4" fillId="3" borderId="109" xfId="0" applyFont="1" applyFill="1" applyBorder="1" applyAlignment="1">
      <alignment horizontal="center" vertical="center"/>
    </xf>
    <xf numFmtId="0" fontId="0" fillId="3" borderId="111" xfId="0" applyFill="1" applyBorder="1" applyAlignment="1">
      <alignment horizontal="left" vertical="center"/>
    </xf>
    <xf numFmtId="38" fontId="2" fillId="2" borderId="108" xfId="1" applyFont="1" applyFill="1" applyBorder="1" applyAlignment="1" applyProtection="1">
      <alignment horizontal="right"/>
      <protection locked="0"/>
    </xf>
    <xf numFmtId="0" fontId="4" fillId="3" borderId="111" xfId="0" applyFont="1" applyFill="1" applyBorder="1" applyAlignment="1">
      <alignment horizontal="left" vertical="center" wrapText="1"/>
    </xf>
    <xf numFmtId="0" fontId="0" fillId="5" borderId="151" xfId="0" applyFill="1" applyBorder="1"/>
    <xf numFmtId="179" fontId="0" fillId="7" borderId="110" xfId="0" applyNumberFormat="1" applyFill="1" applyBorder="1"/>
    <xf numFmtId="0" fontId="0" fillId="5" borderId="152" xfId="0" applyFill="1" applyBorder="1" applyAlignment="1">
      <alignment wrapText="1"/>
    </xf>
    <xf numFmtId="179" fontId="0" fillId="7" borderId="99" xfId="0" applyNumberFormat="1" applyFill="1" applyBorder="1"/>
    <xf numFmtId="0" fontId="0" fillId="5" borderId="152" xfId="0" applyFill="1" applyBorder="1"/>
    <xf numFmtId="0" fontId="0" fillId="5" borderId="153" xfId="0" applyFill="1" applyBorder="1"/>
    <xf numFmtId="179" fontId="0" fillId="7" borderId="104" xfId="0" applyNumberFormat="1" applyFill="1" applyBorder="1"/>
    <xf numFmtId="0" fontId="4" fillId="0" borderId="148" xfId="0" applyFont="1" applyBorder="1" applyAlignment="1">
      <alignment horizontal="left"/>
    </xf>
    <xf numFmtId="38" fontId="2" fillId="7" borderId="154" xfId="0" applyNumberFormat="1" applyFont="1" applyFill="1" applyBorder="1" applyAlignment="1">
      <alignment horizontal="right"/>
    </xf>
    <xf numFmtId="38" fontId="0" fillId="6" borderId="155" xfId="1" applyFont="1" applyFill="1" applyBorder="1"/>
    <xf numFmtId="38" fontId="0" fillId="6" borderId="156" xfId="1" applyFont="1" applyFill="1" applyBorder="1"/>
    <xf numFmtId="38" fontId="0" fillId="6" borderId="148" xfId="1" applyFont="1" applyFill="1" applyBorder="1"/>
    <xf numFmtId="177" fontId="0" fillId="9" borderId="147" xfId="0" applyNumberFormat="1" applyFill="1" applyBorder="1"/>
    <xf numFmtId="177" fontId="0" fillId="9" borderId="157" xfId="0" applyNumberFormat="1" applyFill="1" applyBorder="1"/>
    <xf numFmtId="38" fontId="0" fillId="6" borderId="95" xfId="1" applyFont="1" applyFill="1" applyBorder="1"/>
    <xf numFmtId="38" fontId="0" fillId="6" borderId="96" xfId="1" applyFont="1" applyFill="1" applyBorder="1"/>
    <xf numFmtId="38" fontId="0" fillId="6" borderId="147" xfId="0" applyNumberFormat="1" applyFill="1" applyBorder="1"/>
    <xf numFmtId="38" fontId="0" fillId="6" borderId="154" xfId="0" applyNumberFormat="1" applyFill="1" applyBorder="1"/>
    <xf numFmtId="38" fontId="0" fillId="6" borderId="155" xfId="0" applyNumberFormat="1" applyFill="1" applyBorder="1"/>
    <xf numFmtId="181" fontId="0" fillId="4" borderId="94" xfId="0" applyNumberFormat="1" applyFill="1" applyBorder="1"/>
    <xf numFmtId="181" fontId="0" fillId="4" borderId="158" xfId="0" applyNumberFormat="1" applyFill="1" applyBorder="1"/>
    <xf numFmtId="181" fontId="0" fillId="4" borderId="96" xfId="0" applyNumberFormat="1" applyFill="1" applyBorder="1"/>
    <xf numFmtId="181" fontId="0" fillId="4" borderId="93" xfId="0" applyNumberFormat="1" applyFill="1" applyBorder="1"/>
    <xf numFmtId="0" fontId="0" fillId="4" borderId="93" xfId="0" applyFill="1" applyBorder="1"/>
    <xf numFmtId="0" fontId="0" fillId="0" borderId="94" xfId="0" applyBorder="1"/>
    <xf numFmtId="0" fontId="0" fillId="4" borderId="95" xfId="0" applyFill="1" applyBorder="1" applyAlignment="1">
      <alignment shrinkToFit="1"/>
    </xf>
    <xf numFmtId="182" fontId="0" fillId="4" borderId="95" xfId="0" applyNumberFormat="1" applyFill="1" applyBorder="1"/>
    <xf numFmtId="182" fontId="0" fillId="4" borderId="159" xfId="5" applyNumberFormat="1" applyFont="1" applyFill="1" applyBorder="1" applyAlignment="1"/>
    <xf numFmtId="182" fontId="0" fillId="4" borderId="96" xfId="0" applyNumberFormat="1" applyFill="1" applyBorder="1"/>
    <xf numFmtId="183" fontId="0" fillId="4" borderId="157" xfId="0" applyNumberFormat="1" applyFill="1" applyBorder="1"/>
    <xf numFmtId="0" fontId="0" fillId="4" borderId="94" xfId="0" applyFill="1" applyBorder="1"/>
    <xf numFmtId="0" fontId="0" fillId="4" borderId="96" xfId="0" applyFill="1" applyBorder="1"/>
    <xf numFmtId="0" fontId="4" fillId="0" borderId="23" xfId="0" applyFont="1" applyBorder="1" applyAlignment="1">
      <alignment horizontal="left"/>
    </xf>
    <xf numFmtId="38" fontId="2" fillId="7" borderId="160" xfId="0" applyNumberFormat="1" applyFont="1" applyFill="1" applyBorder="1" applyAlignment="1">
      <alignment horizontal="right"/>
    </xf>
    <xf numFmtId="38" fontId="0" fillId="6" borderId="99" xfId="1" applyFont="1" applyFill="1" applyBorder="1"/>
    <xf numFmtId="38" fontId="0" fillId="6" borderId="152" xfId="1" applyFont="1" applyFill="1" applyBorder="1"/>
    <xf numFmtId="38" fontId="0" fillId="6" borderId="23" xfId="1" applyFont="1" applyFill="1" applyBorder="1"/>
    <xf numFmtId="177" fontId="0" fillId="9" borderId="22" xfId="0" applyNumberFormat="1" applyFill="1" applyBorder="1"/>
    <xf numFmtId="177" fontId="0" fillId="9" borderId="161" xfId="0" applyNumberFormat="1" applyFill="1" applyBorder="1"/>
    <xf numFmtId="38" fontId="0" fillId="6" borderId="22" xfId="0" applyNumberFormat="1" applyFill="1" applyBorder="1"/>
    <xf numFmtId="38" fontId="0" fillId="6" borderId="160" xfId="0" applyNumberFormat="1" applyFill="1" applyBorder="1"/>
    <xf numFmtId="38" fontId="0" fillId="6" borderId="99" xfId="0" applyNumberFormat="1" applyFill="1" applyBorder="1"/>
    <xf numFmtId="181" fontId="0" fillId="4" borderId="22" xfId="0" applyNumberFormat="1" applyFill="1" applyBorder="1"/>
    <xf numFmtId="181" fontId="0" fillId="4" borderId="161" xfId="0" applyNumberFormat="1" applyFill="1" applyBorder="1"/>
    <xf numFmtId="181" fontId="0" fillId="4" borderId="23" xfId="0" applyNumberFormat="1" applyFill="1" applyBorder="1"/>
    <xf numFmtId="181" fontId="0" fillId="4" borderId="40" xfId="0" applyNumberFormat="1" applyFill="1" applyBorder="1"/>
    <xf numFmtId="0" fontId="0" fillId="4" borderId="40" xfId="0" applyFill="1" applyBorder="1"/>
    <xf numFmtId="0" fontId="0" fillId="0" borderId="22" xfId="0" applyBorder="1"/>
    <xf numFmtId="0" fontId="0" fillId="4" borderId="99" xfId="0" applyFill="1" applyBorder="1" applyAlignment="1">
      <alignment shrinkToFit="1"/>
    </xf>
    <xf numFmtId="182" fontId="0" fillId="4" borderId="99" xfId="0" applyNumberFormat="1" applyFill="1" applyBorder="1"/>
    <xf numFmtId="182" fontId="0" fillId="4" borderId="152" xfId="5" applyNumberFormat="1" applyFont="1" applyFill="1" applyBorder="1" applyAlignment="1"/>
    <xf numFmtId="182" fontId="0" fillId="4" borderId="23" xfId="0" applyNumberFormat="1" applyFill="1" applyBorder="1"/>
    <xf numFmtId="183" fontId="0" fillId="4" borderId="161" xfId="0" applyNumberFormat="1" applyFill="1" applyBorder="1"/>
    <xf numFmtId="0" fontId="0" fillId="4" borderId="22" xfId="0" applyFill="1" applyBorder="1"/>
    <xf numFmtId="0" fontId="0" fillId="4" borderId="23" xfId="0" applyFill="1" applyBorder="1"/>
    <xf numFmtId="0" fontId="4" fillId="0" borderId="105" xfId="0" applyFont="1" applyBorder="1" applyAlignment="1">
      <alignment horizontal="left"/>
    </xf>
    <xf numFmtId="38" fontId="2" fillId="7" borderId="162" xfId="0" applyNumberFormat="1" applyFont="1" applyFill="1" applyBorder="1" applyAlignment="1">
      <alignment horizontal="right"/>
    </xf>
    <xf numFmtId="38" fontId="0" fillId="6" borderId="104" xfId="1" applyFont="1" applyFill="1" applyBorder="1"/>
    <xf numFmtId="38" fontId="0" fillId="6" borderId="153" xfId="1" applyFont="1" applyFill="1" applyBorder="1"/>
    <xf numFmtId="38" fontId="0" fillId="6" borderId="105" xfId="1" applyFont="1" applyFill="1" applyBorder="1"/>
    <xf numFmtId="177" fontId="0" fillId="9" borderId="103" xfId="0" applyNumberFormat="1" applyFill="1" applyBorder="1"/>
    <xf numFmtId="177" fontId="0" fillId="9" borderId="163" xfId="0" applyNumberFormat="1" applyFill="1" applyBorder="1"/>
    <xf numFmtId="38" fontId="0" fillId="6" borderId="103" xfId="0" applyNumberFormat="1" applyFill="1" applyBorder="1"/>
    <xf numFmtId="38" fontId="0" fillId="6" borderId="162" xfId="0" applyNumberFormat="1" applyFill="1" applyBorder="1"/>
    <xf numFmtId="38" fontId="0" fillId="6" borderId="104" xfId="0" applyNumberFormat="1" applyFill="1" applyBorder="1"/>
    <xf numFmtId="181" fontId="0" fillId="4" borderId="103" xfId="0" applyNumberFormat="1" applyFill="1" applyBorder="1"/>
    <xf numFmtId="181" fontId="0" fillId="4" borderId="163" xfId="0" applyNumberFormat="1" applyFill="1" applyBorder="1"/>
    <xf numFmtId="181" fontId="0" fillId="4" borderId="105" xfId="0" applyNumberFormat="1" applyFill="1" applyBorder="1"/>
    <xf numFmtId="181" fontId="0" fillId="4" borderId="102" xfId="0" applyNumberFormat="1" applyFill="1" applyBorder="1"/>
    <xf numFmtId="0" fontId="0" fillId="4" borderId="102" xfId="0" applyFill="1" applyBorder="1"/>
    <xf numFmtId="0" fontId="0" fillId="0" borderId="103" xfId="0" applyBorder="1"/>
    <xf numFmtId="0" fontId="0" fillId="4" borderId="104" xfId="0" applyFill="1" applyBorder="1" applyAlignment="1">
      <alignment shrinkToFit="1"/>
    </xf>
    <xf numFmtId="182" fontId="0" fillId="4" borderId="104" xfId="0" applyNumberFormat="1" applyFill="1" applyBorder="1"/>
    <xf numFmtId="182" fontId="0" fillId="4" borderId="153" xfId="5" applyNumberFormat="1" applyFont="1" applyFill="1" applyBorder="1" applyAlignment="1"/>
    <xf numFmtId="182" fontId="0" fillId="4" borderId="105" xfId="0" applyNumberFormat="1" applyFill="1" applyBorder="1"/>
    <xf numFmtId="183" fontId="0" fillId="4" borderId="163" xfId="0" applyNumberFormat="1" applyFill="1" applyBorder="1"/>
    <xf numFmtId="0" fontId="0" fillId="4" borderId="103" xfId="0" applyFill="1" applyBorder="1"/>
    <xf numFmtId="0" fontId="0" fillId="4" borderId="105" xfId="0" applyFill="1" applyBorder="1"/>
    <xf numFmtId="0" fontId="4" fillId="0" borderId="111" xfId="0" applyFont="1" applyBorder="1" applyAlignment="1">
      <alignment horizontal="left"/>
    </xf>
    <xf numFmtId="38" fontId="2" fillId="7" borderId="164" xfId="0" applyNumberFormat="1" applyFont="1" applyFill="1" applyBorder="1" applyAlignment="1">
      <alignment horizontal="right"/>
    </xf>
    <xf numFmtId="38" fontId="0" fillId="6" borderId="110" xfId="1" applyFont="1" applyFill="1" applyBorder="1"/>
    <xf numFmtId="38" fontId="0" fillId="6" borderId="151" xfId="1" applyFont="1" applyFill="1" applyBorder="1"/>
    <xf numFmtId="38" fontId="0" fillId="6" borderId="111" xfId="1" applyFont="1" applyFill="1" applyBorder="1"/>
    <xf numFmtId="177" fontId="0" fillId="9" borderId="109" xfId="0" applyNumberFormat="1" applyFill="1" applyBorder="1"/>
    <xf numFmtId="177" fontId="0" fillId="9" borderId="165" xfId="0" applyNumberFormat="1" applyFill="1" applyBorder="1"/>
    <xf numFmtId="38" fontId="0" fillId="6" borderId="109" xfId="0" applyNumberFormat="1" applyFill="1" applyBorder="1"/>
    <xf numFmtId="38" fontId="0" fillId="6" borderId="164" xfId="0" applyNumberFormat="1" applyFill="1" applyBorder="1"/>
    <xf numFmtId="38" fontId="0" fillId="6" borderId="110" xfId="0" applyNumberFormat="1" applyFill="1" applyBorder="1"/>
    <xf numFmtId="181" fontId="0" fillId="4" borderId="109" xfId="0" applyNumberFormat="1" applyFill="1" applyBorder="1"/>
    <xf numFmtId="181" fontId="0" fillId="4" borderId="165" xfId="0" applyNumberFormat="1" applyFill="1" applyBorder="1"/>
    <xf numFmtId="181" fontId="0" fillId="4" borderId="111" xfId="0" applyNumberFormat="1" applyFill="1" applyBorder="1"/>
    <xf numFmtId="181" fontId="0" fillId="4" borderId="108" xfId="0" applyNumberFormat="1" applyFill="1" applyBorder="1"/>
    <xf numFmtId="0" fontId="0" fillId="4" borderId="108" xfId="0" applyFill="1" applyBorder="1"/>
    <xf numFmtId="0" fontId="0" fillId="0" borderId="109" xfId="0" applyBorder="1"/>
    <xf numFmtId="0" fontId="0" fillId="4" borderId="110" xfId="0" applyFill="1" applyBorder="1" applyAlignment="1">
      <alignment shrinkToFit="1"/>
    </xf>
    <xf numFmtId="182" fontId="0" fillId="4" borderId="110" xfId="0" applyNumberFormat="1" applyFill="1" applyBorder="1"/>
    <xf numFmtId="182" fontId="0" fillId="4" borderId="151" xfId="5" applyNumberFormat="1" applyFont="1" applyFill="1" applyBorder="1" applyAlignment="1"/>
    <xf numFmtId="182" fontId="0" fillId="4" borderId="111" xfId="0" applyNumberFormat="1" applyFill="1" applyBorder="1"/>
    <xf numFmtId="183" fontId="0" fillId="4" borderId="165" xfId="0" applyNumberFormat="1" applyFill="1" applyBorder="1"/>
    <xf numFmtId="0" fontId="0" fillId="4" borderId="109" xfId="0" applyFill="1" applyBorder="1"/>
    <xf numFmtId="0" fontId="0" fillId="4" borderId="111" xfId="0" applyFill="1" applyBorder="1"/>
    <xf numFmtId="0" fontId="4" fillId="0" borderId="38" xfId="0" applyFont="1" applyBorder="1" applyAlignment="1">
      <alignment horizontal="left"/>
    </xf>
    <xf numFmtId="38" fontId="2" fillId="7" borderId="166" xfId="0" applyNumberFormat="1" applyFont="1" applyFill="1" applyBorder="1" applyAlignment="1">
      <alignment horizontal="right"/>
    </xf>
    <xf numFmtId="38" fontId="0" fillId="6" borderId="167" xfId="1" applyFont="1" applyFill="1" applyBorder="1"/>
    <xf numFmtId="38" fontId="0" fillId="6" borderId="168" xfId="1" applyFont="1" applyFill="1" applyBorder="1"/>
    <xf numFmtId="38" fontId="0" fillId="6" borderId="38" xfId="1" applyFont="1" applyFill="1" applyBorder="1"/>
    <xf numFmtId="177" fontId="0" fillId="9" borderId="37" xfId="0" applyNumberFormat="1" applyFill="1" applyBorder="1"/>
    <xf numFmtId="177" fontId="0" fillId="9" borderId="169" xfId="0" applyNumberFormat="1" applyFill="1" applyBorder="1"/>
    <xf numFmtId="38" fontId="0" fillId="6" borderId="115" xfId="0" applyNumberFormat="1" applyFill="1" applyBorder="1"/>
    <xf numFmtId="38" fontId="0" fillId="6" borderId="170" xfId="0" applyNumberFormat="1" applyFill="1" applyBorder="1"/>
    <xf numFmtId="38" fontId="0" fillId="6" borderId="116" xfId="0" applyNumberFormat="1" applyFill="1" applyBorder="1"/>
    <xf numFmtId="38" fontId="0" fillId="6" borderId="116" xfId="1" applyFont="1" applyFill="1" applyBorder="1"/>
    <xf numFmtId="38" fontId="0" fillId="6" borderId="171" xfId="1" applyFont="1" applyFill="1" applyBorder="1"/>
    <xf numFmtId="38" fontId="0" fillId="6" borderId="117" xfId="1" applyFont="1" applyFill="1" applyBorder="1"/>
    <xf numFmtId="181" fontId="0" fillId="4" borderId="37" xfId="0" applyNumberFormat="1" applyFill="1" applyBorder="1"/>
    <xf numFmtId="181" fontId="0" fillId="4" borderId="169" xfId="0" applyNumberFormat="1" applyFill="1" applyBorder="1"/>
    <xf numFmtId="181" fontId="0" fillId="4" borderId="38" xfId="0" applyNumberFormat="1" applyFill="1" applyBorder="1"/>
    <xf numFmtId="181" fontId="0" fillId="4" borderId="150" xfId="0" applyNumberFormat="1" applyFill="1" applyBorder="1"/>
    <xf numFmtId="0" fontId="0" fillId="4" borderId="150" xfId="0" applyFill="1" applyBorder="1"/>
    <xf numFmtId="0" fontId="0" fillId="0" borderId="37" xfId="0" applyBorder="1"/>
    <xf numFmtId="0" fontId="0" fillId="4" borderId="167" xfId="0" applyFill="1" applyBorder="1" applyAlignment="1">
      <alignment shrinkToFit="1"/>
    </xf>
    <xf numFmtId="182" fontId="0" fillId="4" borderId="167" xfId="0" applyNumberFormat="1" applyFill="1" applyBorder="1"/>
    <xf numFmtId="182" fontId="0" fillId="4" borderId="168" xfId="5" applyNumberFormat="1" applyFont="1" applyFill="1" applyBorder="1" applyAlignment="1"/>
    <xf numFmtId="182" fontId="0" fillId="4" borderId="38" xfId="0" applyNumberFormat="1" applyFill="1" applyBorder="1"/>
    <xf numFmtId="183" fontId="0" fillId="4" borderId="169" xfId="0" applyNumberFormat="1" applyFill="1" applyBorder="1"/>
    <xf numFmtId="0" fontId="0" fillId="4" borderId="37" xfId="0" applyFill="1" applyBorder="1"/>
    <xf numFmtId="0" fontId="0" fillId="4" borderId="38" xfId="0" applyFill="1" applyBorder="1"/>
    <xf numFmtId="0" fontId="4" fillId="0" borderId="94" xfId="0" applyFont="1" applyBorder="1" applyAlignment="1">
      <alignment horizontal="center"/>
    </xf>
    <xf numFmtId="0" fontId="4" fillId="0" borderId="93" xfId="0" applyFont="1" applyBorder="1" applyAlignment="1">
      <alignment horizontal="left"/>
    </xf>
    <xf numFmtId="180" fontId="0" fillId="0" borderId="94" xfId="0" applyNumberFormat="1" applyBorder="1"/>
    <xf numFmtId="180" fontId="0" fillId="0" borderId="95" xfId="0" applyNumberFormat="1" applyBorder="1"/>
    <xf numFmtId="180" fontId="2" fillId="0" borderId="95" xfId="4" applyNumberFormat="1" applyBorder="1"/>
    <xf numFmtId="180" fontId="0" fillId="0" borderId="96" xfId="0" applyNumberFormat="1" applyBorder="1"/>
    <xf numFmtId="0" fontId="4" fillId="0" borderId="22" xfId="0" applyFont="1" applyBorder="1" applyAlignment="1">
      <alignment horizontal="center"/>
    </xf>
    <xf numFmtId="0" fontId="4" fillId="0" borderId="40" xfId="0" applyFont="1" applyBorder="1" applyAlignment="1">
      <alignment horizontal="left"/>
    </xf>
    <xf numFmtId="180" fontId="0" fillId="0" borderId="22" xfId="0" applyNumberFormat="1" applyBorder="1"/>
    <xf numFmtId="180" fontId="0" fillId="0" borderId="99" xfId="0" applyNumberFormat="1" applyBorder="1"/>
    <xf numFmtId="180" fontId="2" fillId="0" borderId="99" xfId="4" applyNumberFormat="1" applyBorder="1"/>
    <xf numFmtId="180" fontId="0" fillId="0" borderId="23" xfId="0" applyNumberFormat="1" applyBorder="1"/>
    <xf numFmtId="0" fontId="4" fillId="0" borderId="103" xfId="0" applyFont="1" applyBorder="1" applyAlignment="1">
      <alignment horizontal="center"/>
    </xf>
    <xf numFmtId="0" fontId="4" fillId="0" borderId="102" xfId="0" applyFont="1" applyBorder="1" applyAlignment="1">
      <alignment horizontal="left"/>
    </xf>
    <xf numFmtId="180" fontId="0" fillId="0" borderId="103" xfId="0" applyNumberFormat="1" applyBorder="1"/>
    <xf numFmtId="180" fontId="0" fillId="0" borderId="104" xfId="0" applyNumberFormat="1" applyBorder="1"/>
    <xf numFmtId="180" fontId="2" fillId="0" borderId="104" xfId="4" applyNumberFormat="1" applyBorder="1"/>
    <xf numFmtId="180" fontId="0" fillId="0" borderId="105" xfId="0" applyNumberFormat="1" applyBorder="1"/>
    <xf numFmtId="0" fontId="4" fillId="0" borderId="109" xfId="0" applyFont="1" applyBorder="1" applyAlignment="1">
      <alignment horizontal="center"/>
    </xf>
    <xf numFmtId="0" fontId="4" fillId="0" borderId="108" xfId="0" applyFont="1" applyBorder="1" applyAlignment="1">
      <alignment horizontal="left"/>
    </xf>
    <xf numFmtId="180" fontId="0" fillId="0" borderId="109" xfId="0" applyNumberFormat="1" applyBorder="1"/>
    <xf numFmtId="180" fontId="0" fillId="0" borderId="110" xfId="0" applyNumberFormat="1" applyBorder="1"/>
    <xf numFmtId="180" fontId="2" fillId="0" borderId="110" xfId="4" applyNumberFormat="1" applyBorder="1"/>
    <xf numFmtId="180" fontId="0" fillId="0" borderId="111" xfId="0" applyNumberFormat="1" applyBorder="1"/>
    <xf numFmtId="0" fontId="4" fillId="0" borderId="115" xfId="0" applyFont="1" applyBorder="1" applyAlignment="1">
      <alignment horizontal="center"/>
    </xf>
    <xf numFmtId="0" fontId="4" fillId="0" borderId="114" xfId="0" applyFont="1" applyBorder="1" applyAlignment="1">
      <alignment horizontal="left"/>
    </xf>
    <xf numFmtId="180" fontId="0" fillId="0" borderId="115" xfId="0" applyNumberFormat="1" applyBorder="1"/>
    <xf numFmtId="180" fontId="0" fillId="0" borderId="116" xfId="0" applyNumberFormat="1" applyBorder="1"/>
    <xf numFmtId="180" fontId="2" fillId="0" borderId="116" xfId="4" applyNumberFormat="1" applyBorder="1"/>
    <xf numFmtId="180" fontId="0" fillId="0" borderId="117" xfId="0" applyNumberFormat="1" applyBorder="1"/>
    <xf numFmtId="0" fontId="0" fillId="0" borderId="172" xfId="0" applyBorder="1" applyAlignment="1">
      <alignment wrapText="1"/>
    </xf>
    <xf numFmtId="180" fontId="0" fillId="6" borderId="154" xfId="0" applyNumberFormat="1" applyFill="1" applyBorder="1"/>
    <xf numFmtId="180" fontId="0" fillId="6" borderId="148" xfId="0" applyNumberFormat="1" applyFill="1" applyBorder="1"/>
    <xf numFmtId="0" fontId="0" fillId="0" borderId="100" xfId="0" applyBorder="1" applyAlignment="1">
      <alignment wrapText="1"/>
    </xf>
    <xf numFmtId="180" fontId="0" fillId="6" borderId="160" xfId="0" applyNumberFormat="1" applyFill="1" applyBorder="1"/>
    <xf numFmtId="180" fontId="0" fillId="6" borderId="23" xfId="0" applyNumberFormat="1" applyFill="1" applyBorder="1"/>
    <xf numFmtId="0" fontId="0" fillId="0" borderId="100" xfId="0" applyBorder="1"/>
    <xf numFmtId="0" fontId="0" fillId="0" borderId="100" xfId="0" applyBorder="1" applyAlignment="1">
      <alignment horizontal="left"/>
    </xf>
    <xf numFmtId="0" fontId="0" fillId="0" borderId="118" xfId="0" applyBorder="1" applyAlignment="1">
      <alignment horizontal="left"/>
    </xf>
    <xf numFmtId="180" fontId="0" fillId="6" borderId="170" xfId="0" applyNumberFormat="1" applyFill="1" applyBorder="1"/>
    <xf numFmtId="180" fontId="0" fillId="6" borderId="117" xfId="0" applyNumberFormat="1" applyFill="1" applyBorder="1"/>
    <xf numFmtId="0" fontId="0" fillId="0" borderId="107" xfId="0" applyBorder="1"/>
    <xf numFmtId="38" fontId="0" fillId="0" borderId="111" xfId="0" applyNumberFormat="1" applyBorder="1"/>
    <xf numFmtId="0" fontId="0" fillId="0" borderId="98" xfId="0" applyBorder="1"/>
    <xf numFmtId="38" fontId="0" fillId="0" borderId="23" xfId="0" applyNumberFormat="1" applyBorder="1"/>
    <xf numFmtId="0" fontId="0" fillId="0" borderId="113" xfId="0" applyBorder="1"/>
    <xf numFmtId="38" fontId="0" fillId="0" borderId="117" xfId="0" applyNumberFormat="1" applyBorder="1"/>
    <xf numFmtId="0" fontId="4" fillId="0" borderId="149" xfId="0" applyFont="1" applyBorder="1" applyAlignment="1">
      <alignment horizontal="left"/>
    </xf>
    <xf numFmtId="0" fontId="4" fillId="0" borderId="102" xfId="0" applyFont="1" applyBorder="1"/>
    <xf numFmtId="0" fontId="4" fillId="0" borderId="108" xfId="0" applyFont="1" applyBorder="1"/>
    <xf numFmtId="0" fontId="4" fillId="0" borderId="114" xfId="0" applyFont="1" applyBorder="1"/>
    <xf numFmtId="0" fontId="4" fillId="0" borderId="96" xfId="0" applyFont="1" applyBorder="1"/>
    <xf numFmtId="38" fontId="0" fillId="7" borderId="158" xfId="0" applyNumberFormat="1" applyFill="1" applyBorder="1"/>
    <xf numFmtId="38" fontId="0" fillId="6" borderId="158" xfId="1" applyFont="1" applyFill="1" applyBorder="1"/>
    <xf numFmtId="0" fontId="4" fillId="0" borderId="23" xfId="0" applyFont="1" applyBorder="1"/>
    <xf numFmtId="38" fontId="0" fillId="7" borderId="161" xfId="0" applyNumberFormat="1" applyFill="1" applyBorder="1"/>
    <xf numFmtId="38" fontId="0" fillId="6" borderId="161" xfId="1" applyFont="1" applyFill="1" applyBorder="1"/>
    <xf numFmtId="0" fontId="4" fillId="0" borderId="105" xfId="0" applyFont="1" applyBorder="1"/>
    <xf numFmtId="38" fontId="0" fillId="7" borderId="163" xfId="0" applyNumberFormat="1" applyFill="1" applyBorder="1"/>
    <xf numFmtId="38" fontId="0" fillId="6" borderId="163" xfId="1" applyFont="1" applyFill="1" applyBorder="1"/>
    <xf numFmtId="0" fontId="4" fillId="0" borderId="111" xfId="0" applyFont="1" applyBorder="1"/>
    <xf numFmtId="38" fontId="0" fillId="7" borderId="165" xfId="0" applyNumberFormat="1" applyFill="1" applyBorder="1"/>
    <xf numFmtId="38" fontId="0" fillId="6" borderId="165" xfId="1" applyFont="1" applyFill="1" applyBorder="1"/>
    <xf numFmtId="38" fontId="6" fillId="6" borderId="23" xfId="1" applyFont="1" applyFill="1" applyBorder="1"/>
    <xf numFmtId="180" fontId="0" fillId="9" borderId="104" xfId="0" applyNumberFormat="1" applyFill="1" applyBorder="1"/>
    <xf numFmtId="38" fontId="0" fillId="4" borderId="104" xfId="1" applyFont="1" applyFill="1" applyBorder="1"/>
    <xf numFmtId="38" fontId="6" fillId="6" borderId="105" xfId="1" applyFont="1" applyFill="1" applyBorder="1"/>
    <xf numFmtId="180" fontId="0" fillId="9" borderId="99" xfId="0" applyNumberFormat="1" applyFill="1" applyBorder="1"/>
    <xf numFmtId="38" fontId="0" fillId="4" borderId="99" xfId="1" applyFont="1" applyFill="1" applyBorder="1"/>
    <xf numFmtId="0" fontId="4" fillId="0" borderId="117" xfId="0" applyFont="1" applyBorder="1"/>
    <xf numFmtId="38" fontId="0" fillId="7" borderId="173" xfId="0" applyNumberFormat="1" applyFill="1" applyBorder="1"/>
    <xf numFmtId="38" fontId="0" fillId="6" borderId="173" xfId="1" applyFont="1" applyFill="1" applyBorder="1"/>
    <xf numFmtId="0" fontId="4" fillId="0" borderId="1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180" fontId="0" fillId="0" borderId="147" xfId="0" applyNumberFormat="1" applyBorder="1"/>
    <xf numFmtId="180" fontId="0" fillId="0" borderId="155" xfId="0" applyNumberFormat="1" applyBorder="1"/>
    <xf numFmtId="180" fontId="0" fillId="0" borderId="148" xfId="0" applyNumberFormat="1" applyBorder="1"/>
    <xf numFmtId="0" fontId="0" fillId="0" borderId="44" xfId="0" applyBorder="1" applyAlignment="1">
      <alignment horizontal="center"/>
    </xf>
    <xf numFmtId="0" fontId="0" fillId="0" borderId="18" xfId="0" applyBorder="1" applyAlignment="1">
      <alignment horizontal="center"/>
    </xf>
    <xf numFmtId="38" fontId="0" fillId="0" borderId="151" xfId="0" applyNumberFormat="1" applyBorder="1"/>
    <xf numFmtId="38" fontId="0" fillId="0" borderId="152" xfId="0" applyNumberFormat="1" applyBorder="1"/>
    <xf numFmtId="38" fontId="0" fillId="0" borderId="171" xfId="0" applyNumberFormat="1" applyBorder="1"/>
    <xf numFmtId="0" fontId="0" fillId="3" borderId="7" xfId="0" applyFill="1" applyBorder="1" applyAlignment="1">
      <alignment horizontal="center" vertical="center" wrapText="1"/>
    </xf>
    <xf numFmtId="0" fontId="9" fillId="5" borderId="0" xfId="0" applyFont="1" applyFill="1"/>
    <xf numFmtId="0" fontId="15" fillId="13" borderId="0" xfId="0" applyFont="1" applyFill="1" applyAlignment="1">
      <alignment vertical="center"/>
    </xf>
    <xf numFmtId="0" fontId="0" fillId="13" borderId="0" xfId="0" applyFill="1" applyAlignment="1">
      <alignment vertical="center"/>
    </xf>
    <xf numFmtId="0" fontId="18" fillId="13" borderId="43" xfId="0" applyFont="1" applyFill="1" applyBorder="1" applyAlignment="1">
      <alignment horizontal="left" vertical="center" wrapText="1" indent="1"/>
    </xf>
    <xf numFmtId="0" fontId="18" fillId="13" borderId="47" xfId="0" applyFont="1" applyFill="1" applyBorder="1" applyAlignment="1">
      <alignment vertical="center"/>
    </xf>
    <xf numFmtId="0" fontId="4" fillId="3" borderId="115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9" fillId="5" borderId="0" xfId="0" applyFont="1" applyFill="1" applyAlignment="1">
      <alignment horizontal="left" shrinkToFit="1"/>
    </xf>
    <xf numFmtId="0" fontId="7" fillId="0" borderId="33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26" fillId="3" borderId="0" xfId="6" applyFill="1" applyAlignment="1">
      <alignment horizontal="left"/>
    </xf>
    <xf numFmtId="0" fontId="20" fillId="13" borderId="0" xfId="0" applyFont="1" applyFill="1" applyAlignment="1" applyProtection="1">
      <alignment horizontal="left" vertical="center"/>
      <protection locked="0"/>
    </xf>
    <xf numFmtId="0" fontId="8" fillId="5" borderId="0" xfId="0" applyFont="1" applyFill="1" applyAlignment="1">
      <alignment horizontal="left" vertical="top" wrapText="1"/>
    </xf>
    <xf numFmtId="0" fontId="0" fillId="5" borderId="126" xfId="0" applyFill="1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/>
    </xf>
    <xf numFmtId="0" fontId="0" fillId="5" borderId="127" xfId="0" applyFill="1" applyBorder="1" applyAlignment="1">
      <alignment horizontal="left" vertical="center" wrapText="1"/>
    </xf>
    <xf numFmtId="0" fontId="0" fillId="5" borderId="128" xfId="0" applyFill="1" applyBorder="1" applyAlignment="1">
      <alignment horizontal="left" vertical="center" wrapText="1"/>
    </xf>
    <xf numFmtId="0" fontId="0" fillId="5" borderId="129" xfId="0" applyFill="1" applyBorder="1" applyAlignment="1">
      <alignment horizontal="left" vertical="center" wrapText="1"/>
    </xf>
    <xf numFmtId="0" fontId="0" fillId="5" borderId="130" xfId="0" applyFill="1" applyBorder="1" applyAlignment="1">
      <alignment horizontal="left" vertical="center" wrapText="1"/>
    </xf>
    <xf numFmtId="0" fontId="4" fillId="5" borderId="20" xfId="0" applyFont="1" applyFill="1" applyBorder="1" applyAlignment="1" applyProtection="1">
      <alignment horizontal="center" vertical="center" wrapText="1"/>
      <protection locked="0"/>
    </xf>
    <xf numFmtId="0" fontId="4" fillId="5" borderId="27" xfId="0" applyFont="1" applyFill="1" applyBorder="1" applyAlignment="1" applyProtection="1">
      <alignment horizontal="center" vertical="center" wrapText="1"/>
      <protection locked="0"/>
    </xf>
    <xf numFmtId="0" fontId="4" fillId="5" borderId="43" xfId="0" applyFont="1" applyFill="1" applyBorder="1" applyAlignment="1" applyProtection="1">
      <alignment horizontal="center" vertical="center" wrapText="1"/>
      <protection locked="0"/>
    </xf>
    <xf numFmtId="0" fontId="4" fillId="5" borderId="47" xfId="0" applyFont="1" applyFill="1" applyBorder="1" applyAlignment="1" applyProtection="1">
      <alignment horizontal="center" vertical="center" wrapText="1"/>
      <protection locked="0"/>
    </xf>
    <xf numFmtId="0" fontId="4" fillId="5" borderId="49" xfId="0" applyFont="1" applyFill="1" applyBorder="1" applyAlignment="1" applyProtection="1">
      <alignment horizontal="center" vertical="center" wrapText="1"/>
      <protection locked="0"/>
    </xf>
    <xf numFmtId="0" fontId="4" fillId="5" borderId="11" xfId="0" applyFont="1" applyFill="1" applyBorder="1" applyAlignment="1" applyProtection="1">
      <alignment horizontal="center" vertical="center" wrapText="1"/>
      <protection locked="0"/>
    </xf>
    <xf numFmtId="0" fontId="4" fillId="5" borderId="28" xfId="0" applyFont="1" applyFill="1" applyBorder="1" applyAlignment="1" applyProtection="1">
      <alignment horizontal="center" vertical="center" wrapText="1"/>
      <protection locked="0"/>
    </xf>
    <xf numFmtId="0" fontId="5" fillId="5" borderId="43" xfId="0" applyFont="1" applyFill="1" applyBorder="1" applyAlignment="1" applyProtection="1">
      <alignment horizontal="center" vertical="center"/>
      <protection locked="0"/>
    </xf>
    <xf numFmtId="0" fontId="5" fillId="5" borderId="48" xfId="0" applyFont="1" applyFill="1" applyBorder="1" applyAlignment="1" applyProtection="1">
      <alignment horizontal="center" vertical="center"/>
      <protection locked="0"/>
    </xf>
    <xf numFmtId="0" fontId="5" fillId="5" borderId="47" xfId="0" applyFont="1" applyFill="1" applyBorder="1" applyAlignment="1" applyProtection="1">
      <alignment horizontal="center" vertical="center"/>
      <protection locked="0"/>
    </xf>
    <xf numFmtId="0" fontId="5" fillId="5" borderId="41" xfId="0" applyFont="1" applyFill="1" applyBorder="1" applyAlignment="1" applyProtection="1">
      <alignment horizontal="center" vertical="center"/>
      <protection locked="0"/>
    </xf>
    <xf numFmtId="0" fontId="5" fillId="5" borderId="49" xfId="0" applyFont="1" applyFill="1" applyBorder="1" applyAlignment="1" applyProtection="1">
      <alignment horizontal="center" vertical="center"/>
      <protection locked="0"/>
    </xf>
    <xf numFmtId="0" fontId="5" fillId="5" borderId="50" xfId="0" applyFont="1" applyFill="1" applyBorder="1" applyAlignment="1" applyProtection="1">
      <alignment horizontal="center" vertical="center"/>
      <protection locked="0"/>
    </xf>
    <xf numFmtId="0" fontId="2" fillId="5" borderId="68" xfId="0" applyFont="1" applyFill="1" applyBorder="1" applyAlignment="1" applyProtection="1">
      <alignment horizontal="left"/>
      <protection locked="0"/>
    </xf>
    <xf numFmtId="0" fontId="2" fillId="5" borderId="72" xfId="0" applyFont="1" applyFill="1" applyBorder="1" applyAlignment="1" applyProtection="1">
      <alignment horizontal="left"/>
      <protection locked="0"/>
    </xf>
    <xf numFmtId="0" fontId="2" fillId="5" borderId="12" xfId="0" applyFont="1" applyFill="1" applyBorder="1" applyAlignment="1" applyProtection="1">
      <alignment horizontal="left"/>
      <protection locked="0"/>
    </xf>
    <xf numFmtId="0" fontId="2" fillId="5" borderId="14" xfId="0" applyFont="1" applyFill="1" applyBorder="1" applyAlignment="1" applyProtection="1">
      <alignment horizontal="left"/>
      <protection locked="0"/>
    </xf>
    <xf numFmtId="0" fontId="0" fillId="0" borderId="43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5" borderId="43" xfId="0" applyFill="1" applyBorder="1" applyAlignment="1" applyProtection="1">
      <alignment horizontal="left" vertical="center"/>
      <protection locked="0"/>
    </xf>
    <xf numFmtId="0" fontId="0" fillId="5" borderId="47" xfId="0" applyFill="1" applyBorder="1" applyAlignment="1" applyProtection="1">
      <alignment horizontal="left" vertical="center"/>
      <protection locked="0"/>
    </xf>
    <xf numFmtId="0" fontId="0" fillId="5" borderId="85" xfId="0" applyFill="1" applyBorder="1" applyAlignment="1" applyProtection="1">
      <alignment horizontal="left" vertical="center"/>
      <protection locked="0"/>
    </xf>
    <xf numFmtId="0" fontId="4" fillId="0" borderId="71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5" borderId="19" xfId="0" applyFont="1" applyFill="1" applyBorder="1" applyAlignment="1" applyProtection="1">
      <alignment horizontal="center" vertical="center" wrapText="1"/>
      <protection locked="0"/>
    </xf>
    <xf numFmtId="0" fontId="4" fillId="5" borderId="24" xfId="0" applyFont="1" applyFill="1" applyBorder="1" applyAlignment="1" applyProtection="1">
      <alignment horizontal="center" vertical="center" wrapText="1"/>
      <protection locked="0"/>
    </xf>
    <xf numFmtId="0" fontId="0" fillId="0" borderId="92" xfId="0" applyBorder="1" applyAlignment="1">
      <alignment horizontal="left" shrinkToFit="1"/>
    </xf>
    <xf numFmtId="0" fontId="0" fillId="0" borderId="93" xfId="0" applyBorder="1" applyAlignment="1">
      <alignment horizontal="left" shrinkToFit="1"/>
    </xf>
    <xf numFmtId="0" fontId="0" fillId="0" borderId="98" xfId="0" applyBorder="1" applyAlignment="1">
      <alignment shrinkToFit="1"/>
    </xf>
    <xf numFmtId="0" fontId="0" fillId="0" borderId="40" xfId="0" applyBorder="1" applyAlignment="1">
      <alignment shrinkToFit="1"/>
    </xf>
    <xf numFmtId="0" fontId="0" fillId="0" borderId="101" xfId="0" applyBorder="1" applyAlignment="1">
      <alignment shrinkToFit="1"/>
    </xf>
    <xf numFmtId="0" fontId="0" fillId="0" borderId="102" xfId="0" applyBorder="1" applyAlignment="1">
      <alignment shrinkToFit="1"/>
    </xf>
    <xf numFmtId="0" fontId="0" fillId="0" borderId="107" xfId="0" applyBorder="1" applyAlignment="1">
      <alignment shrinkToFit="1"/>
    </xf>
    <xf numFmtId="0" fontId="0" fillId="0" borderId="108" xfId="0" applyBorder="1" applyAlignment="1">
      <alignment shrinkToFit="1"/>
    </xf>
    <xf numFmtId="0" fontId="17" fillId="13" borderId="119" xfId="0" applyFont="1" applyFill="1" applyBorder="1" applyAlignment="1">
      <alignment horizontal="left" vertical="center" indent="1"/>
    </xf>
    <xf numFmtId="0" fontId="17" fillId="13" borderId="0" xfId="0" applyFont="1" applyFill="1" applyAlignment="1">
      <alignment horizontal="left" vertical="center" indent="1"/>
    </xf>
    <xf numFmtId="0" fontId="17" fillId="13" borderId="120" xfId="0" applyFont="1" applyFill="1" applyBorder="1" applyAlignment="1">
      <alignment horizontal="left" vertical="center" indent="1"/>
    </xf>
    <xf numFmtId="0" fontId="17" fillId="13" borderId="88" xfId="0" applyFont="1" applyFill="1" applyBorder="1" applyAlignment="1">
      <alignment horizontal="left" vertical="center" indent="1"/>
    </xf>
    <xf numFmtId="0" fontId="0" fillId="13" borderId="121" xfId="0" applyFill="1" applyBorder="1" applyAlignment="1">
      <alignment horizontal="center" vertical="center"/>
    </xf>
    <xf numFmtId="0" fontId="19" fillId="5" borderId="47" xfId="0" applyFont="1" applyFill="1" applyBorder="1" applyAlignment="1">
      <alignment horizontal="left" vertical="top" wrapText="1"/>
    </xf>
    <xf numFmtId="0" fontId="19" fillId="5" borderId="0" xfId="0" applyFont="1" applyFill="1" applyAlignment="1">
      <alignment horizontal="left" vertical="top" wrapText="1"/>
    </xf>
    <xf numFmtId="0" fontId="19" fillId="5" borderId="41" xfId="0" applyFont="1" applyFill="1" applyBorder="1" applyAlignment="1">
      <alignment horizontal="left" vertical="top" wrapText="1"/>
    </xf>
    <xf numFmtId="0" fontId="19" fillId="5" borderId="49" xfId="0" applyFont="1" applyFill="1" applyBorder="1" applyAlignment="1">
      <alignment horizontal="left" vertical="top" wrapText="1"/>
    </xf>
    <xf numFmtId="0" fontId="19" fillId="5" borderId="26" xfId="0" applyFont="1" applyFill="1" applyBorder="1" applyAlignment="1">
      <alignment horizontal="left" vertical="top" wrapText="1"/>
    </xf>
    <xf numFmtId="0" fontId="19" fillId="5" borderId="50" xfId="0" applyFont="1" applyFill="1" applyBorder="1" applyAlignment="1">
      <alignment horizontal="left" vertical="top" wrapText="1"/>
    </xf>
    <xf numFmtId="0" fontId="19" fillId="5" borderId="43" xfId="0" applyFont="1" applyFill="1" applyBorder="1" applyAlignment="1">
      <alignment horizontal="left" vertical="top" wrapText="1"/>
    </xf>
    <xf numFmtId="0" fontId="19" fillId="5" borderId="29" xfId="0" applyFont="1" applyFill="1" applyBorder="1" applyAlignment="1">
      <alignment horizontal="left" vertical="top" wrapText="1"/>
    </xf>
    <xf numFmtId="0" fontId="19" fillId="5" borderId="48" xfId="0" applyFont="1" applyFill="1" applyBorder="1" applyAlignment="1">
      <alignment horizontal="left" vertical="top" wrapText="1"/>
    </xf>
    <xf numFmtId="0" fontId="23" fillId="13" borderId="123" xfId="0" applyFont="1" applyFill="1" applyBorder="1" applyAlignment="1">
      <alignment horizontal="left" vertical="center" indent="1"/>
    </xf>
    <xf numFmtId="0" fontId="23" fillId="13" borderId="124" xfId="0" applyFont="1" applyFill="1" applyBorder="1" applyAlignment="1">
      <alignment horizontal="left" vertical="center" indent="1"/>
    </xf>
    <xf numFmtId="0" fontId="8" fillId="5" borderId="0" xfId="0" quotePrefix="1" applyFont="1" applyFill="1" applyAlignment="1">
      <alignment horizontal="right" vertical="top" shrinkToFit="1"/>
    </xf>
    <xf numFmtId="0" fontId="0" fillId="0" borderId="113" xfId="0" applyBorder="1" applyAlignment="1">
      <alignment shrinkToFit="1"/>
    </xf>
    <xf numFmtId="0" fontId="0" fillId="0" borderId="114" xfId="0" applyBorder="1" applyAlignment="1">
      <alignment shrinkToFit="1"/>
    </xf>
    <xf numFmtId="0" fontId="0" fillId="0" borderId="12" xfId="0" applyBorder="1" applyAlignment="1">
      <alignment horizontal="left"/>
    </xf>
    <xf numFmtId="0" fontId="0" fillId="0" borderId="14" xfId="0" applyBorder="1" applyAlignment="1">
      <alignment horizontal="left"/>
    </xf>
    <xf numFmtId="187" fontId="12" fillId="11" borderId="135" xfId="0" applyNumberFormat="1" applyFont="1" applyFill="1" applyBorder="1" applyAlignment="1">
      <alignment horizontal="center" vertical="center" shrinkToFit="1"/>
    </xf>
    <xf numFmtId="187" fontId="12" fillId="11" borderId="146" xfId="0" applyNumberFormat="1" applyFont="1" applyFill="1" applyBorder="1" applyAlignment="1">
      <alignment horizontal="center" vertical="center" shrinkToFit="1"/>
    </xf>
    <xf numFmtId="187" fontId="12" fillId="11" borderId="136" xfId="0" applyNumberFormat="1" applyFont="1" applyFill="1" applyBorder="1" applyAlignment="1">
      <alignment horizontal="center" vertical="center" shrinkToFit="1"/>
    </xf>
    <xf numFmtId="186" fontId="12" fillId="0" borderId="141" xfId="0" applyNumberFormat="1" applyFont="1" applyBorder="1" applyAlignment="1">
      <alignment horizontal="center" shrinkToFit="1"/>
    </xf>
    <xf numFmtId="186" fontId="12" fillId="0" borderId="142" xfId="0" applyNumberFormat="1" applyFont="1" applyBorder="1" applyAlignment="1">
      <alignment horizontal="center" shrinkToFit="1"/>
    </xf>
    <xf numFmtId="0" fontId="8" fillId="0" borderId="7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0" fillId="0" borderId="137" xfId="0" applyBorder="1" applyAlignment="1">
      <alignment horizontal="center" vertical="center"/>
    </xf>
    <xf numFmtId="0" fontId="0" fillId="0" borderId="138" xfId="0" applyBorder="1" applyAlignment="1">
      <alignment horizontal="center" vertical="center"/>
    </xf>
    <xf numFmtId="0" fontId="0" fillId="0" borderId="139" xfId="0" applyBorder="1" applyAlignment="1">
      <alignment horizontal="center" vertical="center"/>
    </xf>
    <xf numFmtId="0" fontId="0" fillId="0" borderId="140" xfId="0" applyBorder="1" applyAlignment="1">
      <alignment horizontal="center" vertical="center"/>
    </xf>
    <xf numFmtId="0" fontId="24" fillId="10" borderId="0" xfId="0" applyFont="1" applyFill="1" applyAlignment="1">
      <alignment horizontal="center" vertical="center"/>
    </xf>
    <xf numFmtId="186" fontId="24" fillId="10" borderId="0" xfId="0" applyNumberFormat="1" applyFont="1" applyFill="1" applyAlignment="1">
      <alignment horizontal="center" vertical="center" shrinkToFit="1"/>
    </xf>
    <xf numFmtId="0" fontId="8" fillId="11" borderId="131" xfId="0" applyFont="1" applyFill="1" applyBorder="1" applyAlignment="1">
      <alignment horizontal="center" vertical="center" wrapText="1"/>
    </xf>
    <xf numFmtId="0" fontId="8" fillId="11" borderId="132" xfId="0" applyFont="1" applyFill="1" applyBorder="1" applyAlignment="1">
      <alignment horizontal="center" vertical="center" wrapText="1"/>
    </xf>
    <xf numFmtId="0" fontId="8" fillId="11" borderId="133" xfId="0" applyFont="1" applyFill="1" applyBorder="1" applyAlignment="1">
      <alignment horizontal="center" vertical="center" wrapText="1"/>
    </xf>
    <xf numFmtId="0" fontId="8" fillId="11" borderId="134" xfId="0" applyFont="1" applyFill="1" applyBorder="1" applyAlignment="1">
      <alignment horizontal="center" vertical="center" wrapText="1"/>
    </xf>
    <xf numFmtId="0" fontId="25" fillId="11" borderId="13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25" fillId="11" borderId="145" xfId="0" applyFont="1" applyFill="1" applyBorder="1" applyAlignment="1">
      <alignment horizontal="center" vertical="center" wrapText="1"/>
    </xf>
    <xf numFmtId="0" fontId="25" fillId="11" borderId="132" xfId="0" applyFont="1" applyFill="1" applyBorder="1" applyAlignment="1">
      <alignment horizontal="center" vertical="center" wrapText="1"/>
    </xf>
    <xf numFmtId="0" fontId="25" fillId="11" borderId="133" xfId="0" applyFont="1" applyFill="1" applyBorder="1" applyAlignment="1">
      <alignment horizontal="center" vertical="center" wrapText="1"/>
    </xf>
    <xf numFmtId="0" fontId="25" fillId="11" borderId="0" xfId="0" applyFont="1" applyFill="1" applyAlignment="1">
      <alignment horizontal="center" vertical="center" wrapText="1"/>
    </xf>
    <xf numFmtId="0" fontId="25" fillId="11" borderId="134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86" fontId="12" fillId="0" borderId="4" xfId="0" applyNumberFormat="1" applyFont="1" applyBorder="1" applyAlignment="1">
      <alignment horizontal="center" shrinkToFit="1"/>
    </xf>
    <xf numFmtId="186" fontId="12" fillId="0" borderId="79" xfId="0" applyNumberFormat="1" applyFont="1" applyBorder="1" applyAlignment="1">
      <alignment horizontal="center" shrinkToFit="1"/>
    </xf>
    <xf numFmtId="0" fontId="8" fillId="0" borderId="3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85" fontId="12" fillId="0" borderId="141" xfId="0" applyNumberFormat="1" applyFont="1" applyBorder="1" applyAlignment="1">
      <alignment horizontal="center" shrinkToFit="1"/>
    </xf>
    <xf numFmtId="185" fontId="12" fillId="0" borderId="142" xfId="0" applyNumberFormat="1" applyFont="1" applyBorder="1" applyAlignment="1">
      <alignment horizontal="center" shrinkToFit="1"/>
    </xf>
    <xf numFmtId="185" fontId="12" fillId="11" borderId="135" xfId="0" applyNumberFormat="1" applyFont="1" applyFill="1" applyBorder="1" applyAlignment="1">
      <alignment horizontal="center" shrinkToFit="1"/>
    </xf>
    <xf numFmtId="185" fontId="12" fillId="11" borderId="136" xfId="0" applyNumberFormat="1" applyFont="1" applyFill="1" applyBorder="1" applyAlignment="1">
      <alignment horizontal="center" shrinkToFit="1"/>
    </xf>
    <xf numFmtId="186" fontId="12" fillId="11" borderId="135" xfId="0" applyNumberFormat="1" applyFont="1" applyFill="1" applyBorder="1" applyAlignment="1">
      <alignment horizontal="center" vertical="center" shrinkToFit="1"/>
    </xf>
    <xf numFmtId="186" fontId="12" fillId="11" borderId="136" xfId="0" applyNumberFormat="1" applyFont="1" applyFill="1" applyBorder="1" applyAlignment="1">
      <alignment horizontal="center" vertical="center" shrinkToFit="1"/>
    </xf>
    <xf numFmtId="186" fontId="12" fillId="0" borderId="4" xfId="0" applyNumberFormat="1" applyFont="1" applyBorder="1" applyAlignment="1">
      <alignment horizontal="center" vertical="center" shrinkToFit="1"/>
    </xf>
    <xf numFmtId="186" fontId="12" fillId="0" borderId="79" xfId="0" applyNumberFormat="1" applyFont="1" applyBorder="1" applyAlignment="1">
      <alignment horizontal="center" vertical="center" shrinkToFit="1"/>
    </xf>
    <xf numFmtId="185" fontId="12" fillId="0" borderId="4" xfId="0" applyNumberFormat="1" applyFont="1" applyBorder="1" applyAlignment="1">
      <alignment horizontal="center" shrinkToFit="1"/>
    </xf>
    <xf numFmtId="185" fontId="12" fillId="0" borderId="79" xfId="0" applyNumberFormat="1" applyFont="1" applyBorder="1" applyAlignment="1">
      <alignment horizontal="center" shrinkToFit="1"/>
    </xf>
    <xf numFmtId="0" fontId="8" fillId="0" borderId="11" xfId="0" applyFont="1" applyBorder="1" applyAlignment="1">
      <alignment horizontal="center" vertical="center" wrapText="1"/>
    </xf>
    <xf numFmtId="0" fontId="8" fillId="0" borderId="137" xfId="0" applyFont="1" applyBorder="1" applyAlignment="1">
      <alignment horizontal="center" vertical="center"/>
    </xf>
    <xf numFmtId="0" fontId="8" fillId="0" borderId="138" xfId="0" applyFont="1" applyBorder="1" applyAlignment="1">
      <alignment horizontal="center" vertical="center"/>
    </xf>
    <xf numFmtId="0" fontId="8" fillId="0" borderId="139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15" fillId="12" borderId="0" xfId="0" applyFont="1" applyFill="1" applyAlignment="1">
      <alignment horizontal="center" vertical="center"/>
    </xf>
    <xf numFmtId="0" fontId="0" fillId="0" borderId="57" xfId="0" applyBorder="1" applyAlignment="1" applyProtection="1">
      <alignment horizontal="center" vertical="center"/>
      <protection locked="0"/>
    </xf>
    <xf numFmtId="0" fontId="0" fillId="0" borderId="69" xfId="0" applyBorder="1" applyAlignment="1" applyProtection="1">
      <alignment horizontal="center" vertical="center"/>
      <protection locked="0"/>
    </xf>
    <xf numFmtId="0" fontId="0" fillId="0" borderId="76" xfId="0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4" fillId="5" borderId="71" xfId="0" applyFont="1" applyFill="1" applyBorder="1" applyAlignment="1" applyProtection="1">
      <alignment horizontal="center" vertical="center" wrapText="1"/>
      <protection locked="0"/>
    </xf>
    <xf numFmtId="0" fontId="4" fillId="5" borderId="31" xfId="0" applyFont="1" applyFill="1" applyBorder="1" applyAlignment="1" applyProtection="1">
      <alignment horizontal="center" vertical="center" wrapText="1"/>
      <protection locked="0"/>
    </xf>
    <xf numFmtId="0" fontId="4" fillId="5" borderId="32" xfId="0" applyFont="1" applyFill="1" applyBorder="1" applyAlignment="1" applyProtection="1">
      <alignment horizontal="center" vertical="center" wrapText="1"/>
      <protection locked="0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4" fillId="8" borderId="11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4" fillId="8" borderId="28" xfId="0" applyFont="1" applyFill="1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 wrapText="1"/>
    </xf>
    <xf numFmtId="0" fontId="4" fillId="4" borderId="4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 wrapText="1"/>
    </xf>
    <xf numFmtId="0" fontId="4" fillId="8" borderId="46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8" borderId="25" xfId="0" applyFont="1" applyFill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8" borderId="78" xfId="0" applyFont="1" applyFill="1" applyBorder="1" applyAlignment="1">
      <alignment horizontal="center" vertical="center" wrapText="1"/>
    </xf>
    <xf numFmtId="0" fontId="4" fillId="8" borderId="56" xfId="0" applyFont="1" applyFill="1" applyBorder="1" applyAlignment="1">
      <alignment horizontal="center" vertical="center" wrapText="1"/>
    </xf>
    <xf numFmtId="0" fontId="4" fillId="8" borderId="80" xfId="0" applyFont="1" applyFill="1" applyBorder="1" applyAlignment="1">
      <alignment horizontal="center" vertical="center" wrapText="1"/>
    </xf>
    <xf numFmtId="0" fontId="4" fillId="8" borderId="81" xfId="0" applyFont="1" applyFill="1" applyBorder="1" applyAlignment="1">
      <alignment horizontal="center" vertical="center" wrapText="1"/>
    </xf>
    <xf numFmtId="0" fontId="0" fillId="0" borderId="57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4" fillId="8" borderId="73" xfId="0" applyFont="1" applyFill="1" applyBorder="1" applyAlignment="1">
      <alignment horizontal="center" vertical="center" wrapText="1"/>
    </xf>
    <xf numFmtId="0" fontId="4" fillId="8" borderId="84" xfId="0" applyFont="1" applyFill="1" applyBorder="1" applyAlignment="1">
      <alignment horizontal="center" vertical="center" wrapText="1"/>
    </xf>
    <xf numFmtId="0" fontId="4" fillId="8" borderId="19" xfId="0" applyFont="1" applyFill="1" applyBorder="1" applyAlignment="1">
      <alignment horizontal="center" vertical="center" wrapText="1"/>
    </xf>
    <xf numFmtId="0" fontId="4" fillId="8" borderId="24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 vertical="center" wrapText="1"/>
    </xf>
    <xf numFmtId="0" fontId="4" fillId="8" borderId="26" xfId="0" applyFont="1" applyFill="1" applyBorder="1" applyAlignment="1">
      <alignment horizontal="center" vertical="center" wrapText="1"/>
    </xf>
    <xf numFmtId="0" fontId="4" fillId="4" borderId="44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8" borderId="89" xfId="0" applyFont="1" applyFill="1" applyBorder="1" applyAlignment="1">
      <alignment horizontal="center" vertical="center" wrapText="1"/>
    </xf>
    <xf numFmtId="0" fontId="4" fillId="8" borderId="54" xfId="0" applyFont="1" applyFill="1" applyBorder="1" applyAlignment="1">
      <alignment horizontal="center" vertical="center" wrapText="1"/>
    </xf>
    <xf numFmtId="0" fontId="4" fillId="8" borderId="90" xfId="0" applyFont="1" applyFill="1" applyBorder="1" applyAlignment="1">
      <alignment horizontal="center" vertical="center" wrapText="1"/>
    </xf>
    <xf numFmtId="0" fontId="4" fillId="8" borderId="70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77" xfId="0" applyFont="1" applyFill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0" fillId="0" borderId="44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43" xfId="0" applyBorder="1" applyAlignment="1">
      <alignment horizontal="left" vertical="center"/>
    </xf>
    <xf numFmtId="0" fontId="2" fillId="0" borderId="48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4" fillId="0" borderId="46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</cellXfs>
  <cellStyles count="7">
    <cellStyle name="パーセント" xfId="5" builtinId="5"/>
    <cellStyle name="ハイパーリンク" xfId="6" builtinId="8"/>
    <cellStyle name="桁区切り" xfId="1" builtinId="6"/>
    <cellStyle name="桁区切り 2" xfId="3" xr:uid="{00000000-0005-0000-0000-000003000000}"/>
    <cellStyle name="標準" xfId="0" builtinId="0"/>
    <cellStyle name="標準 2" xfId="2" xr:uid="{00000000-0005-0000-0000-000005000000}"/>
    <cellStyle name="標準 3" xfId="4" xr:uid="{00000000-0005-0000-0000-000006000000}"/>
  </cellStyles>
  <dxfs count="0"/>
  <tableStyles count="0" defaultTableStyle="TableStyleMedium9" defaultPivotStyle="PivotStyleLight16"/>
  <colors>
    <mruColors>
      <color rgb="FF0000FF"/>
      <color rgb="FF000040"/>
      <color rgb="FF99FF99"/>
      <color rgb="FF00FFFF"/>
      <color rgb="FFFF00FF"/>
      <color rgb="FF00FF00"/>
      <color rgb="FF3333FF"/>
      <color rgb="FFFFFF99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947236957077"/>
          <c:y val="7.0668015865715014E-2"/>
          <c:w val="0.80073141610807663"/>
          <c:h val="0.558379143040066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 '!$AQ$4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'計算シート '!$AP$5:$AP$44</c15:sqref>
                  </c15:fullRef>
                </c:ext>
              </c:extLst>
              <c:f>'計算シート '!$AP$8:$AP$44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'計算シート '!$AQ$5:$AQ$44</c15:sqref>
                  </c15:fullRef>
                </c:ext>
              </c:extLst>
              <c:f>'計算シート '!$AQ$8:$AQ$44</c:f>
              <c:numCache>
                <c:formatCode>General</c:formatCode>
                <c:ptCount val="37"/>
                <c:pt idx="0" formatCode="0_);[Red]\(0\)">
                  <c:v>0</c:v>
                </c:pt>
                <c:pt idx="1" formatCode="0_);[Red]\(0\)">
                  <c:v>#N/A</c:v>
                </c:pt>
                <c:pt idx="2" formatCode="0_);[Red]\(0\)">
                  <c:v>#N/A</c:v>
                </c:pt>
                <c:pt idx="3" formatCode="0_);[Red]\(0\)">
                  <c:v>#N/A</c:v>
                </c:pt>
                <c:pt idx="4" formatCode="0_);[Red]\(0\)">
                  <c:v>#N/A</c:v>
                </c:pt>
                <c:pt idx="5" formatCode="0_);[Red]\(0\)">
                  <c:v>#N/A</c:v>
                </c:pt>
                <c:pt idx="6" formatCode="0_);[Red]\(0\)">
                  <c:v>#N/A</c:v>
                </c:pt>
                <c:pt idx="7" formatCode="0_);[Red]\(0\)">
                  <c:v>#N/A</c:v>
                </c:pt>
                <c:pt idx="8" formatCode="0_);[Red]\(0\)">
                  <c:v>#N/A</c:v>
                </c:pt>
                <c:pt idx="9" formatCode="0_);[Red]\(0\)">
                  <c:v>#N/A</c:v>
                </c:pt>
                <c:pt idx="10" formatCode="0_);[Red]\(0\)">
                  <c:v>#N/A</c:v>
                </c:pt>
                <c:pt idx="11" formatCode="0_);[Red]\(0\)">
                  <c:v>#N/A</c:v>
                </c:pt>
                <c:pt idx="12" formatCode="0_);[Red]\(0\)">
                  <c:v>#N/A</c:v>
                </c:pt>
                <c:pt idx="13" formatCode="0_);[Red]\(0\)">
                  <c:v>#N/A</c:v>
                </c:pt>
                <c:pt idx="14" formatCode="0_);[Red]\(0\)">
                  <c:v>#N/A</c:v>
                </c:pt>
                <c:pt idx="15" formatCode="0_);[Red]\(0\)">
                  <c:v>#N/A</c:v>
                </c:pt>
                <c:pt idx="16" formatCode="0_);[Red]\(0\)">
                  <c:v>#N/A</c:v>
                </c:pt>
                <c:pt idx="17" formatCode="0_);[Red]\(0\)">
                  <c:v>#N/A</c:v>
                </c:pt>
                <c:pt idx="18" formatCode="0_);[Red]\(0\)">
                  <c:v>#N/A</c:v>
                </c:pt>
                <c:pt idx="19" formatCode="0_);[Red]\(0\)">
                  <c:v>#N/A</c:v>
                </c:pt>
                <c:pt idx="20" formatCode="0_);[Red]\(0\)">
                  <c:v>#N/A</c:v>
                </c:pt>
                <c:pt idx="21" formatCode="0_);[Red]\(0\)">
                  <c:v>#N/A</c:v>
                </c:pt>
                <c:pt idx="22" formatCode="0_);[Red]\(0\)">
                  <c:v>#N/A</c:v>
                </c:pt>
                <c:pt idx="23" formatCode="0_);[Red]\(0\)">
                  <c:v>#N/A</c:v>
                </c:pt>
                <c:pt idx="24" formatCode="0_);[Red]\(0\)">
                  <c:v>#N/A</c:v>
                </c:pt>
                <c:pt idx="25" formatCode="0_);[Red]\(0\)">
                  <c:v>#N/A</c:v>
                </c:pt>
                <c:pt idx="26" formatCode="0_);[Red]\(0\)">
                  <c:v>#N/A</c:v>
                </c:pt>
                <c:pt idx="27" formatCode="0_);[Red]\(0\)">
                  <c:v>#N/A</c:v>
                </c:pt>
                <c:pt idx="28" formatCode="0_);[Red]\(0\)">
                  <c:v>#N/A</c:v>
                </c:pt>
                <c:pt idx="29" formatCode="0_);[Red]\(0\)">
                  <c:v>#N/A</c:v>
                </c:pt>
                <c:pt idx="30" formatCode="0_);[Red]\(0\)">
                  <c:v>#N/A</c:v>
                </c:pt>
                <c:pt idx="31" formatCode="0_);[Red]\(0\)">
                  <c:v>#N/A</c:v>
                </c:pt>
                <c:pt idx="32" formatCode="0_);[Red]\(0\)">
                  <c:v>#N/A</c:v>
                </c:pt>
                <c:pt idx="33" formatCode="0_);[Red]\(0\)">
                  <c:v>#N/A</c:v>
                </c:pt>
                <c:pt idx="34" formatCode="0_);[Red]\(0\)">
                  <c:v>#N/A</c:v>
                </c:pt>
                <c:pt idx="35" formatCode="0_);[Red]\(0\)">
                  <c:v>#N/A</c:v>
                </c:pt>
                <c:pt idx="36" formatCode="0_);[Red]\(0\)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5D-424D-BC78-F95F66D88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5176928"/>
        <c:axId val="575168400"/>
      </c:barChart>
      <c:lineChart>
        <c:grouping val="standard"/>
        <c:varyColors val="0"/>
        <c:ser>
          <c:idx val="1"/>
          <c:order val="1"/>
          <c:tx>
            <c:strRef>
              <c:f>'計算シート '!$AT$4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'計算シート '!$AP$5:$AP$44</c15:sqref>
                  </c15:fullRef>
                </c:ext>
              </c:extLst>
              <c:f>'計算シート '!$AP$8:$AP$44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'計算シート '!$AT$5:$AT$44</c15:sqref>
                  </c15:fullRef>
                </c:ext>
              </c:extLst>
              <c:f>'計算シート '!$AT$8:$AT$44</c:f>
              <c:numCache>
                <c:formatCode>General</c:formatCode>
                <c:ptCount val="37"/>
                <c:pt idx="0" formatCode="0.0%">
                  <c:v>#N/A</c:v>
                </c:pt>
                <c:pt idx="1" formatCode="0.0%">
                  <c:v>#N/A</c:v>
                </c:pt>
                <c:pt idx="2" formatCode="0.0%">
                  <c:v>#N/A</c:v>
                </c:pt>
                <c:pt idx="3" formatCode="0.0%">
                  <c:v>#N/A</c:v>
                </c:pt>
                <c:pt idx="4" formatCode="0.0%">
                  <c:v>#N/A</c:v>
                </c:pt>
                <c:pt idx="5" formatCode="0.0%">
                  <c:v>#N/A</c:v>
                </c:pt>
                <c:pt idx="6" formatCode="0.0%">
                  <c:v>#N/A</c:v>
                </c:pt>
                <c:pt idx="7" formatCode="0.0%">
                  <c:v>#N/A</c:v>
                </c:pt>
                <c:pt idx="8" formatCode="0.0%">
                  <c:v>#N/A</c:v>
                </c:pt>
                <c:pt idx="9" formatCode="0.0%">
                  <c:v>#N/A</c:v>
                </c:pt>
                <c:pt idx="10" formatCode="0.0%">
                  <c:v>#N/A</c:v>
                </c:pt>
                <c:pt idx="11" formatCode="0.0%">
                  <c:v>#N/A</c:v>
                </c:pt>
                <c:pt idx="12" formatCode="0.0%">
                  <c:v>#N/A</c:v>
                </c:pt>
                <c:pt idx="13" formatCode="0.0%">
                  <c:v>#N/A</c:v>
                </c:pt>
                <c:pt idx="14" formatCode="0.0%">
                  <c:v>#N/A</c:v>
                </c:pt>
                <c:pt idx="15" formatCode="0.0%">
                  <c:v>#N/A</c:v>
                </c:pt>
                <c:pt idx="16" formatCode="0.0%">
                  <c:v>#N/A</c:v>
                </c:pt>
                <c:pt idx="17" formatCode="0.0%">
                  <c:v>#N/A</c:v>
                </c:pt>
                <c:pt idx="18" formatCode="0.0%">
                  <c:v>#N/A</c:v>
                </c:pt>
                <c:pt idx="19" formatCode="0.0%">
                  <c:v>#N/A</c:v>
                </c:pt>
                <c:pt idx="20" formatCode="0.0%">
                  <c:v>#N/A</c:v>
                </c:pt>
                <c:pt idx="21" formatCode="0.0%">
                  <c:v>#N/A</c:v>
                </c:pt>
                <c:pt idx="22" formatCode="0.0%">
                  <c:v>#N/A</c:v>
                </c:pt>
                <c:pt idx="23" formatCode="0.0%">
                  <c:v>#N/A</c:v>
                </c:pt>
                <c:pt idx="24" formatCode="0.0%">
                  <c:v>#N/A</c:v>
                </c:pt>
                <c:pt idx="25" formatCode="0.0%">
                  <c:v>#N/A</c:v>
                </c:pt>
                <c:pt idx="26" formatCode="0.0%">
                  <c:v>#N/A</c:v>
                </c:pt>
                <c:pt idx="27" formatCode="0.0%">
                  <c:v>#N/A</c:v>
                </c:pt>
                <c:pt idx="28" formatCode="0.0%">
                  <c:v>#N/A</c:v>
                </c:pt>
                <c:pt idx="29" formatCode="0.0%">
                  <c:v>#N/A</c:v>
                </c:pt>
                <c:pt idx="30" formatCode="0.0%">
                  <c:v>#N/A</c:v>
                </c:pt>
                <c:pt idx="31" formatCode="0.0%">
                  <c:v>#N/A</c:v>
                </c:pt>
                <c:pt idx="32" formatCode="0.0%">
                  <c:v>#N/A</c:v>
                </c:pt>
                <c:pt idx="33" formatCode="0.0%">
                  <c:v>#N/A</c:v>
                </c:pt>
                <c:pt idx="34" formatCode="0.0%">
                  <c:v>#N/A</c:v>
                </c:pt>
                <c:pt idx="35" formatCode="0.0%">
                  <c:v>#N/A</c:v>
                </c:pt>
                <c:pt idx="36" formatCode="0.0%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5D-424D-BC78-F95F66D88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175288"/>
        <c:axId val="575173320"/>
      </c:lineChart>
      <c:catAx>
        <c:axId val="575176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68400"/>
        <c:crosses val="autoZero"/>
        <c:auto val="1"/>
        <c:lblAlgn val="ctr"/>
        <c:lblOffset val="100"/>
        <c:noMultiLvlLbl val="0"/>
      </c:catAx>
      <c:valAx>
        <c:axId val="5751684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  <a:endParaRPr lang="en-US" altLang="ja-JP" sz="1100"/>
              </a:p>
            </c:rich>
          </c:tx>
          <c:layout>
            <c:manualLayout>
              <c:xMode val="edge"/>
              <c:yMode val="edge"/>
              <c:x val="1.2686226549791098E-2"/>
              <c:y val="0.283711518168608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5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6928"/>
        <c:crosses val="autoZero"/>
        <c:crossBetween val="between"/>
      </c:valAx>
      <c:valAx>
        <c:axId val="57517332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5288"/>
        <c:crosses val="max"/>
        <c:crossBetween val="between"/>
      </c:valAx>
      <c:catAx>
        <c:axId val="5751752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7517332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72578600254122183"/>
          <c:y val="0.14671525248524797"/>
          <c:w val="0.15194584928235985"/>
          <c:h val="0.1719508612620620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54</xdr:row>
          <xdr:rowOff>25400</xdr:rowOff>
        </xdr:from>
        <xdr:to>
          <xdr:col>9</xdr:col>
          <xdr:colOff>457200</xdr:colOff>
          <xdr:row>110</xdr:row>
          <xdr:rowOff>31750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0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102</xdr:row>
          <xdr:rowOff>12700</xdr:rowOff>
        </xdr:from>
        <xdr:to>
          <xdr:col>9</xdr:col>
          <xdr:colOff>438150</xdr:colOff>
          <xdr:row>161</xdr:row>
          <xdr:rowOff>107950</xdr:rowOff>
        </xdr:to>
        <xdr:sp macro="" textlink="">
          <xdr:nvSpPr>
            <xdr:cNvPr id="14338" name="Object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0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190500</xdr:rowOff>
        </xdr:from>
        <xdr:to>
          <xdr:col>9</xdr:col>
          <xdr:colOff>590550</xdr:colOff>
          <xdr:row>54</xdr:row>
          <xdr:rowOff>57150</xdr:rowOff>
        </xdr:to>
        <xdr:sp macro="" textlink="">
          <xdr:nvSpPr>
            <xdr:cNvPr id="14339" name="Object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0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781051</xdr:colOff>
      <xdr:row>6</xdr:row>
      <xdr:rowOff>28575</xdr:rowOff>
    </xdr:from>
    <xdr:to>
      <xdr:col>7</xdr:col>
      <xdr:colOff>180976</xdr:colOff>
      <xdr:row>8</xdr:row>
      <xdr:rowOff>19050</xdr:rowOff>
    </xdr:to>
    <xdr:sp macro="" textlink="">
      <xdr:nvSpPr>
        <xdr:cNvPr id="3" name="AutoShape 3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6629401" y="2219325"/>
          <a:ext cx="361950" cy="485775"/>
        </a:xfrm>
        <a:prstGeom prst="upArrow">
          <a:avLst>
            <a:gd name="adj1" fmla="val 50000"/>
            <a:gd name="adj2" fmla="val 25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9525</xdr:colOff>
      <xdr:row>4</xdr:row>
      <xdr:rowOff>0</xdr:rowOff>
    </xdr:from>
    <xdr:to>
      <xdr:col>8</xdr:col>
      <xdr:colOff>361950</xdr:colOff>
      <xdr:row>4</xdr:row>
      <xdr:rowOff>0</xdr:rowOff>
    </xdr:to>
    <xdr:sp macro="" textlink="">
      <xdr:nvSpPr>
        <xdr:cNvPr id="5" name="Line 3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ShapeType="1"/>
        </xdr:cNvSpPr>
      </xdr:nvSpPr>
      <xdr:spPr bwMode="auto">
        <a:xfrm flipH="1">
          <a:off x="7810500" y="1666875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8</xdr:col>
      <xdr:colOff>371475</xdr:colOff>
      <xdr:row>3</xdr:row>
      <xdr:rowOff>66674</xdr:rowOff>
    </xdr:from>
    <xdr:ext cx="1447800" cy="466725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8229600" y="885824"/>
          <a:ext cx="1447800" cy="466725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プルダウンで以下</a:t>
          </a:r>
          <a:endParaRPr kumimoji="1" lang="en-US" altLang="ja-JP" sz="1100"/>
        </a:p>
        <a:p>
          <a:r>
            <a:rPr kumimoji="1" lang="ja-JP" altLang="en-US" sz="1100"/>
            <a:t>のリストから選択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34</xdr:row>
      <xdr:rowOff>13607</xdr:rowOff>
    </xdr:from>
    <xdr:to>
      <xdr:col>10</xdr:col>
      <xdr:colOff>68037</xdr:colOff>
      <xdr:row>61</xdr:row>
      <xdr:rowOff>95249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224652</xdr:colOff>
      <xdr:row>34</xdr:row>
      <xdr:rowOff>4508</xdr:rowOff>
    </xdr:from>
    <xdr:to>
      <xdr:col>3</xdr:col>
      <xdr:colOff>1079412</xdr:colOff>
      <xdr:row>35</xdr:row>
      <xdr:rowOff>114452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997858" y="7792596"/>
          <a:ext cx="854760" cy="278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17</xdr:row>
      <xdr:rowOff>2</xdr:rowOff>
    </xdr:from>
    <xdr:to>
      <xdr:col>26</xdr:col>
      <xdr:colOff>-1</xdr:colOff>
      <xdr:row>17</xdr:row>
      <xdr:rowOff>3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9677400" y="3143252"/>
          <a:ext cx="6634162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25</xdr:row>
      <xdr:rowOff>0</xdr:rowOff>
    </xdr:from>
    <xdr:to>
      <xdr:col>18</xdr:col>
      <xdr:colOff>9525</xdr:colOff>
      <xdr:row>27</xdr:row>
      <xdr:rowOff>0</xdr:rowOff>
    </xdr:to>
    <xdr:cxnSp macro="">
      <xdr:nvCxnSpPr>
        <xdr:cNvPr id="35" name="直線矢印コネクタ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CxnSpPr/>
      </xdr:nvCxnSpPr>
      <xdr:spPr bwMode="auto">
        <a:xfrm>
          <a:off x="6324600" y="4629150"/>
          <a:ext cx="0" cy="67627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6163</xdr:colOff>
      <xdr:row>13</xdr:row>
      <xdr:rowOff>11206</xdr:rowOff>
    </xdr:from>
    <xdr:to>
      <xdr:col>23</xdr:col>
      <xdr:colOff>6163</xdr:colOff>
      <xdr:row>16</xdr:row>
      <xdr:rowOff>161926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CxnSpPr/>
      </xdr:nvCxnSpPr>
      <xdr:spPr bwMode="auto">
        <a:xfrm flipV="1">
          <a:off x="12052487" y="1703294"/>
          <a:ext cx="0" cy="65498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13</xdr:row>
      <xdr:rowOff>6494</xdr:rowOff>
    </xdr:from>
    <xdr:to>
      <xdr:col>30</xdr:col>
      <xdr:colOff>11206</xdr:colOff>
      <xdr:row>13</xdr:row>
      <xdr:rowOff>6494</xdr:rowOff>
    </xdr:to>
    <xdr:cxnSp macro="">
      <xdr:nvCxnSpPr>
        <xdr:cNvPr id="47" name="直線コネクタ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CxnSpPr/>
      </xdr:nvCxnSpPr>
      <xdr:spPr bwMode="auto">
        <a:xfrm>
          <a:off x="12058548" y="1698582"/>
          <a:ext cx="413395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35</xdr:row>
      <xdr:rowOff>2</xdr:rowOff>
    </xdr:from>
    <xdr:to>
      <xdr:col>26</xdr:col>
      <xdr:colOff>0</xdr:colOff>
      <xdr:row>35</xdr:row>
      <xdr:rowOff>3</xdr:rowOff>
    </xdr:to>
    <xdr:cxnSp macro="">
      <xdr:nvCxnSpPr>
        <xdr:cNvPr id="53" name="直線矢印コネクタ 52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9293679" y="6368145"/>
          <a:ext cx="7878535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17</xdr:row>
      <xdr:rowOff>0</xdr:rowOff>
    </xdr:from>
    <xdr:to>
      <xdr:col>32</xdr:col>
      <xdr:colOff>4082</xdr:colOff>
      <xdr:row>42</xdr:row>
      <xdr:rowOff>13607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/>
      </xdr:nvCxnSpPr>
      <xdr:spPr bwMode="auto">
        <a:xfrm>
          <a:off x="12846023" y="3171265"/>
          <a:ext cx="0" cy="4551989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42</xdr:row>
      <xdr:rowOff>13607</xdr:rowOff>
    </xdr:from>
    <xdr:to>
      <xdr:col>32</xdr:col>
      <xdr:colOff>0</xdr:colOff>
      <xdr:row>42</xdr:row>
      <xdr:rowOff>13607</xdr:rowOff>
    </xdr:to>
    <xdr:cxnSp macro="">
      <xdr:nvCxnSpPr>
        <xdr:cNvPr id="66" name="直線矢印コネクタ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/>
      </xdr:nvCxnSpPr>
      <xdr:spPr bwMode="auto">
        <a:xfrm flipH="1">
          <a:off x="11797393" y="7810500"/>
          <a:ext cx="82867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17</xdr:row>
      <xdr:rowOff>1681</xdr:rowOff>
    </xdr:from>
    <xdr:to>
      <xdr:col>32</xdr:col>
      <xdr:colOff>0</xdr:colOff>
      <xdr:row>17</xdr:row>
      <xdr:rowOff>1681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/>
      </xdr:nvCxnSpPr>
      <xdr:spPr bwMode="auto">
        <a:xfrm>
          <a:off x="12193681" y="3211606"/>
          <a:ext cx="72221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43</xdr:row>
      <xdr:rowOff>0</xdr:rowOff>
    </xdr:from>
    <xdr:to>
      <xdr:col>18</xdr:col>
      <xdr:colOff>0</xdr:colOff>
      <xdr:row>45</xdr:row>
      <xdr:rowOff>0</xdr:rowOff>
    </xdr:to>
    <xdr:cxnSp macro="">
      <xdr:nvCxnSpPr>
        <xdr:cNvPr id="71" name="直線矢印コネクタ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CxnSpPr/>
      </xdr:nvCxnSpPr>
      <xdr:spPr bwMode="auto">
        <a:xfrm>
          <a:off x="6338455" y="8122227"/>
          <a:ext cx="0" cy="681471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16</xdr:row>
      <xdr:rowOff>172640</xdr:rowOff>
    </xdr:from>
    <xdr:to>
      <xdr:col>12</xdr:col>
      <xdr:colOff>672353</xdr:colOff>
      <xdr:row>16</xdr:row>
      <xdr:rowOff>172640</xdr:rowOff>
    </xdr:to>
    <xdr:cxnSp macro="">
      <xdr:nvCxnSpPr>
        <xdr:cNvPr id="75" name="直線矢印コネクタ 74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CxnSpPr/>
      </xdr:nvCxnSpPr>
      <xdr:spPr bwMode="auto">
        <a:xfrm flipH="1">
          <a:off x="5482828" y="3399234"/>
          <a:ext cx="3404838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13</xdr:row>
      <xdr:rowOff>0</xdr:rowOff>
    </xdr:from>
    <xdr:to>
      <xdr:col>9</xdr:col>
      <xdr:colOff>672353</xdr:colOff>
      <xdr:row>17</xdr:row>
      <xdr:rowOff>0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/>
      </xdr:nvCxnSpPr>
      <xdr:spPr bwMode="auto">
        <a:xfrm>
          <a:off x="5703794" y="1692088"/>
          <a:ext cx="0" cy="67235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13</xdr:row>
      <xdr:rowOff>0</xdr:rowOff>
    </xdr:from>
    <xdr:to>
      <xdr:col>4</xdr:col>
      <xdr:colOff>13610</xdr:colOff>
      <xdr:row>14</xdr:row>
      <xdr:rowOff>163286</xdr:rowOff>
    </xdr:to>
    <xdr:cxnSp macro="">
      <xdr:nvCxnSpPr>
        <xdr:cNvPr id="84" name="直線矢印コネクタ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CxnSpPr/>
      </xdr:nvCxnSpPr>
      <xdr:spPr bwMode="auto">
        <a:xfrm>
          <a:off x="2442882" y="1680882"/>
          <a:ext cx="2404" cy="34258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35</xdr:row>
      <xdr:rowOff>0</xdr:rowOff>
    </xdr:from>
    <xdr:to>
      <xdr:col>12</xdr:col>
      <xdr:colOff>672354</xdr:colOff>
      <xdr:row>35</xdr:row>
      <xdr:rowOff>0</xdr:rowOff>
    </xdr:to>
    <xdr:cxnSp macro="">
      <xdr:nvCxnSpPr>
        <xdr:cNvPr id="96" name="直線矢印コネクタ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CxnSpPr/>
      </xdr:nvCxnSpPr>
      <xdr:spPr bwMode="auto">
        <a:xfrm flipH="1">
          <a:off x="5495925" y="7153275"/>
          <a:ext cx="3406029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53</xdr:row>
      <xdr:rowOff>0</xdr:rowOff>
    </xdr:from>
    <xdr:to>
      <xdr:col>12</xdr:col>
      <xdr:colOff>672354</xdr:colOff>
      <xdr:row>53</xdr:row>
      <xdr:rowOff>0</xdr:rowOff>
    </xdr:to>
    <xdr:cxnSp macro="">
      <xdr:nvCxnSpPr>
        <xdr:cNvPr id="100" name="直線矢印コネクタ 9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CxnSpPr/>
      </xdr:nvCxnSpPr>
      <xdr:spPr bwMode="auto">
        <a:xfrm flipH="1">
          <a:off x="5495925" y="11487150"/>
          <a:ext cx="3406029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36</xdr:row>
      <xdr:rowOff>23812</xdr:rowOff>
    </xdr:from>
    <xdr:to>
      <xdr:col>30</xdr:col>
      <xdr:colOff>0</xdr:colOff>
      <xdr:row>42</xdr:row>
      <xdr:rowOff>13608</xdr:rowOff>
    </xdr:to>
    <xdr:cxnSp macro="">
      <xdr:nvCxnSpPr>
        <xdr:cNvPr id="105" name="直線コネクタ 104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/>
      </xdr:nvCxnSpPr>
      <xdr:spPr bwMode="auto">
        <a:xfrm>
          <a:off x="16406813" y="7167562"/>
          <a:ext cx="0" cy="1585234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53</xdr:row>
      <xdr:rowOff>1</xdr:rowOff>
    </xdr:from>
    <xdr:to>
      <xdr:col>26</xdr:col>
      <xdr:colOff>-1</xdr:colOff>
      <xdr:row>53</xdr:row>
      <xdr:rowOff>2</xdr:rowOff>
    </xdr:to>
    <xdr:cxnSp macro="">
      <xdr:nvCxnSpPr>
        <xdr:cNvPr id="111" name="直線矢印コネクタ 110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9677400" y="11168064"/>
          <a:ext cx="6634162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17</xdr:row>
      <xdr:rowOff>1</xdr:rowOff>
    </xdr:from>
    <xdr:to>
      <xdr:col>9</xdr:col>
      <xdr:colOff>352425</xdr:colOff>
      <xdr:row>18</xdr:row>
      <xdr:rowOff>0</xdr:rowOff>
    </xdr:to>
    <xdr:cxnSp macro="">
      <xdr:nvCxnSpPr>
        <xdr:cNvPr id="147" name="直線矢印コネクタ 146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CxnSpPr/>
      </xdr:nvCxnSpPr>
      <xdr:spPr bwMode="auto">
        <a:xfrm flipV="1">
          <a:off x="6539534" y="3412436"/>
          <a:ext cx="0" cy="23191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26</xdr:row>
      <xdr:rowOff>0</xdr:rowOff>
    </xdr:from>
    <xdr:to>
      <xdr:col>19</xdr:col>
      <xdr:colOff>149678</xdr:colOff>
      <xdr:row>26</xdr:row>
      <xdr:rowOff>0</xdr:rowOff>
    </xdr:to>
    <xdr:cxnSp macro="">
      <xdr:nvCxnSpPr>
        <xdr:cNvPr id="149" name="直線矢印コネクタ 148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CxnSpPr/>
      </xdr:nvCxnSpPr>
      <xdr:spPr bwMode="auto">
        <a:xfrm flipH="1">
          <a:off x="11073814" y="4735286"/>
          <a:ext cx="873257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44</xdr:row>
      <xdr:rowOff>0</xdr:rowOff>
    </xdr:from>
    <xdr:to>
      <xdr:col>20</xdr:col>
      <xdr:colOff>0</xdr:colOff>
      <xdr:row>44</xdr:row>
      <xdr:rowOff>0</xdr:rowOff>
    </xdr:to>
    <xdr:cxnSp macro="">
      <xdr:nvCxnSpPr>
        <xdr:cNvPr id="170" name="直線矢印コネクタ 169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CxnSpPr/>
      </xdr:nvCxnSpPr>
      <xdr:spPr bwMode="auto">
        <a:xfrm flipH="1">
          <a:off x="11073814" y="8191500"/>
          <a:ext cx="88686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35</xdr:row>
      <xdr:rowOff>0</xdr:rowOff>
    </xdr:from>
    <xdr:to>
      <xdr:col>24</xdr:col>
      <xdr:colOff>0</xdr:colOff>
      <xdr:row>35</xdr:row>
      <xdr:rowOff>190500</xdr:rowOff>
    </xdr:to>
    <xdr:cxnSp macro="">
      <xdr:nvCxnSpPr>
        <xdr:cNvPr id="181" name="直線矢印コネクタ 180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CxnSpPr/>
      </xdr:nvCxnSpPr>
      <xdr:spPr bwMode="auto">
        <a:xfrm flipV="1">
          <a:off x="15403286" y="7293429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30</xdr:row>
      <xdr:rowOff>0</xdr:rowOff>
    </xdr:from>
    <xdr:to>
      <xdr:col>27</xdr:col>
      <xdr:colOff>17322</xdr:colOff>
      <xdr:row>31</xdr:row>
      <xdr:rowOff>11206</xdr:rowOff>
    </xdr:to>
    <xdr:cxnSp macro="">
      <xdr:nvCxnSpPr>
        <xdr:cNvPr id="182" name="直線矢印コネクタ 18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CxnSpPr/>
      </xdr:nvCxnSpPr>
      <xdr:spPr bwMode="auto">
        <a:xfrm>
          <a:off x="15395867" y="5056909"/>
          <a:ext cx="0" cy="1843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48</xdr:row>
      <xdr:rowOff>0</xdr:rowOff>
    </xdr:from>
    <xdr:to>
      <xdr:col>26</xdr:col>
      <xdr:colOff>727362</xdr:colOff>
      <xdr:row>49</xdr:row>
      <xdr:rowOff>11206</xdr:rowOff>
    </xdr:to>
    <xdr:cxnSp macro="">
      <xdr:nvCxnSpPr>
        <xdr:cNvPr id="185" name="直線矢印コネクタ 184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CxnSpPr/>
      </xdr:nvCxnSpPr>
      <xdr:spPr bwMode="auto">
        <a:xfrm>
          <a:off x="15378544" y="8382000"/>
          <a:ext cx="0" cy="1843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35</xdr:row>
      <xdr:rowOff>1</xdr:rowOff>
    </xdr:from>
    <xdr:to>
      <xdr:col>9</xdr:col>
      <xdr:colOff>352425</xdr:colOff>
      <xdr:row>36</xdr:row>
      <xdr:rowOff>0</xdr:rowOff>
    </xdr:to>
    <xdr:cxnSp macro="">
      <xdr:nvCxnSpPr>
        <xdr:cNvPr id="197" name="直線矢印コネクタ 196">
          <a:extLst>
            <a:ext uri="{FF2B5EF4-FFF2-40B4-BE49-F238E27FC236}">
              <a16:creationId xmlns:a16="http://schemas.microsoft.com/office/drawing/2014/main" id="{00000000-0008-0000-0300-0000C5000000}"/>
            </a:ext>
          </a:extLst>
        </xdr:cNvPr>
        <xdr:cNvCxnSpPr/>
      </xdr:nvCxnSpPr>
      <xdr:spPr bwMode="auto">
        <a:xfrm flipV="1">
          <a:off x="6524625" y="33813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53</xdr:row>
      <xdr:rowOff>1</xdr:rowOff>
    </xdr:from>
    <xdr:to>
      <xdr:col>9</xdr:col>
      <xdr:colOff>352425</xdr:colOff>
      <xdr:row>54</xdr:row>
      <xdr:rowOff>0</xdr:rowOff>
    </xdr:to>
    <xdr:cxnSp macro="">
      <xdr:nvCxnSpPr>
        <xdr:cNvPr id="199" name="直線矢印コネクタ 198">
          <a:extLst>
            <a:ext uri="{FF2B5EF4-FFF2-40B4-BE49-F238E27FC236}">
              <a16:creationId xmlns:a16="http://schemas.microsoft.com/office/drawing/2014/main" id="{00000000-0008-0000-0300-0000C7000000}"/>
            </a:ext>
          </a:extLst>
        </xdr:cNvPr>
        <xdr:cNvCxnSpPr/>
      </xdr:nvCxnSpPr>
      <xdr:spPr bwMode="auto">
        <a:xfrm flipV="1">
          <a:off x="6524625" y="33813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13</xdr:row>
      <xdr:rowOff>0</xdr:rowOff>
    </xdr:from>
    <xdr:to>
      <xdr:col>10</xdr:col>
      <xdr:colOff>0</xdr:colOff>
      <xdr:row>13</xdr:row>
      <xdr:rowOff>0</xdr:rowOff>
    </xdr:to>
    <xdr:cxnSp macro="">
      <xdr:nvCxnSpPr>
        <xdr:cNvPr id="202" name="直線コネクタ 20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CxnSpPr/>
      </xdr:nvCxnSpPr>
      <xdr:spPr bwMode="auto">
        <a:xfrm>
          <a:off x="2454088" y="1692088"/>
          <a:ext cx="326091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42</xdr:row>
      <xdr:rowOff>0</xdr:rowOff>
    </xdr:from>
    <xdr:to>
      <xdr:col>24</xdr:col>
      <xdr:colOff>0</xdr:colOff>
      <xdr:row>42</xdr:row>
      <xdr:rowOff>190500</xdr:rowOff>
    </xdr:to>
    <xdr:cxnSp macro="">
      <xdr:nvCxnSpPr>
        <xdr:cNvPr id="208" name="直線矢印コネクタ 207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CxnSpPr/>
      </xdr:nvCxnSpPr>
      <xdr:spPr bwMode="auto">
        <a:xfrm flipV="1">
          <a:off x="15205364" y="767195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17</xdr:row>
      <xdr:rowOff>0</xdr:rowOff>
    </xdr:from>
    <xdr:to>
      <xdr:col>24</xdr:col>
      <xdr:colOff>0</xdr:colOff>
      <xdr:row>17</xdr:row>
      <xdr:rowOff>190500</xdr:rowOff>
    </xdr:to>
    <xdr:cxnSp macro="">
      <xdr:nvCxnSpPr>
        <xdr:cNvPr id="210" name="直線矢印コネクタ 209">
          <a:extLst>
            <a:ext uri="{FF2B5EF4-FFF2-40B4-BE49-F238E27FC236}">
              <a16:creationId xmlns:a16="http://schemas.microsoft.com/office/drawing/2014/main" id="{00000000-0008-0000-0300-0000D2000000}"/>
            </a:ext>
          </a:extLst>
        </xdr:cNvPr>
        <xdr:cNvCxnSpPr/>
      </xdr:nvCxnSpPr>
      <xdr:spPr bwMode="auto">
        <a:xfrm flipV="1">
          <a:off x="15702643" y="6368143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53</xdr:row>
      <xdr:rowOff>0</xdr:rowOff>
    </xdr:from>
    <xdr:to>
      <xdr:col>24</xdr:col>
      <xdr:colOff>0</xdr:colOff>
      <xdr:row>53</xdr:row>
      <xdr:rowOff>190500</xdr:rowOff>
    </xdr:to>
    <xdr:cxnSp macro="">
      <xdr:nvCxnSpPr>
        <xdr:cNvPr id="211" name="直線矢印コネクタ 210">
          <a:extLs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CxnSpPr/>
      </xdr:nvCxnSpPr>
      <xdr:spPr bwMode="auto">
        <a:xfrm flipV="1">
          <a:off x="15702643" y="6368143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30</xdr:row>
      <xdr:rowOff>0</xdr:rowOff>
    </xdr:from>
    <xdr:to>
      <xdr:col>6</xdr:col>
      <xdr:colOff>353785</xdr:colOff>
      <xdr:row>31</xdr:row>
      <xdr:rowOff>0</xdr:rowOff>
    </xdr:to>
    <xdr:cxnSp macro="">
      <xdr:nvCxnSpPr>
        <xdr:cNvPr id="220" name="直線矢印コネクタ 219">
          <a:extLst>
            <a:ext uri="{FF2B5EF4-FFF2-40B4-BE49-F238E27FC236}">
              <a16:creationId xmlns:a16="http://schemas.microsoft.com/office/drawing/2014/main" id="{00000000-0008-0000-0300-0000DC000000}"/>
            </a:ext>
          </a:extLst>
        </xdr:cNvPr>
        <xdr:cNvCxnSpPr/>
      </xdr:nvCxnSpPr>
      <xdr:spPr bwMode="auto">
        <a:xfrm>
          <a:off x="4198421" y="1818409"/>
          <a:ext cx="0" cy="17318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48</xdr:row>
      <xdr:rowOff>0</xdr:rowOff>
    </xdr:from>
    <xdr:to>
      <xdr:col>6</xdr:col>
      <xdr:colOff>353785</xdr:colOff>
      <xdr:row>49</xdr:row>
      <xdr:rowOff>0</xdr:rowOff>
    </xdr:to>
    <xdr:cxnSp macro="">
      <xdr:nvCxnSpPr>
        <xdr:cNvPr id="221" name="直線矢印コネクタ 220">
          <a:extLst>
            <a:ext uri="{FF2B5EF4-FFF2-40B4-BE49-F238E27FC236}">
              <a16:creationId xmlns:a16="http://schemas.microsoft.com/office/drawing/2014/main" id="{00000000-0008-0000-0300-0000DD000000}"/>
            </a:ext>
          </a:extLst>
        </xdr:cNvPr>
        <xdr:cNvCxnSpPr/>
      </xdr:nvCxnSpPr>
      <xdr:spPr bwMode="auto">
        <a:xfrm>
          <a:off x="4198421" y="1818409"/>
          <a:ext cx="0" cy="17318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31</xdr:row>
      <xdr:rowOff>16300</xdr:rowOff>
    </xdr:from>
    <xdr:to>
      <xdr:col>9</xdr:col>
      <xdr:colOff>678465</xdr:colOff>
      <xdr:row>35</xdr:row>
      <xdr:rowOff>16300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CxnSpPr/>
      </xdr:nvCxnSpPr>
      <xdr:spPr bwMode="auto">
        <a:xfrm>
          <a:off x="5770010" y="4986618"/>
          <a:ext cx="0" cy="69272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2404</xdr:colOff>
      <xdr:row>33</xdr:row>
      <xdr:rowOff>6404</xdr:rowOff>
    </xdr:to>
    <xdr:cxnSp macro="">
      <xdr:nvCxnSpPr>
        <xdr:cNvPr id="74" name="直線矢印コネクタ 73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CxnSpPr/>
      </xdr:nvCxnSpPr>
      <xdr:spPr bwMode="auto">
        <a:xfrm>
          <a:off x="2459182" y="4970318"/>
          <a:ext cx="2404" cy="35276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31</xdr:row>
      <xdr:rowOff>16300</xdr:rowOff>
    </xdr:from>
    <xdr:to>
      <xdr:col>9</xdr:col>
      <xdr:colOff>681522</xdr:colOff>
      <xdr:row>31</xdr:row>
      <xdr:rowOff>16300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CxnSpPr/>
      </xdr:nvCxnSpPr>
      <xdr:spPr bwMode="auto">
        <a:xfrm>
          <a:off x="2470388" y="4986618"/>
          <a:ext cx="330267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49</xdr:row>
      <xdr:rowOff>16300</xdr:rowOff>
    </xdr:from>
    <xdr:to>
      <xdr:col>9</xdr:col>
      <xdr:colOff>661147</xdr:colOff>
      <xdr:row>53</xdr:row>
      <xdr:rowOff>16300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CxnSpPr/>
      </xdr:nvCxnSpPr>
      <xdr:spPr bwMode="auto">
        <a:xfrm>
          <a:off x="5752692" y="8311709"/>
          <a:ext cx="0" cy="69272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2404</xdr:colOff>
      <xdr:row>51</xdr:row>
      <xdr:rowOff>6404</xdr:rowOff>
    </xdr:to>
    <xdr:cxnSp macro="">
      <xdr:nvCxnSpPr>
        <xdr:cNvPr id="79" name="直線矢印コネクタ 78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CxnSpPr/>
      </xdr:nvCxnSpPr>
      <xdr:spPr bwMode="auto">
        <a:xfrm>
          <a:off x="2459182" y="8295409"/>
          <a:ext cx="2404" cy="35276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49</xdr:row>
      <xdr:rowOff>16300</xdr:rowOff>
    </xdr:from>
    <xdr:to>
      <xdr:col>9</xdr:col>
      <xdr:colOff>681522</xdr:colOff>
      <xdr:row>49</xdr:row>
      <xdr:rowOff>16300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/>
      </xdr:nvCxnSpPr>
      <xdr:spPr bwMode="auto">
        <a:xfrm>
          <a:off x="2470388" y="8311709"/>
          <a:ext cx="330267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13</xdr:row>
      <xdr:rowOff>9525</xdr:rowOff>
    </xdr:from>
    <xdr:to>
      <xdr:col>30</xdr:col>
      <xdr:colOff>9525</xdr:colOff>
      <xdr:row>15</xdr:row>
      <xdr:rowOff>9525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 bwMode="auto">
        <a:xfrm>
          <a:off x="16268700" y="17335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31</xdr:row>
      <xdr:rowOff>4713</xdr:rowOff>
    </xdr:from>
    <xdr:to>
      <xdr:col>23</xdr:col>
      <xdr:colOff>0</xdr:colOff>
      <xdr:row>35</xdr:row>
      <xdr:rowOff>0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/>
      </xdr:nvCxnSpPr>
      <xdr:spPr bwMode="auto">
        <a:xfrm flipV="1">
          <a:off x="12157364" y="5148213"/>
          <a:ext cx="0" cy="688014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31</xdr:row>
      <xdr:rowOff>0</xdr:rowOff>
    </xdr:from>
    <xdr:to>
      <xdr:col>30</xdr:col>
      <xdr:colOff>5043</xdr:colOff>
      <xdr:row>31</xdr:row>
      <xdr:rowOff>0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/>
      </xdr:nvCxnSpPr>
      <xdr:spPr bwMode="auto">
        <a:xfrm>
          <a:off x="12102811" y="49625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31</xdr:row>
      <xdr:rowOff>3031</xdr:rowOff>
    </xdr:from>
    <xdr:to>
      <xdr:col>30</xdr:col>
      <xdr:colOff>3362</xdr:colOff>
      <xdr:row>32</xdr:row>
      <xdr:rowOff>164956</xdr:rowOff>
    </xdr:to>
    <xdr:cxnSp macro="">
      <xdr:nvCxnSpPr>
        <xdr:cNvPr id="92" name="直線矢印コネクタ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 bwMode="auto">
        <a:xfrm>
          <a:off x="16262537" y="49655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49</xdr:row>
      <xdr:rowOff>4712</xdr:rowOff>
    </xdr:from>
    <xdr:to>
      <xdr:col>23</xdr:col>
      <xdr:colOff>0</xdr:colOff>
      <xdr:row>53</xdr:row>
      <xdr:rowOff>0</xdr:rowOff>
    </xdr:to>
    <xdr:cxnSp macro="">
      <xdr:nvCxnSpPr>
        <xdr:cNvPr id="93" name="直線コネクタ 92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/>
      </xdr:nvCxnSpPr>
      <xdr:spPr bwMode="auto">
        <a:xfrm flipV="1">
          <a:off x="12157364" y="8473303"/>
          <a:ext cx="0" cy="68801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49</xdr:row>
      <xdr:rowOff>0</xdr:rowOff>
    </xdr:from>
    <xdr:to>
      <xdr:col>30</xdr:col>
      <xdr:colOff>5043</xdr:colOff>
      <xdr:row>49</xdr:row>
      <xdr:rowOff>0</xdr:rowOff>
    </xdr:to>
    <xdr:cxnSp macro="">
      <xdr:nvCxnSpPr>
        <xdr:cNvPr id="94" name="直線コネクタ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CxnSpPr/>
      </xdr:nvCxnSpPr>
      <xdr:spPr bwMode="auto">
        <a:xfrm>
          <a:off x="12102811" y="8286750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49</xdr:row>
      <xdr:rowOff>3031</xdr:rowOff>
    </xdr:from>
    <xdr:to>
      <xdr:col>30</xdr:col>
      <xdr:colOff>3362</xdr:colOff>
      <xdr:row>50</xdr:row>
      <xdr:rowOff>164956</xdr:rowOff>
    </xdr:to>
    <xdr:cxnSp macro="">
      <xdr:nvCxnSpPr>
        <xdr:cNvPr id="95" name="直線矢印コネクタ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CxnSpPr/>
      </xdr:nvCxnSpPr>
      <xdr:spPr bwMode="auto">
        <a:xfrm>
          <a:off x="16262537" y="8289781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0</xdr:colOff>
      <xdr:row>10</xdr:row>
      <xdr:rowOff>9525</xdr:rowOff>
    </xdr:from>
    <xdr:to>
      <xdr:col>18</xdr:col>
      <xdr:colOff>0</xdr:colOff>
      <xdr:row>12</xdr:row>
      <xdr:rowOff>0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 bwMode="auto">
        <a:xfrm>
          <a:off x="9744075" y="1219200"/>
          <a:ext cx="0" cy="333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9525</xdr:colOff>
      <xdr:row>11</xdr:row>
      <xdr:rowOff>168087</xdr:rowOff>
    </xdr:from>
    <xdr:to>
      <xdr:col>17</xdr:col>
      <xdr:colOff>723900</xdr:colOff>
      <xdr:row>11</xdr:row>
      <xdr:rowOff>168087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 bwMode="auto">
        <a:xfrm flipH="1">
          <a:off x="7282143" y="1580028"/>
          <a:ext cx="242887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347870</xdr:colOff>
      <xdr:row>12</xdr:row>
      <xdr:rowOff>0</xdr:rowOff>
    </xdr:from>
    <xdr:to>
      <xdr:col>17</xdr:col>
      <xdr:colOff>347870</xdr:colOff>
      <xdr:row>14</xdr:row>
      <xdr:rowOff>1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CxnSpPr/>
      </xdr:nvCxnSpPr>
      <xdr:spPr bwMode="auto">
        <a:xfrm flipV="1">
          <a:off x="9334988" y="1580029"/>
          <a:ext cx="0" cy="33617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18</xdr:row>
      <xdr:rowOff>0</xdr:rowOff>
    </xdr:from>
    <xdr:to>
      <xdr:col>14</xdr:col>
      <xdr:colOff>0</xdr:colOff>
      <xdr:row>21</xdr:row>
      <xdr:rowOff>11206</xdr:rowOff>
    </xdr:to>
    <xdr:cxnSp macro="">
      <xdr:nvCxnSpPr>
        <xdr:cNvPr id="115" name="直線コネクタ 114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CxnSpPr/>
      </xdr:nvCxnSpPr>
      <xdr:spPr bwMode="auto">
        <a:xfrm>
          <a:off x="7272618" y="2644588"/>
          <a:ext cx="0" cy="53788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21</xdr:row>
      <xdr:rowOff>1730</xdr:rowOff>
    </xdr:from>
    <xdr:to>
      <xdr:col>18</xdr:col>
      <xdr:colOff>0</xdr:colOff>
      <xdr:row>21</xdr:row>
      <xdr:rowOff>1730</xdr:rowOff>
    </xdr:to>
    <xdr:cxnSp macro="">
      <xdr:nvCxnSpPr>
        <xdr:cNvPr id="116" name="直線コネクタ 115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CxnSpPr/>
      </xdr:nvCxnSpPr>
      <xdr:spPr bwMode="auto">
        <a:xfrm flipH="1">
          <a:off x="7286625" y="317355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21</xdr:row>
      <xdr:rowOff>11206</xdr:rowOff>
    </xdr:from>
    <xdr:to>
      <xdr:col>18</xdr:col>
      <xdr:colOff>0</xdr:colOff>
      <xdr:row>22</xdr:row>
      <xdr:rowOff>0</xdr:rowOff>
    </xdr:to>
    <xdr:cxnSp macro="">
      <xdr:nvCxnSpPr>
        <xdr:cNvPr id="119" name="直線矢印コネクタ 118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CxnSpPr/>
      </xdr:nvCxnSpPr>
      <xdr:spPr bwMode="auto">
        <a:xfrm>
          <a:off x="9715500" y="3126441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18</xdr:col>
      <xdr:colOff>0</xdr:colOff>
      <xdr:row>31</xdr:row>
      <xdr:rowOff>0</xdr:rowOff>
    </xdr:to>
    <xdr:cxnSp macro="">
      <xdr:nvCxnSpPr>
        <xdr:cNvPr id="125" name="直線コネクタ 124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CxnSpPr/>
      </xdr:nvCxnSpPr>
      <xdr:spPr bwMode="auto">
        <a:xfrm flipH="1">
          <a:off x="7272618" y="4885765"/>
          <a:ext cx="244288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30</xdr:row>
      <xdr:rowOff>0</xdr:rowOff>
    </xdr:from>
    <xdr:to>
      <xdr:col>18</xdr:col>
      <xdr:colOff>0</xdr:colOff>
      <xdr:row>31</xdr:row>
      <xdr:rowOff>0</xdr:rowOff>
    </xdr:to>
    <xdr:cxnSp macro="">
      <xdr:nvCxnSpPr>
        <xdr:cNvPr id="127" name="直線コネクタ 126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/>
      </xdr:nvCxnSpPr>
      <xdr:spPr bwMode="auto">
        <a:xfrm>
          <a:off x="9715500" y="4717676"/>
          <a:ext cx="0" cy="168089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14</xdr:col>
      <xdr:colOff>0</xdr:colOff>
      <xdr:row>31</xdr:row>
      <xdr:rowOff>156883</xdr:rowOff>
    </xdr:to>
    <xdr:cxnSp macro="">
      <xdr:nvCxnSpPr>
        <xdr:cNvPr id="128" name="直線矢印コネクタ 127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CxnSpPr/>
      </xdr:nvCxnSpPr>
      <xdr:spPr bwMode="auto">
        <a:xfrm>
          <a:off x="7272618" y="488576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33</xdr:row>
      <xdr:rowOff>13607</xdr:rowOff>
    </xdr:from>
    <xdr:to>
      <xdr:col>18</xdr:col>
      <xdr:colOff>0</xdr:colOff>
      <xdr:row>33</xdr:row>
      <xdr:rowOff>13607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CxnSpPr/>
      </xdr:nvCxnSpPr>
      <xdr:spPr bwMode="auto">
        <a:xfrm>
          <a:off x="8953500" y="5429250"/>
          <a:ext cx="7347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31</xdr:row>
      <xdr:rowOff>13607</xdr:rowOff>
    </xdr:from>
    <xdr:to>
      <xdr:col>16</xdr:col>
      <xdr:colOff>721179</xdr:colOff>
      <xdr:row>33</xdr:row>
      <xdr:rowOff>13607</xdr:rowOff>
    </xdr:to>
    <xdr:cxnSp macro="">
      <xdr:nvCxnSpPr>
        <xdr:cNvPr id="51" name="直線矢印コネクタ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CxnSpPr/>
      </xdr:nvCxnSpPr>
      <xdr:spPr bwMode="auto">
        <a:xfrm flipV="1">
          <a:off x="8939893" y="5075464"/>
          <a:ext cx="0" cy="35378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18</xdr:col>
      <xdr:colOff>0</xdr:colOff>
      <xdr:row>49</xdr:row>
      <xdr:rowOff>0</xdr:rowOff>
    </xdr:to>
    <xdr:cxnSp macro="">
      <xdr:nvCxnSpPr>
        <xdr:cNvPr id="131" name="直線コネクタ 130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CxnSpPr/>
      </xdr:nvCxnSpPr>
      <xdr:spPr bwMode="auto">
        <a:xfrm flipH="1">
          <a:off x="7239000" y="8409214"/>
          <a:ext cx="24492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48</xdr:row>
      <xdr:rowOff>0</xdr:rowOff>
    </xdr:from>
    <xdr:to>
      <xdr:col>18</xdr:col>
      <xdr:colOff>0</xdr:colOff>
      <xdr:row>49</xdr:row>
      <xdr:rowOff>0</xdr:rowOff>
    </xdr:to>
    <xdr:cxnSp macro="">
      <xdr:nvCxnSpPr>
        <xdr:cNvPr id="132" name="直線コネクタ 13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/>
      </xdr:nvCxnSpPr>
      <xdr:spPr bwMode="auto">
        <a:xfrm>
          <a:off x="9688286" y="8232321"/>
          <a:ext cx="0" cy="17689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14</xdr:col>
      <xdr:colOff>0</xdr:colOff>
      <xdr:row>49</xdr:row>
      <xdr:rowOff>156883</xdr:rowOff>
    </xdr:to>
    <xdr:cxnSp macro="">
      <xdr:nvCxnSpPr>
        <xdr:cNvPr id="133" name="直線矢印コネクタ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/>
      </xdr:nvCxnSpPr>
      <xdr:spPr bwMode="auto">
        <a:xfrm>
          <a:off x="7239000" y="8409214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51</xdr:row>
      <xdr:rowOff>0</xdr:rowOff>
    </xdr:from>
    <xdr:to>
      <xdr:col>18</xdr:col>
      <xdr:colOff>13607</xdr:colOff>
      <xdr:row>51</xdr:row>
      <xdr:rowOff>0</xdr:rowOff>
    </xdr:to>
    <xdr:cxnSp macro="">
      <xdr:nvCxnSpPr>
        <xdr:cNvPr id="134" name="直線コネクタ 133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CxnSpPr/>
      </xdr:nvCxnSpPr>
      <xdr:spPr bwMode="auto">
        <a:xfrm>
          <a:off x="8967107" y="8763000"/>
          <a:ext cx="7347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49</xdr:row>
      <xdr:rowOff>0</xdr:rowOff>
    </xdr:from>
    <xdr:to>
      <xdr:col>17</xdr:col>
      <xdr:colOff>0</xdr:colOff>
      <xdr:row>51</xdr:row>
      <xdr:rowOff>0</xdr:rowOff>
    </xdr:to>
    <xdr:cxnSp macro="">
      <xdr:nvCxnSpPr>
        <xdr:cNvPr id="135" name="直線矢印コネクタ 134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CxnSpPr/>
      </xdr:nvCxnSpPr>
      <xdr:spPr bwMode="auto">
        <a:xfrm flipV="1">
          <a:off x="8953500" y="8409214"/>
          <a:ext cx="0" cy="35378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12</xdr:row>
      <xdr:rowOff>0</xdr:rowOff>
    </xdr:from>
    <xdr:to>
      <xdr:col>14</xdr:col>
      <xdr:colOff>0</xdr:colOff>
      <xdr:row>12</xdr:row>
      <xdr:rowOff>145677</xdr:rowOff>
    </xdr:to>
    <xdr:cxnSp macro="">
      <xdr:nvCxnSpPr>
        <xdr:cNvPr id="73" name="直線矢印コネクタ 72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CxnSpPr/>
      </xdr:nvCxnSpPr>
      <xdr:spPr bwMode="auto">
        <a:xfrm>
          <a:off x="7272618" y="1580029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12</xdr:row>
      <xdr:rowOff>0</xdr:rowOff>
    </xdr:from>
    <xdr:to>
      <xdr:col>6</xdr:col>
      <xdr:colOff>358584</xdr:colOff>
      <xdr:row>12</xdr:row>
      <xdr:rowOff>145677</xdr:rowOff>
    </xdr:to>
    <xdr:cxnSp macro="">
      <xdr:nvCxnSpPr>
        <xdr:cNvPr id="81" name="直線矢印コネクタ 80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/>
      </xdr:nvCxnSpPr>
      <xdr:spPr bwMode="auto">
        <a:xfrm>
          <a:off x="3641908" y="1580029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145677</xdr:rowOff>
    </xdr:to>
    <xdr:cxnSp macro="">
      <xdr:nvCxnSpPr>
        <xdr:cNvPr id="82" name="直線矢印コネクタ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/>
      </xdr:nvCxnSpPr>
      <xdr:spPr bwMode="auto">
        <a:xfrm>
          <a:off x="14410765" y="1580029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358589</xdr:colOff>
      <xdr:row>20</xdr:row>
      <xdr:rowOff>0</xdr:rowOff>
    </xdr:from>
    <xdr:to>
      <xdr:col>17</xdr:col>
      <xdr:colOff>358589</xdr:colOff>
      <xdr:row>20</xdr:row>
      <xdr:rowOff>145677</xdr:rowOff>
    </xdr:to>
    <xdr:cxnSp macro="">
      <xdr:nvCxnSpPr>
        <xdr:cNvPr id="83" name="直線矢印コネクタ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 bwMode="auto">
        <a:xfrm>
          <a:off x="9345707" y="3003176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14</xdr:row>
      <xdr:rowOff>0</xdr:rowOff>
    </xdr:from>
    <xdr:to>
      <xdr:col>6</xdr:col>
      <xdr:colOff>0</xdr:colOff>
      <xdr:row>15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 bwMode="auto">
        <a:xfrm flipV="1">
          <a:off x="2998304" y="2310848"/>
          <a:ext cx="298174" cy="17393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18</xdr:row>
      <xdr:rowOff>0</xdr:rowOff>
    </xdr:from>
    <xdr:to>
      <xdr:col>6</xdr:col>
      <xdr:colOff>8283</xdr:colOff>
      <xdr:row>18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 bwMode="auto">
        <a:xfrm>
          <a:off x="3014870" y="3064565"/>
          <a:ext cx="28989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32</xdr:row>
      <xdr:rowOff>0</xdr:rowOff>
    </xdr:from>
    <xdr:to>
      <xdr:col>6</xdr:col>
      <xdr:colOff>6626</xdr:colOff>
      <xdr:row>33</xdr:row>
      <xdr:rowOff>0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/>
      </xdr:nvCxnSpPr>
      <xdr:spPr bwMode="auto">
        <a:xfrm flipV="1">
          <a:off x="3000375" y="55340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36</xdr:row>
      <xdr:rowOff>0</xdr:rowOff>
    </xdr:from>
    <xdr:to>
      <xdr:col>5</xdr:col>
      <xdr:colOff>272084</xdr:colOff>
      <xdr:row>36</xdr:row>
      <xdr:rowOff>0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/>
      </xdr:nvCxnSpPr>
      <xdr:spPr bwMode="auto">
        <a:xfrm>
          <a:off x="2986709" y="62865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50</xdr:row>
      <xdr:rowOff>0</xdr:rowOff>
    </xdr:from>
    <xdr:to>
      <xdr:col>6</xdr:col>
      <xdr:colOff>6626</xdr:colOff>
      <xdr:row>50</xdr:row>
      <xdr:rowOff>171450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CxnSpPr/>
      </xdr:nvCxnSpPr>
      <xdr:spPr bwMode="auto">
        <a:xfrm flipV="1">
          <a:off x="3000375" y="88582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54</xdr:row>
      <xdr:rowOff>0</xdr:rowOff>
    </xdr:from>
    <xdr:to>
      <xdr:col>5</xdr:col>
      <xdr:colOff>272084</xdr:colOff>
      <xdr:row>54</xdr:row>
      <xdr:rowOff>0</xdr:rowOff>
    </xdr:to>
    <xdr:cxnSp macro="">
      <xdr:nvCxnSpPr>
        <xdr:cNvPr id="97" name="直線コネクタ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/>
      </xdr:nvCxnSpPr>
      <xdr:spPr bwMode="auto">
        <a:xfrm>
          <a:off x="2986709" y="96202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61</xdr:row>
      <xdr:rowOff>0</xdr:rowOff>
    </xdr:from>
    <xdr:to>
      <xdr:col>6</xdr:col>
      <xdr:colOff>20292</xdr:colOff>
      <xdr:row>61</xdr:row>
      <xdr:rowOff>171450</xdr:rowOff>
    </xdr:to>
    <xdr:cxnSp macro="">
      <xdr:nvCxnSpPr>
        <xdr:cNvPr id="98" name="直線コネクタ 97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/>
      </xdr:nvCxnSpPr>
      <xdr:spPr bwMode="auto">
        <a:xfrm flipV="1">
          <a:off x="3014041" y="108585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65</xdr:row>
      <xdr:rowOff>0</xdr:rowOff>
    </xdr:from>
    <xdr:to>
      <xdr:col>6</xdr:col>
      <xdr:colOff>0</xdr:colOff>
      <xdr:row>65</xdr:row>
      <xdr:rowOff>0</xdr:rowOff>
    </xdr:to>
    <xdr:cxnSp macro="">
      <xdr:nvCxnSpPr>
        <xdr:cNvPr id="99" name="直線コネクタ 98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/>
      </xdr:nvCxnSpPr>
      <xdr:spPr bwMode="auto">
        <a:xfrm>
          <a:off x="3000375" y="116205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14</xdr:row>
      <xdr:rowOff>0</xdr:rowOff>
    </xdr:from>
    <xdr:to>
      <xdr:col>29</xdr:col>
      <xdr:colOff>0</xdr:colOff>
      <xdr:row>15</xdr:row>
      <xdr:rowOff>9525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 bwMode="auto">
        <a:xfrm>
          <a:off x="15211425" y="22860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18</xdr:row>
      <xdr:rowOff>0</xdr:rowOff>
    </xdr:from>
    <xdr:to>
      <xdr:col>29</xdr:col>
      <xdr:colOff>9525</xdr:colOff>
      <xdr:row>18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 bwMode="auto">
        <a:xfrm>
          <a:off x="15220950" y="302895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0</xdr:colOff>
      <xdr:row>33</xdr:row>
      <xdr:rowOff>9525</xdr:rowOff>
    </xdr:to>
    <xdr:cxnSp macro="">
      <xdr:nvCxnSpPr>
        <xdr:cNvPr id="101" name="直線コネクタ 100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CxnSpPr/>
      </xdr:nvCxnSpPr>
      <xdr:spPr bwMode="auto">
        <a:xfrm>
          <a:off x="15273130" y="5590761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35</xdr:row>
      <xdr:rowOff>223630</xdr:rowOff>
    </xdr:from>
    <xdr:to>
      <xdr:col>29</xdr:col>
      <xdr:colOff>9525</xdr:colOff>
      <xdr:row>35</xdr:row>
      <xdr:rowOff>223630</xdr:rowOff>
    </xdr:to>
    <xdr:cxnSp macro="">
      <xdr:nvCxnSpPr>
        <xdr:cNvPr id="102" name="直線コネクタ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CxnSpPr/>
      </xdr:nvCxnSpPr>
      <xdr:spPr bwMode="auto">
        <a:xfrm>
          <a:off x="15282655" y="6344478"/>
          <a:ext cx="31474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50</xdr:row>
      <xdr:rowOff>0</xdr:rowOff>
    </xdr:from>
    <xdr:to>
      <xdr:col>29</xdr:col>
      <xdr:colOff>0</xdr:colOff>
      <xdr:row>51</xdr:row>
      <xdr:rowOff>1243</xdr:rowOff>
    </xdr:to>
    <xdr:cxnSp macro="">
      <xdr:nvCxnSpPr>
        <xdr:cNvPr id="103" name="直線コネクタ 102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/>
      </xdr:nvCxnSpPr>
      <xdr:spPr bwMode="auto">
        <a:xfrm>
          <a:off x="15273130" y="8936935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54</xdr:row>
      <xdr:rowOff>1035</xdr:rowOff>
    </xdr:from>
    <xdr:to>
      <xdr:col>29</xdr:col>
      <xdr:colOff>9525</xdr:colOff>
      <xdr:row>54</xdr:row>
      <xdr:rowOff>1035</xdr:rowOff>
    </xdr:to>
    <xdr:cxnSp macro="">
      <xdr:nvCxnSpPr>
        <xdr:cNvPr id="104" name="直線コネクタ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CxnSpPr/>
      </xdr:nvCxnSpPr>
      <xdr:spPr bwMode="auto">
        <a:xfrm>
          <a:off x="15332869" y="9466504"/>
          <a:ext cx="30956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61</xdr:row>
      <xdr:rowOff>0</xdr:rowOff>
    </xdr:from>
    <xdr:to>
      <xdr:col>29</xdr:col>
      <xdr:colOff>0</xdr:colOff>
      <xdr:row>62</xdr:row>
      <xdr:rowOff>1242</xdr:rowOff>
    </xdr:to>
    <xdr:cxnSp macro="">
      <xdr:nvCxnSpPr>
        <xdr:cNvPr id="106" name="直線コネクタ 105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CxnSpPr/>
      </xdr:nvCxnSpPr>
      <xdr:spPr bwMode="auto">
        <a:xfrm>
          <a:off x="15273130" y="10957891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65</xdr:row>
      <xdr:rowOff>1034</xdr:rowOff>
    </xdr:from>
    <xdr:to>
      <xdr:col>29</xdr:col>
      <xdr:colOff>9525</xdr:colOff>
      <xdr:row>65</xdr:row>
      <xdr:rowOff>1034</xdr:rowOff>
    </xdr:to>
    <xdr:cxnSp macro="">
      <xdr:nvCxnSpPr>
        <xdr:cNvPr id="107" name="直線コネクタ 106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/>
      </xdr:nvCxnSpPr>
      <xdr:spPr bwMode="auto">
        <a:xfrm>
          <a:off x="15332869" y="11431034"/>
          <a:ext cx="30956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259773</xdr:colOff>
      <xdr:row>5</xdr:row>
      <xdr:rowOff>69272</xdr:rowOff>
    </xdr:from>
    <xdr:to>
      <xdr:col>1</xdr:col>
      <xdr:colOff>426460</xdr:colOff>
      <xdr:row>36</xdr:row>
      <xdr:rowOff>113002</xdr:rowOff>
    </xdr:to>
    <xdr:sp macro="" textlink="">
      <xdr:nvSpPr>
        <xdr:cNvPr id="108" name="フローチャート: 代替処理 107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/>
      </xdr:nvSpPr>
      <xdr:spPr bwMode="auto">
        <a:xfrm>
          <a:off x="259773" y="935181"/>
          <a:ext cx="859414" cy="5498957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242455</xdr:colOff>
      <xdr:row>40</xdr:row>
      <xdr:rowOff>0</xdr:rowOff>
    </xdr:from>
    <xdr:to>
      <xdr:col>1</xdr:col>
      <xdr:colOff>409142</xdr:colOff>
      <xdr:row>57</xdr:row>
      <xdr:rowOff>119063</xdr:rowOff>
    </xdr:to>
    <xdr:sp macro="" textlink="">
      <xdr:nvSpPr>
        <xdr:cNvPr id="109" name="角丸四角形 108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/>
      </xdr:nvSpPr>
      <xdr:spPr bwMode="auto">
        <a:xfrm>
          <a:off x="242455" y="7065818"/>
          <a:ext cx="859414" cy="3219018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242454</xdr:colOff>
      <xdr:row>60</xdr:row>
      <xdr:rowOff>138545</xdr:rowOff>
    </xdr:from>
    <xdr:to>
      <xdr:col>1</xdr:col>
      <xdr:colOff>409141</xdr:colOff>
      <xdr:row>66</xdr:row>
      <xdr:rowOff>81394</xdr:rowOff>
    </xdr:to>
    <xdr:sp macro="" textlink="">
      <xdr:nvSpPr>
        <xdr:cNvPr id="110" name="角丸四角形 109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/>
      </xdr:nvSpPr>
      <xdr:spPr bwMode="auto">
        <a:xfrm>
          <a:off x="242454" y="10823863"/>
          <a:ext cx="859414" cy="1033895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  <xdr:twoCellAnchor>
    <xdr:from>
      <xdr:col>2</xdr:col>
      <xdr:colOff>69272</xdr:colOff>
      <xdr:row>4</xdr:row>
      <xdr:rowOff>0</xdr:rowOff>
    </xdr:from>
    <xdr:to>
      <xdr:col>10</xdr:col>
      <xdr:colOff>225139</xdr:colOff>
      <xdr:row>56</xdr:row>
      <xdr:rowOff>121228</xdr:rowOff>
    </xdr:to>
    <xdr:grpSp>
      <xdr:nvGrpSpPr>
        <xdr:cNvPr id="113" name="グループ化 112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GrpSpPr/>
      </xdr:nvGrpSpPr>
      <xdr:grpSpPr>
        <a:xfrm>
          <a:off x="1291647" y="698500"/>
          <a:ext cx="3949992" cy="9273166"/>
          <a:chOff x="1385455" y="900544"/>
          <a:chExt cx="4543857" cy="9421092"/>
        </a:xfrm>
      </xdr:grpSpPr>
      <xdr:sp macro="" textlink="">
        <xdr:nvSpPr>
          <xdr:cNvPr id="114" name="角丸四角形 113">
            <a:extLst>
              <a:ext uri="{FF2B5EF4-FFF2-40B4-BE49-F238E27FC236}">
                <a16:creationId xmlns:a16="http://schemas.microsoft.com/office/drawing/2014/main" id="{00000000-0008-0000-0300-000072000000}"/>
              </a:ext>
            </a:extLst>
          </xdr:cNvPr>
          <xdr:cNvSpPr/>
        </xdr:nvSpPr>
        <xdr:spPr bwMode="auto">
          <a:xfrm>
            <a:off x="1385455" y="1194955"/>
            <a:ext cx="4543857" cy="9126681"/>
          </a:xfrm>
          <a:prstGeom prst="roundRect">
            <a:avLst>
              <a:gd name="adj" fmla="val 6757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24" name="角丸四角形 123">
            <a:extLst>
              <a:ext uri="{FF2B5EF4-FFF2-40B4-BE49-F238E27FC236}">
                <a16:creationId xmlns:a16="http://schemas.microsoft.com/office/drawing/2014/main" id="{00000000-0008-0000-0300-00007C000000}"/>
              </a:ext>
            </a:extLst>
          </xdr:cNvPr>
          <xdr:cNvSpPr/>
        </xdr:nvSpPr>
        <xdr:spPr bwMode="auto">
          <a:xfrm>
            <a:off x="2893002" y="900544"/>
            <a:ext cx="1523133" cy="543162"/>
          </a:xfrm>
          <a:prstGeom prst="roundRect">
            <a:avLst>
              <a:gd name="adj" fmla="val 26232"/>
            </a:avLst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</a:rPr>
              <a:t>雇　用</a:t>
            </a:r>
          </a:p>
        </xdr:txBody>
      </xdr:sp>
    </xdr:grpSp>
    <xdr:clientData/>
  </xdr:twoCellAnchor>
  <xdr:twoCellAnchor>
    <xdr:from>
      <xdr:col>12</xdr:col>
      <xdr:colOff>51954</xdr:colOff>
      <xdr:row>4</xdr:row>
      <xdr:rowOff>0</xdr:rowOff>
    </xdr:from>
    <xdr:to>
      <xdr:col>16</xdr:col>
      <xdr:colOff>55417</xdr:colOff>
      <xdr:row>56</xdr:row>
      <xdr:rowOff>121228</xdr:rowOff>
    </xdr:to>
    <xdr:grpSp>
      <xdr:nvGrpSpPr>
        <xdr:cNvPr id="126" name="グループ化 125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GrpSpPr/>
      </xdr:nvGrpSpPr>
      <xdr:grpSpPr>
        <a:xfrm>
          <a:off x="5711392" y="698500"/>
          <a:ext cx="1781463" cy="9273166"/>
          <a:chOff x="6369628" y="900544"/>
          <a:chExt cx="2012372" cy="9421092"/>
        </a:xfrm>
      </xdr:grpSpPr>
      <xdr:sp macro="" textlink="">
        <xdr:nvSpPr>
          <xdr:cNvPr id="129" name="角丸四角形 128">
            <a:extLst>
              <a:ext uri="{FF2B5EF4-FFF2-40B4-BE49-F238E27FC236}">
                <a16:creationId xmlns:a16="http://schemas.microsoft.com/office/drawing/2014/main" id="{00000000-0008-0000-0300-000081000000}"/>
              </a:ext>
            </a:extLst>
          </xdr:cNvPr>
          <xdr:cNvSpPr/>
        </xdr:nvSpPr>
        <xdr:spPr bwMode="auto">
          <a:xfrm>
            <a:off x="6369628" y="1194955"/>
            <a:ext cx="2012372" cy="9126681"/>
          </a:xfrm>
          <a:prstGeom prst="roundRect">
            <a:avLst>
              <a:gd name="adj" fmla="val 11503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0" name="角丸四角形 129">
            <a:extLst>
              <a:ext uri="{FF2B5EF4-FFF2-40B4-BE49-F238E27FC236}">
                <a16:creationId xmlns:a16="http://schemas.microsoft.com/office/drawing/2014/main" id="{00000000-0008-0000-0300-000082000000}"/>
              </a:ext>
            </a:extLst>
          </xdr:cNvPr>
          <xdr:cNvSpPr/>
        </xdr:nvSpPr>
        <xdr:spPr bwMode="auto">
          <a:xfrm>
            <a:off x="6598227" y="900544"/>
            <a:ext cx="1541317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生産誘発額</a:t>
            </a:r>
          </a:p>
        </xdr:txBody>
      </xdr:sp>
    </xdr:grpSp>
    <xdr:clientData/>
  </xdr:twoCellAnchor>
  <xdr:twoCellAnchor>
    <xdr:from>
      <xdr:col>22</xdr:col>
      <xdr:colOff>121227</xdr:colOff>
      <xdr:row>4</xdr:row>
      <xdr:rowOff>17318</xdr:rowOff>
    </xdr:from>
    <xdr:to>
      <xdr:col>33</xdr:col>
      <xdr:colOff>121226</xdr:colOff>
      <xdr:row>56</xdr:row>
      <xdr:rowOff>138546</xdr:rowOff>
    </xdr:to>
    <xdr:grpSp>
      <xdr:nvGrpSpPr>
        <xdr:cNvPr id="136" name="グループ化 135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GrpSpPr/>
      </xdr:nvGrpSpPr>
      <xdr:grpSpPr>
        <a:xfrm>
          <a:off x="10606665" y="715818"/>
          <a:ext cx="5619749" cy="9273166"/>
          <a:chOff x="11655136" y="900544"/>
          <a:chExt cx="6061363" cy="9421092"/>
        </a:xfrm>
      </xdr:grpSpPr>
      <xdr:sp macro="" textlink="">
        <xdr:nvSpPr>
          <xdr:cNvPr id="137" name="角丸四角形 136">
            <a:extLst>
              <a:ext uri="{FF2B5EF4-FFF2-40B4-BE49-F238E27FC236}">
                <a16:creationId xmlns:a16="http://schemas.microsoft.com/office/drawing/2014/main" id="{00000000-0008-0000-0300-000089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8" name="角丸四角形 137">
            <a:extLst>
              <a:ext uri="{FF2B5EF4-FFF2-40B4-BE49-F238E27FC236}">
                <a16:creationId xmlns:a16="http://schemas.microsoft.com/office/drawing/2014/main" id="{00000000-0008-0000-0300-00008A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17</xdr:col>
      <xdr:colOff>51954</xdr:colOff>
      <xdr:row>2</xdr:row>
      <xdr:rowOff>69273</xdr:rowOff>
    </xdr:from>
    <xdr:to>
      <xdr:col>18</xdr:col>
      <xdr:colOff>691862</xdr:colOff>
      <xdr:row>5</xdr:row>
      <xdr:rowOff>92024</xdr:rowOff>
    </xdr:to>
    <xdr:sp macro="" textlink="">
      <xdr:nvSpPr>
        <xdr:cNvPr id="139" name="正方形/長方形 138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/>
      </xdr:nvSpPr>
      <xdr:spPr bwMode="auto">
        <a:xfrm>
          <a:off x="9143999" y="415637"/>
          <a:ext cx="1367272" cy="542296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228600</xdr:colOff>
          <xdr:row>1</xdr:row>
          <xdr:rowOff>228600</xdr:rowOff>
        </xdr:from>
        <xdr:to>
          <xdr:col>15</xdr:col>
          <xdr:colOff>946150</xdr:colOff>
          <xdr:row>2</xdr:row>
          <xdr:rowOff>260350</xdr:rowOff>
        </xdr:to>
        <xdr:sp macro="" textlink="">
          <xdr:nvSpPr>
            <xdr:cNvPr id="13313" name="Object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189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189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Microsoft_Word_Document2.docx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4.wmf"/><Relationship Id="rId4" Type="http://schemas.openxmlformats.org/officeDocument/2006/relationships/oleObject" Target="../embeddings/oleObject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75EBD-CF8F-481C-9973-F45573BFE88F}">
  <dimension ref="B1:K145"/>
  <sheetViews>
    <sheetView tabSelected="1" zoomScaleNormal="100" workbookViewId="0"/>
  </sheetViews>
  <sheetFormatPr defaultColWidth="18.6328125" defaultRowHeight="12.75" customHeight="1" x14ac:dyDescent="0.2"/>
  <cols>
    <col min="1" max="1" width="2.6328125" style="11" customWidth="1"/>
    <col min="2" max="11" width="9" style="11" customWidth="1"/>
    <col min="12" max="16384" width="18.6328125" style="11"/>
  </cols>
  <sheetData>
    <row r="1" spans="2:11" ht="18" customHeight="1" x14ac:dyDescent="0.2"/>
    <row r="2" spans="2:11" ht="18" customHeight="1" x14ac:dyDescent="0.2">
      <c r="B2" s="440" t="s">
        <v>77</v>
      </c>
      <c r="C2" s="440"/>
      <c r="D2" s="440"/>
      <c r="E2" s="440"/>
      <c r="F2" s="440"/>
      <c r="G2" s="440"/>
      <c r="H2" s="440"/>
      <c r="I2" s="440"/>
      <c r="J2" s="440"/>
      <c r="K2" s="433"/>
    </row>
    <row r="3" spans="2:11" ht="18" customHeight="1" x14ac:dyDescent="0.2"/>
    <row r="4" spans="2:11" ht="13" x14ac:dyDescent="0.2"/>
    <row r="5" spans="2:11" ht="13" x14ac:dyDescent="0.2"/>
    <row r="6" spans="2:11" ht="13" x14ac:dyDescent="0.2"/>
    <row r="7" spans="2:11" ht="13" x14ac:dyDescent="0.2"/>
    <row r="8" spans="2:11" ht="13" x14ac:dyDescent="0.2"/>
    <row r="9" spans="2:11" ht="13" x14ac:dyDescent="0.2"/>
    <row r="10" spans="2:11" ht="13" x14ac:dyDescent="0.2"/>
    <row r="11" spans="2:11" ht="13" x14ac:dyDescent="0.2"/>
    <row r="12" spans="2:11" ht="13" x14ac:dyDescent="0.2"/>
    <row r="13" spans="2:11" ht="13" x14ac:dyDescent="0.2"/>
    <row r="14" spans="2:11" ht="13" x14ac:dyDescent="0.2"/>
    <row r="15" spans="2:11" ht="13" x14ac:dyDescent="0.2"/>
    <row r="16" spans="2:11" ht="13" x14ac:dyDescent="0.2"/>
    <row r="17" ht="13" x14ac:dyDescent="0.2"/>
    <row r="18" ht="13" x14ac:dyDescent="0.2"/>
    <row r="19" ht="13" x14ac:dyDescent="0.2"/>
    <row r="20" ht="13" x14ac:dyDescent="0.2"/>
    <row r="21" ht="13" x14ac:dyDescent="0.2"/>
    <row r="22" ht="13" x14ac:dyDescent="0.2"/>
    <row r="23" ht="13" x14ac:dyDescent="0.2"/>
    <row r="24" ht="13" x14ac:dyDescent="0.2"/>
    <row r="25" ht="13" x14ac:dyDescent="0.2"/>
    <row r="26" ht="13" x14ac:dyDescent="0.2"/>
    <row r="27" ht="13" x14ac:dyDescent="0.2"/>
    <row r="28" ht="13" x14ac:dyDescent="0.2"/>
    <row r="29" ht="13" x14ac:dyDescent="0.2"/>
    <row r="30" ht="13" x14ac:dyDescent="0.2"/>
    <row r="31" ht="13" x14ac:dyDescent="0.2"/>
    <row r="32" ht="13" x14ac:dyDescent="0.2"/>
    <row r="33" ht="13" x14ac:dyDescent="0.2"/>
    <row r="34" ht="13" x14ac:dyDescent="0.2"/>
    <row r="35" ht="13" x14ac:dyDescent="0.2"/>
    <row r="36" ht="13" x14ac:dyDescent="0.2"/>
    <row r="37" ht="13" x14ac:dyDescent="0.2"/>
    <row r="38" ht="13" x14ac:dyDescent="0.2"/>
    <row r="39" ht="13" x14ac:dyDescent="0.2"/>
    <row r="40" ht="13" x14ac:dyDescent="0.2"/>
    <row r="41" ht="13" x14ac:dyDescent="0.2"/>
    <row r="42" ht="13" x14ac:dyDescent="0.2"/>
    <row r="43" ht="13" x14ac:dyDescent="0.2"/>
    <row r="44" ht="13" x14ac:dyDescent="0.2"/>
    <row r="45" ht="13" x14ac:dyDescent="0.2"/>
    <row r="46" ht="13" x14ac:dyDescent="0.2"/>
    <row r="47" ht="13" x14ac:dyDescent="0.2"/>
    <row r="48" ht="13" x14ac:dyDescent="0.2"/>
    <row r="49" ht="13" x14ac:dyDescent="0.2"/>
    <row r="50" ht="13" x14ac:dyDescent="0.2"/>
    <row r="51" ht="13" x14ac:dyDescent="0.2"/>
    <row r="52" ht="13" x14ac:dyDescent="0.2"/>
    <row r="53" ht="13" x14ac:dyDescent="0.2"/>
    <row r="54" ht="13" x14ac:dyDescent="0.2"/>
    <row r="55" ht="13" x14ac:dyDescent="0.2"/>
    <row r="56" ht="13" x14ac:dyDescent="0.2"/>
    <row r="57" ht="13" x14ac:dyDescent="0.2"/>
    <row r="58" ht="13" x14ac:dyDescent="0.2"/>
    <row r="59" ht="13" x14ac:dyDescent="0.2"/>
    <row r="60" ht="13" x14ac:dyDescent="0.2"/>
    <row r="61" ht="13" x14ac:dyDescent="0.2"/>
    <row r="62" ht="13" x14ac:dyDescent="0.2"/>
    <row r="63" ht="13" x14ac:dyDescent="0.2"/>
    <row r="64" ht="13" x14ac:dyDescent="0.2"/>
    <row r="65" ht="13" x14ac:dyDescent="0.2"/>
    <row r="66" ht="13" x14ac:dyDescent="0.2"/>
    <row r="67" ht="13" x14ac:dyDescent="0.2"/>
    <row r="68" ht="13" x14ac:dyDescent="0.2"/>
    <row r="69" ht="13" x14ac:dyDescent="0.2"/>
    <row r="70" ht="13" x14ac:dyDescent="0.2"/>
    <row r="71" ht="13" x14ac:dyDescent="0.2"/>
    <row r="72" ht="13" x14ac:dyDescent="0.2"/>
    <row r="73" ht="13" x14ac:dyDescent="0.2"/>
    <row r="74" ht="13" x14ac:dyDescent="0.2"/>
    <row r="75" ht="13" x14ac:dyDescent="0.2"/>
    <row r="76" ht="13" x14ac:dyDescent="0.2"/>
    <row r="77" ht="13" x14ac:dyDescent="0.2"/>
    <row r="78" ht="13" x14ac:dyDescent="0.2"/>
    <row r="79" ht="13" x14ac:dyDescent="0.2"/>
    <row r="80" ht="13" x14ac:dyDescent="0.2"/>
    <row r="81" ht="13" x14ac:dyDescent="0.2"/>
    <row r="82" ht="13" x14ac:dyDescent="0.2"/>
    <row r="83" ht="13" x14ac:dyDescent="0.2"/>
    <row r="84" ht="13" x14ac:dyDescent="0.2"/>
    <row r="85" ht="13" x14ac:dyDescent="0.2"/>
    <row r="86" ht="13" x14ac:dyDescent="0.2"/>
    <row r="87" ht="13" x14ac:dyDescent="0.2"/>
    <row r="88" ht="13" x14ac:dyDescent="0.2"/>
    <row r="89" ht="13" x14ac:dyDescent="0.2"/>
    <row r="90" ht="13" x14ac:dyDescent="0.2"/>
    <row r="91" ht="13" x14ac:dyDescent="0.2"/>
    <row r="92" ht="13" x14ac:dyDescent="0.2"/>
    <row r="93" ht="13" x14ac:dyDescent="0.2"/>
    <row r="94" ht="13" x14ac:dyDescent="0.2"/>
    <row r="95" ht="13" x14ac:dyDescent="0.2"/>
    <row r="96" ht="13" x14ac:dyDescent="0.2"/>
    <row r="97" ht="13" x14ac:dyDescent="0.2"/>
    <row r="98" ht="13" x14ac:dyDescent="0.2"/>
    <row r="99" ht="13" x14ac:dyDescent="0.2"/>
    <row r="100" ht="13" x14ac:dyDescent="0.2"/>
    <row r="101" ht="13" x14ac:dyDescent="0.2"/>
    <row r="102" ht="13" x14ac:dyDescent="0.2"/>
    <row r="103" ht="13" x14ac:dyDescent="0.2"/>
    <row r="104" ht="13" x14ac:dyDescent="0.2"/>
    <row r="105" ht="13" x14ac:dyDescent="0.2"/>
    <row r="106" ht="13" x14ac:dyDescent="0.2"/>
    <row r="107" ht="13" x14ac:dyDescent="0.2"/>
    <row r="108" ht="13" x14ac:dyDescent="0.2"/>
    <row r="109" ht="13" x14ac:dyDescent="0.2"/>
    <row r="110" ht="13" x14ac:dyDescent="0.2"/>
    <row r="111" ht="13" x14ac:dyDescent="0.2"/>
    <row r="112" ht="13" x14ac:dyDescent="0.2"/>
    <row r="113" ht="13" x14ac:dyDescent="0.2"/>
    <row r="114" ht="13" x14ac:dyDescent="0.2"/>
    <row r="115" ht="13" x14ac:dyDescent="0.2"/>
    <row r="116" ht="13" x14ac:dyDescent="0.2"/>
    <row r="117" ht="13" x14ac:dyDescent="0.2"/>
    <row r="118" ht="13" x14ac:dyDescent="0.2"/>
    <row r="119" ht="13" x14ac:dyDescent="0.2"/>
    <row r="120" ht="13" x14ac:dyDescent="0.2"/>
    <row r="121" ht="13" x14ac:dyDescent="0.2"/>
    <row r="122" ht="13" x14ac:dyDescent="0.2"/>
    <row r="123" ht="13" x14ac:dyDescent="0.2"/>
    <row r="124" ht="13" x14ac:dyDescent="0.2"/>
    <row r="125" ht="13" x14ac:dyDescent="0.2"/>
    <row r="126" ht="13" x14ac:dyDescent="0.2"/>
    <row r="127" ht="13" x14ac:dyDescent="0.2"/>
    <row r="128" ht="13" x14ac:dyDescent="0.2"/>
    <row r="129" ht="13" x14ac:dyDescent="0.2"/>
    <row r="130" ht="13" x14ac:dyDescent="0.2"/>
    <row r="131" ht="13" x14ac:dyDescent="0.2"/>
    <row r="132" ht="13" x14ac:dyDescent="0.2"/>
    <row r="133" ht="13" x14ac:dyDescent="0.2"/>
    <row r="134" ht="13" x14ac:dyDescent="0.2"/>
    <row r="135" ht="13" x14ac:dyDescent="0.2"/>
    <row r="136" ht="13" x14ac:dyDescent="0.2"/>
    <row r="137" ht="13" x14ac:dyDescent="0.2"/>
    <row r="138" ht="13" x14ac:dyDescent="0.2"/>
    <row r="139" ht="13" x14ac:dyDescent="0.2"/>
    <row r="140" ht="13" x14ac:dyDescent="0.2"/>
    <row r="141" ht="13" x14ac:dyDescent="0.2"/>
    <row r="142" ht="13" x14ac:dyDescent="0.2"/>
    <row r="143" ht="13" x14ac:dyDescent="0.2"/>
    <row r="144" ht="13" x14ac:dyDescent="0.2"/>
    <row r="145" ht="13" x14ac:dyDescent="0.2"/>
  </sheetData>
  <mergeCells count="1">
    <mergeCell ref="B2:J2"/>
  </mergeCells>
  <phoneticPr fontId="3"/>
  <pageMargins left="0.7" right="0.7" top="0.75" bottom="0.75" header="0.3" footer="0.3"/>
  <pageSetup paperSize="9" scale="96" orientation="portrait" r:id="rId1"/>
  <rowBreaks count="1" manualBreakCount="1">
    <brk id="59" max="16383" man="1"/>
  </rowBreaks>
  <drawing r:id="rId2"/>
  <legacyDrawing r:id="rId3"/>
  <oleObjects>
    <mc:AlternateContent xmlns:mc="http://schemas.openxmlformats.org/markup-compatibility/2006">
      <mc:Choice Requires="x14">
        <oleObject progId="文書" shapeId="14337" r:id="rId4">
          <objectPr defaultSize="0" r:id="rId5">
            <anchor moveWithCells="1">
              <from>
                <xdr:col>0</xdr:col>
                <xdr:colOff>0</xdr:colOff>
                <xdr:row>54</xdr:row>
                <xdr:rowOff>25400</xdr:rowOff>
              </from>
              <to>
                <xdr:col>9</xdr:col>
                <xdr:colOff>457200</xdr:colOff>
                <xdr:row>110</xdr:row>
                <xdr:rowOff>31750</xdr:rowOff>
              </to>
            </anchor>
          </objectPr>
        </oleObject>
      </mc:Choice>
      <mc:Fallback>
        <oleObject progId="文書" shapeId="14337" r:id="rId4"/>
      </mc:Fallback>
    </mc:AlternateContent>
    <mc:AlternateContent xmlns:mc="http://schemas.openxmlformats.org/markup-compatibility/2006">
      <mc:Choice Requires="x14">
        <oleObject progId="文書" shapeId="14338" r:id="rId6">
          <objectPr defaultSize="0" autoPict="0" r:id="rId7">
            <anchor moveWithCells="1">
              <from>
                <xdr:col>0</xdr:col>
                <xdr:colOff>0</xdr:colOff>
                <xdr:row>102</xdr:row>
                <xdr:rowOff>12700</xdr:rowOff>
              </from>
              <to>
                <xdr:col>9</xdr:col>
                <xdr:colOff>438150</xdr:colOff>
                <xdr:row>161</xdr:row>
                <xdr:rowOff>107950</xdr:rowOff>
              </to>
            </anchor>
          </objectPr>
        </oleObject>
      </mc:Choice>
      <mc:Fallback>
        <oleObject progId="文書" shapeId="14338" r:id="rId6"/>
      </mc:Fallback>
    </mc:AlternateContent>
    <mc:AlternateContent xmlns:mc="http://schemas.openxmlformats.org/markup-compatibility/2006">
      <mc:Choice Requires="x14">
        <oleObject progId="文書" shapeId="14339" r:id="rId8">
          <objectPr defaultSize="0" autoPict="0" r:id="rId9">
            <anchor moveWithCells="1">
              <from>
                <xdr:col>0</xdr:col>
                <xdr:colOff>0</xdr:colOff>
                <xdr:row>2</xdr:row>
                <xdr:rowOff>190500</xdr:rowOff>
              </from>
              <to>
                <xdr:col>9</xdr:col>
                <xdr:colOff>590550</xdr:colOff>
                <xdr:row>54</xdr:row>
                <xdr:rowOff>57150</xdr:rowOff>
              </to>
            </anchor>
          </objectPr>
        </oleObject>
      </mc:Choice>
      <mc:Fallback>
        <oleObject progId="文書" shapeId="14339" r:id="rId8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1:J46"/>
  <sheetViews>
    <sheetView showGridLines="0" zoomScaleNormal="100" workbookViewId="0"/>
  </sheetViews>
  <sheetFormatPr defaultColWidth="18.6328125" defaultRowHeight="12.75" customHeight="1" x14ac:dyDescent="0.2"/>
  <cols>
    <col min="1" max="1" width="2.6328125" style="5" customWidth="1"/>
    <col min="2" max="2" width="4.6328125" style="5" customWidth="1"/>
    <col min="3" max="3" width="25.6328125" style="5" customWidth="1"/>
    <col min="4" max="4" width="18.08984375" style="5" customWidth="1"/>
    <col min="5" max="5" width="53.08984375" style="5" customWidth="1"/>
    <col min="6" max="6" width="11.26953125" style="5" customWidth="1"/>
    <col min="7" max="7" width="20" style="5" bestFit="1" customWidth="1"/>
    <col min="8" max="10" width="12.6328125" style="5" customWidth="1"/>
    <col min="11" max="16384" width="18.6328125" style="5"/>
  </cols>
  <sheetData>
    <row r="1" spans="2:10" ht="15" customHeight="1" thickBot="1" x14ac:dyDescent="0.25"/>
    <row r="2" spans="2:10" ht="30" customHeight="1" thickBot="1" x14ac:dyDescent="0.25">
      <c r="B2" s="441" t="s">
        <v>221</v>
      </c>
      <c r="C2" s="442"/>
      <c r="D2" s="442"/>
      <c r="E2" s="443"/>
      <c r="F2" s="6"/>
      <c r="G2" s="441" t="s">
        <v>104</v>
      </c>
      <c r="H2" s="442"/>
      <c r="I2" s="442"/>
      <c r="J2" s="443"/>
    </row>
    <row r="3" spans="2:10" ht="19.5" customHeight="1" thickBot="1" x14ac:dyDescent="0.25">
      <c r="B3" s="16"/>
      <c r="C3" s="16"/>
      <c r="D3" s="16"/>
      <c r="E3" s="16"/>
      <c r="F3" s="6"/>
    </row>
    <row r="4" spans="2:10" ht="18" customHeight="1" thickBot="1" x14ac:dyDescent="0.25">
      <c r="D4" s="12" t="s">
        <v>101</v>
      </c>
      <c r="G4" s="33" t="s">
        <v>63</v>
      </c>
      <c r="H4" s="34" t="s">
        <v>64</v>
      </c>
    </row>
    <row r="5" spans="2:10" ht="26.25" customHeight="1" thickBot="1" x14ac:dyDescent="0.25">
      <c r="B5" s="29"/>
      <c r="C5" s="30" t="s">
        <v>220</v>
      </c>
      <c r="D5" s="31" t="s">
        <v>67</v>
      </c>
      <c r="E5" s="69" t="s">
        <v>129</v>
      </c>
      <c r="G5" s="35" t="s">
        <v>233</v>
      </c>
      <c r="H5" s="36" t="s">
        <v>49</v>
      </c>
    </row>
    <row r="6" spans="2:10" ht="40.15" customHeight="1" x14ac:dyDescent="0.2">
      <c r="B6" s="207">
        <v>1</v>
      </c>
      <c r="C6" s="208" t="s">
        <v>184</v>
      </c>
      <c r="D6" s="209"/>
      <c r="E6" s="210" t="s">
        <v>229</v>
      </c>
    </row>
    <row r="7" spans="2:10" ht="19.5" customHeight="1" x14ac:dyDescent="0.2">
      <c r="B7" s="73">
        <v>2</v>
      </c>
      <c r="C7" s="70" t="s">
        <v>1</v>
      </c>
      <c r="D7" s="28"/>
      <c r="E7" s="66" t="s">
        <v>230</v>
      </c>
    </row>
    <row r="8" spans="2:10" ht="19.5" customHeight="1" x14ac:dyDescent="0.2">
      <c r="B8" s="73">
        <v>3</v>
      </c>
      <c r="C8" s="70" t="s">
        <v>81</v>
      </c>
      <c r="D8" s="28"/>
      <c r="E8" s="66" t="s">
        <v>105</v>
      </c>
    </row>
    <row r="9" spans="2:10" ht="19.5" customHeight="1" x14ac:dyDescent="0.2">
      <c r="B9" s="73">
        <v>4</v>
      </c>
      <c r="C9" s="70" t="s">
        <v>2</v>
      </c>
      <c r="D9" s="28"/>
      <c r="E9" s="66" t="s">
        <v>106</v>
      </c>
      <c r="G9" s="5" t="s">
        <v>76</v>
      </c>
    </row>
    <row r="10" spans="2:10" ht="19.5" customHeight="1" x14ac:dyDescent="0.2">
      <c r="B10" s="211">
        <v>5</v>
      </c>
      <c r="C10" s="212" t="s">
        <v>3</v>
      </c>
      <c r="D10" s="213"/>
      <c r="E10" s="214" t="s">
        <v>107</v>
      </c>
      <c r="G10" s="8"/>
      <c r="H10" s="432" t="s">
        <v>42</v>
      </c>
      <c r="I10" s="17" t="s">
        <v>49</v>
      </c>
    </row>
    <row r="11" spans="2:10" ht="19.5" customHeight="1" x14ac:dyDescent="0.2">
      <c r="B11" s="203">
        <v>6</v>
      </c>
      <c r="C11" s="204" t="s">
        <v>5</v>
      </c>
      <c r="D11" s="205"/>
      <c r="E11" s="206" t="s">
        <v>213</v>
      </c>
      <c r="G11" s="220" t="str">
        <f>IF(ISBLANK(関係係数シート!K6),"",関係係数シート!K6)</f>
        <v>令和２年（2020年）</v>
      </c>
      <c r="H11" s="221">
        <f>IF(ISBLANK(関係係数シート!L6),"",関係係数シート!L6)</f>
        <v>0.53516732899992814</v>
      </c>
      <c r="I11" s="221">
        <f>IF(ISBLANK(関係係数シート!M6),"",関係係数シート!M6)</f>
        <v>0.56758391640723727</v>
      </c>
    </row>
    <row r="12" spans="2:10" ht="19.5" customHeight="1" x14ac:dyDescent="0.2">
      <c r="B12" s="73">
        <v>7</v>
      </c>
      <c r="C12" s="70" t="s">
        <v>6</v>
      </c>
      <c r="D12" s="28"/>
      <c r="E12" s="66" t="s">
        <v>108</v>
      </c>
      <c r="G12" s="222" t="str">
        <f>IF(ISBLANK(関係係数シート!K7),"",関係係数シート!K7)</f>
        <v>令和３年（2021年）</v>
      </c>
      <c r="H12" s="223">
        <f>IF(ISBLANK(関係係数シート!L7),"",関係係数シート!L7)</f>
        <v>0.51510149141910211</v>
      </c>
      <c r="I12" s="223">
        <f>IF(ISBLANK(関係係数シート!M7),"",関係係数シート!M7)</f>
        <v>0.55742170177227612</v>
      </c>
    </row>
    <row r="13" spans="2:10" ht="19.5" customHeight="1" x14ac:dyDescent="0.2">
      <c r="B13" s="73">
        <v>8</v>
      </c>
      <c r="C13" s="70" t="s">
        <v>185</v>
      </c>
      <c r="D13" s="28"/>
      <c r="E13" s="66" t="s">
        <v>214</v>
      </c>
      <c r="G13" s="224" t="str">
        <f>IF(ISBLANK(関係係数シート!K8),"",関係係数シート!K8)</f>
        <v>令和４年（2022年）</v>
      </c>
      <c r="H13" s="223">
        <f>IF(ISBLANK(関係係数シート!L8),"",関係係数シート!L8)</f>
        <v>0.52065488066092258</v>
      </c>
      <c r="I13" s="223">
        <f>IF(ISBLANK(関係係数シート!M8),"",関係係数シート!M8)</f>
        <v>0.53412627708601101</v>
      </c>
    </row>
    <row r="14" spans="2:10" ht="19.5" customHeight="1" x14ac:dyDescent="0.2">
      <c r="B14" s="73">
        <v>9</v>
      </c>
      <c r="C14" s="70" t="s">
        <v>7</v>
      </c>
      <c r="D14" s="28"/>
      <c r="E14" s="66" t="s">
        <v>231</v>
      </c>
      <c r="G14" s="222" t="str">
        <f>IF(ISBLANK(関係係数シート!K9),"",関係係数シート!K9)</f>
        <v>令和５年（2023年）</v>
      </c>
      <c r="H14" s="223">
        <f>IF(ISBLANK(関係係数シート!L9),"",関係係数シート!L9)</f>
        <v>0.54715948066986786</v>
      </c>
      <c r="I14" s="223">
        <f>IF(ISBLANK(関係係数シート!M9),"",関係係数シート!M9)</f>
        <v>0.5960677179768451</v>
      </c>
    </row>
    <row r="15" spans="2:10" ht="19.5" customHeight="1" x14ac:dyDescent="0.2">
      <c r="B15" s="74">
        <v>10</v>
      </c>
      <c r="C15" s="71" t="s">
        <v>8</v>
      </c>
      <c r="D15" s="215"/>
      <c r="E15" s="67" t="s">
        <v>215</v>
      </c>
      <c r="G15" s="224" t="str">
        <f>IF(ISBLANK(関係係数シート!K10),"",関係係数シート!K10)</f>
        <v>令和６年（2024年）</v>
      </c>
      <c r="H15" s="223">
        <f>IF(ISBLANK(関係係数シート!L10),"",関係係数シート!L10)</f>
        <v>0.54435289444561274</v>
      </c>
      <c r="I15" s="223">
        <f>IF(ISBLANK(関係係数シート!M10),"",関係係数シート!M10)</f>
        <v>0.57137298099833567</v>
      </c>
    </row>
    <row r="16" spans="2:10" ht="19.5" customHeight="1" x14ac:dyDescent="0.2">
      <c r="B16" s="216">
        <v>11</v>
      </c>
      <c r="C16" s="217" t="s">
        <v>9</v>
      </c>
      <c r="D16" s="218"/>
      <c r="E16" s="219" t="s">
        <v>109</v>
      </c>
      <c r="G16" s="222" t="str">
        <f>IF(ISBLANK(関係係数シート!K11),"",関係係数シート!K11)</f>
        <v/>
      </c>
      <c r="H16" s="223" t="str">
        <f>IF(ISBLANK(関係係数シート!L11),"",関係係数シート!L11)</f>
        <v/>
      </c>
      <c r="I16" s="223" t="str">
        <f>IF(ISBLANK(関係係数シート!M11),"",関係係数シート!M11)</f>
        <v/>
      </c>
    </row>
    <row r="17" spans="2:9" ht="19.5" customHeight="1" x14ac:dyDescent="0.2">
      <c r="B17" s="73">
        <v>12</v>
      </c>
      <c r="C17" s="70" t="s">
        <v>11</v>
      </c>
      <c r="D17" s="28"/>
      <c r="E17" s="66" t="s">
        <v>216</v>
      </c>
      <c r="G17" s="224" t="str">
        <f>IF(ISBLANK(関係係数シート!K12),"",関係係数シート!K12)</f>
        <v/>
      </c>
      <c r="H17" s="223" t="str">
        <f>IF(ISBLANK(関係係数シート!L12),"",関係係数シート!L12)</f>
        <v/>
      </c>
      <c r="I17" s="223" t="str">
        <f>IF(ISBLANK(関係係数シート!M12),"",関係係数シート!M12)</f>
        <v/>
      </c>
    </row>
    <row r="18" spans="2:9" ht="19.5" customHeight="1" x14ac:dyDescent="0.2">
      <c r="B18" s="73">
        <v>13</v>
      </c>
      <c r="C18" s="70" t="s">
        <v>186</v>
      </c>
      <c r="D18" s="28"/>
      <c r="E18" s="66" t="s">
        <v>110</v>
      </c>
      <c r="F18" s="9"/>
      <c r="G18" s="222" t="str">
        <f>IF(ISBLANK(関係係数シート!K13),"",関係係数シート!K13)</f>
        <v/>
      </c>
      <c r="H18" s="223" t="str">
        <f>IF(ISBLANK(関係係数シート!L13),"",関係係数シート!L13)</f>
        <v/>
      </c>
      <c r="I18" s="223" t="str">
        <f>IF(ISBLANK(関係係数シート!M13),"",関係係数シート!M13)</f>
        <v/>
      </c>
    </row>
    <row r="19" spans="2:9" ht="19.5" customHeight="1" x14ac:dyDescent="0.2">
      <c r="B19" s="73">
        <v>14</v>
      </c>
      <c r="C19" s="70" t="s">
        <v>187</v>
      </c>
      <c r="D19" s="28"/>
      <c r="E19" s="66" t="s">
        <v>111</v>
      </c>
      <c r="F19" s="9"/>
      <c r="G19" s="225" t="str">
        <f>IF(ISBLANK(関係係数シート!K14),"",関係係数シート!K14)</f>
        <v/>
      </c>
      <c r="H19" s="226" t="str">
        <f>IF(ISBLANK(関係係数シート!L14),"",関係係数シート!L14)</f>
        <v/>
      </c>
      <c r="I19" s="226" t="str">
        <f>IF(ISBLANK(関係係数シート!M14),"",関係係数シート!M14)</f>
        <v/>
      </c>
    </row>
    <row r="20" spans="2:9" ht="19.5" customHeight="1" x14ac:dyDescent="0.2">
      <c r="B20" s="211">
        <v>15</v>
      </c>
      <c r="C20" s="212" t="s">
        <v>188</v>
      </c>
      <c r="D20" s="213"/>
      <c r="E20" s="214" t="s">
        <v>112</v>
      </c>
      <c r="F20" s="9"/>
      <c r="G20" s="7" t="s">
        <v>86</v>
      </c>
      <c r="H20" s="14">
        <f>AVERAGE(H11:H19)</f>
        <v>0.53248721523908671</v>
      </c>
      <c r="I20" s="14">
        <f>AVERAGE(I11:I19)</f>
        <v>0.56531451884814099</v>
      </c>
    </row>
    <row r="21" spans="2:9" ht="19.5" customHeight="1" x14ac:dyDescent="0.2">
      <c r="B21" s="203">
        <v>16</v>
      </c>
      <c r="C21" s="204" t="s">
        <v>82</v>
      </c>
      <c r="D21" s="205"/>
      <c r="E21" s="206" t="s">
        <v>113</v>
      </c>
      <c r="F21" s="9"/>
      <c r="G21" s="439" t="s">
        <v>244</v>
      </c>
    </row>
    <row r="22" spans="2:9" ht="40.15" customHeight="1" x14ac:dyDescent="0.2">
      <c r="B22" s="73">
        <v>17</v>
      </c>
      <c r="C22" s="70" t="s">
        <v>189</v>
      </c>
      <c r="D22" s="28"/>
      <c r="E22" s="66" t="s">
        <v>114</v>
      </c>
    </row>
    <row r="23" spans="2:9" ht="19.5" customHeight="1" x14ac:dyDescent="0.2">
      <c r="B23" s="73">
        <v>18</v>
      </c>
      <c r="C23" s="70" t="s">
        <v>190</v>
      </c>
      <c r="D23" s="28"/>
      <c r="E23" s="66" t="s">
        <v>115</v>
      </c>
    </row>
    <row r="24" spans="2:9" ht="19.5" customHeight="1" x14ac:dyDescent="0.2">
      <c r="B24" s="73">
        <v>19</v>
      </c>
      <c r="C24" s="70" t="s">
        <v>13</v>
      </c>
      <c r="D24" s="28"/>
      <c r="E24" s="66" t="s">
        <v>116</v>
      </c>
    </row>
    <row r="25" spans="2:9" ht="60" customHeight="1" x14ac:dyDescent="0.2">
      <c r="B25" s="74">
        <v>20</v>
      </c>
      <c r="C25" s="71" t="s">
        <v>16</v>
      </c>
      <c r="D25" s="215"/>
      <c r="E25" s="67" t="s">
        <v>217</v>
      </c>
    </row>
    <row r="26" spans="2:9" ht="40.15" customHeight="1" x14ac:dyDescent="0.2">
      <c r="B26" s="216">
        <v>21</v>
      </c>
      <c r="C26" s="217" t="s">
        <v>17</v>
      </c>
      <c r="D26" s="218"/>
      <c r="E26" s="219" t="s">
        <v>117</v>
      </c>
    </row>
    <row r="27" spans="2:9" ht="19.5" customHeight="1" x14ac:dyDescent="0.2">
      <c r="B27" s="73">
        <v>22</v>
      </c>
      <c r="C27" s="70" t="s">
        <v>18</v>
      </c>
      <c r="D27" s="28"/>
      <c r="E27" s="66" t="s">
        <v>118</v>
      </c>
    </row>
    <row r="28" spans="2:9" ht="19.5" customHeight="1" x14ac:dyDescent="0.2">
      <c r="B28" s="73">
        <v>23</v>
      </c>
      <c r="C28" s="70" t="s">
        <v>195</v>
      </c>
      <c r="D28" s="28"/>
      <c r="E28" s="66" t="s">
        <v>119</v>
      </c>
    </row>
    <row r="29" spans="2:9" ht="19.5" customHeight="1" x14ac:dyDescent="0.2">
      <c r="B29" s="73">
        <v>24</v>
      </c>
      <c r="C29" s="70" t="s">
        <v>83</v>
      </c>
      <c r="D29" s="28"/>
      <c r="E29" s="66" t="s">
        <v>120</v>
      </c>
    </row>
    <row r="30" spans="2:9" ht="40.15" customHeight="1" x14ac:dyDescent="0.2">
      <c r="B30" s="211">
        <v>25</v>
      </c>
      <c r="C30" s="212" t="s">
        <v>20</v>
      </c>
      <c r="D30" s="213"/>
      <c r="E30" s="214" t="s">
        <v>121</v>
      </c>
    </row>
    <row r="31" spans="2:9" ht="25.15" customHeight="1" x14ac:dyDescent="0.2">
      <c r="B31" s="203">
        <v>26</v>
      </c>
      <c r="C31" s="204" t="s">
        <v>22</v>
      </c>
      <c r="D31" s="205"/>
      <c r="E31" s="206" t="s">
        <v>122</v>
      </c>
    </row>
    <row r="32" spans="2:9" ht="19.5" customHeight="1" x14ac:dyDescent="0.2">
      <c r="B32" s="73">
        <v>27</v>
      </c>
      <c r="C32" s="70" t="s">
        <v>24</v>
      </c>
      <c r="D32" s="28"/>
      <c r="E32" s="66" t="s">
        <v>123</v>
      </c>
    </row>
    <row r="33" spans="2:5" ht="50.15" customHeight="1" x14ac:dyDescent="0.2">
      <c r="B33" s="73">
        <v>28</v>
      </c>
      <c r="C33" s="70" t="s">
        <v>201</v>
      </c>
      <c r="D33" s="28"/>
      <c r="E33" s="66" t="s">
        <v>218</v>
      </c>
    </row>
    <row r="34" spans="2:5" ht="50.15" customHeight="1" x14ac:dyDescent="0.2">
      <c r="B34" s="73">
        <v>29</v>
      </c>
      <c r="C34" s="70" t="s">
        <v>84</v>
      </c>
      <c r="D34" s="28"/>
      <c r="E34" s="66" t="s">
        <v>124</v>
      </c>
    </row>
    <row r="35" spans="2:5" ht="19.5" customHeight="1" x14ac:dyDescent="0.2">
      <c r="B35" s="74">
        <v>30</v>
      </c>
      <c r="C35" s="71" t="s">
        <v>26</v>
      </c>
      <c r="D35" s="215"/>
      <c r="E35" s="67" t="s">
        <v>125</v>
      </c>
    </row>
    <row r="36" spans="2:5" ht="19.5" customHeight="1" x14ac:dyDescent="0.2">
      <c r="B36" s="216">
        <v>31</v>
      </c>
      <c r="C36" s="217" t="s">
        <v>28</v>
      </c>
      <c r="D36" s="218"/>
      <c r="E36" s="219" t="s">
        <v>219</v>
      </c>
    </row>
    <row r="37" spans="2:5" ht="25.15" customHeight="1" x14ac:dyDescent="0.2">
      <c r="B37" s="73">
        <v>32</v>
      </c>
      <c r="C37" s="70" t="s">
        <v>206</v>
      </c>
      <c r="D37" s="28"/>
      <c r="E37" s="66" t="s">
        <v>126</v>
      </c>
    </row>
    <row r="38" spans="2:5" ht="40.15" customHeight="1" x14ac:dyDescent="0.2">
      <c r="B38" s="73">
        <v>33</v>
      </c>
      <c r="C38" s="70" t="s">
        <v>208</v>
      </c>
      <c r="D38" s="28"/>
      <c r="E38" s="66" t="s">
        <v>127</v>
      </c>
    </row>
    <row r="39" spans="2:5" ht="40.15" customHeight="1" x14ac:dyDescent="0.2">
      <c r="B39" s="74">
        <v>34</v>
      </c>
      <c r="C39" s="71" t="s">
        <v>32</v>
      </c>
      <c r="D39" s="28"/>
      <c r="E39" s="67" t="s">
        <v>128</v>
      </c>
    </row>
    <row r="40" spans="2:5" ht="50.15" customHeight="1" x14ac:dyDescent="0.2">
      <c r="B40" s="211">
        <v>35</v>
      </c>
      <c r="C40" s="212" t="s">
        <v>34</v>
      </c>
      <c r="D40" s="213"/>
      <c r="E40" s="214" t="s">
        <v>232</v>
      </c>
    </row>
    <row r="41" spans="2:5" ht="19.5" customHeight="1" x14ac:dyDescent="0.2">
      <c r="B41" s="72">
        <v>36</v>
      </c>
      <c r="C41" s="204" t="s">
        <v>36</v>
      </c>
      <c r="D41" s="205"/>
      <c r="E41" s="206"/>
    </row>
    <row r="42" spans="2:5" ht="19.5" customHeight="1" thickBot="1" x14ac:dyDescent="0.25">
      <c r="B42" s="74">
        <v>37</v>
      </c>
      <c r="C42" s="71" t="s">
        <v>38</v>
      </c>
      <c r="D42" s="28"/>
      <c r="E42" s="67"/>
    </row>
    <row r="43" spans="2:5" ht="19.5" customHeight="1" thickBot="1" x14ac:dyDescent="0.25">
      <c r="B43" s="75"/>
      <c r="C43" s="76" t="s">
        <v>45</v>
      </c>
      <c r="D43" s="32">
        <f>SUM(D6:D42)</f>
        <v>0</v>
      </c>
      <c r="E43" s="68"/>
    </row>
    <row r="44" spans="2:5" ht="18" customHeight="1" x14ac:dyDescent="0.2"/>
    <row r="45" spans="2:5" ht="18" customHeight="1" x14ac:dyDescent="0.2"/>
    <row r="46" spans="2:5" ht="18" customHeight="1" x14ac:dyDescent="0.2">
      <c r="B46" s="444"/>
      <c r="C46" s="444"/>
      <c r="D46" s="444"/>
      <c r="E46" s="444"/>
    </row>
  </sheetData>
  <mergeCells count="3">
    <mergeCell ref="B2:E2"/>
    <mergeCell ref="G2:J2"/>
    <mergeCell ref="B46:E46"/>
  </mergeCells>
  <phoneticPr fontId="3"/>
  <dataValidations count="2">
    <dataValidation type="list" allowBlank="1" showInputMessage="1" showErrorMessage="1" sqref="H5" xr:uid="{00000000-0002-0000-0100-000000000000}">
      <formula1>$H$10:$I$10</formula1>
    </dataValidation>
    <dataValidation type="list" allowBlank="1" showInputMessage="1" showErrorMessage="1" sqref="G5" xr:uid="{00000000-0002-0000-0100-000001000000}">
      <formula1>$G$11:$G$20</formula1>
    </dataValidation>
  </dataValidations>
  <pageMargins left="1.0629921259842521" right="0.78740157480314965" top="0.70866141732283472" bottom="0.6692913385826772" header="0.51181102362204722" footer="0.51181102362204722"/>
  <pageSetup paperSize="9" scale="66" orientation="portrait" r:id="rId1"/>
  <headerFooter alignWithMargins="0"/>
  <colBreaks count="1" manualBreakCount="1">
    <brk id="6" min="1" max="4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B1:K134"/>
  <sheetViews>
    <sheetView showGridLines="0" zoomScaleNormal="100" zoomScaleSheetLayoutView="85" workbookViewId="0"/>
  </sheetViews>
  <sheetFormatPr defaultColWidth="18.6328125" defaultRowHeight="12.75" customHeight="1" x14ac:dyDescent="0.2"/>
  <cols>
    <col min="1" max="1" width="4.453125" style="11" customWidth="1"/>
    <col min="2" max="2" width="1.26953125" style="11" customWidth="1"/>
    <col min="3" max="3" width="4.26953125" style="11" customWidth="1"/>
    <col min="4" max="4" width="15.6328125" style="11" customWidth="1"/>
    <col min="5" max="10" width="14.6328125" style="11" customWidth="1"/>
    <col min="11" max="11" width="1.453125" style="11" customWidth="1"/>
    <col min="12" max="16384" width="18.6328125" style="11"/>
  </cols>
  <sheetData>
    <row r="1" spans="2:11" s="140" customFormat="1" ht="18.75" customHeight="1" x14ac:dyDescent="0.2">
      <c r="J1" s="179" t="s">
        <v>236</v>
      </c>
    </row>
    <row r="2" spans="2:11" s="156" customFormat="1" ht="25.15" customHeight="1" x14ac:dyDescent="0.2">
      <c r="B2" s="140"/>
      <c r="C2" s="434"/>
      <c r="D2" s="492" t="s">
        <v>166</v>
      </c>
      <c r="E2" s="493"/>
      <c r="F2" s="493"/>
      <c r="G2" s="493"/>
      <c r="H2" s="493"/>
      <c r="I2" s="493"/>
      <c r="J2" s="493"/>
    </row>
    <row r="3" spans="2:11" s="156" customFormat="1" ht="25.15" customHeight="1" thickBot="1" x14ac:dyDescent="0.25">
      <c r="B3" s="140"/>
      <c r="C3" s="434"/>
      <c r="D3" s="494"/>
      <c r="E3" s="495"/>
      <c r="F3" s="495"/>
      <c r="G3" s="495"/>
      <c r="H3" s="495"/>
      <c r="I3" s="495"/>
      <c r="J3" s="495"/>
      <c r="K3" s="24"/>
    </row>
    <row r="4" spans="2:11" s="156" customFormat="1" ht="10.15" customHeight="1" thickTop="1" x14ac:dyDescent="0.2">
      <c r="B4" s="140"/>
      <c r="C4" s="435"/>
      <c r="D4" s="496"/>
      <c r="E4" s="496"/>
      <c r="F4" s="496"/>
      <c r="G4" s="496"/>
      <c r="H4" s="496"/>
      <c r="I4" s="496"/>
      <c r="J4" s="496"/>
      <c r="K4" s="24"/>
    </row>
    <row r="5" spans="2:11" s="22" customFormat="1" ht="6.75" customHeight="1" x14ac:dyDescent="0.2">
      <c r="C5" s="23"/>
      <c r="D5" s="23"/>
      <c r="E5" s="24"/>
      <c r="F5" s="24"/>
      <c r="G5" s="24"/>
      <c r="H5" s="24"/>
      <c r="I5" s="24"/>
      <c r="J5" s="24"/>
      <c r="K5" s="24"/>
    </row>
    <row r="6" spans="2:11" s="22" customFormat="1" ht="18.75" customHeight="1" thickBot="1" x14ac:dyDescent="0.25">
      <c r="C6" s="142" t="s">
        <v>167</v>
      </c>
      <c r="D6" s="141"/>
      <c r="E6" s="141"/>
      <c r="F6" s="141"/>
      <c r="G6" s="141"/>
      <c r="H6" s="141"/>
      <c r="I6" s="141"/>
      <c r="J6" s="141"/>
      <c r="K6" s="24"/>
    </row>
    <row r="7" spans="2:11" s="22" customFormat="1" ht="25.15" customHeight="1" x14ac:dyDescent="0.2">
      <c r="C7" s="140"/>
      <c r="D7" s="503"/>
      <c r="E7" s="504"/>
      <c r="F7" s="504"/>
      <c r="G7" s="504"/>
      <c r="H7" s="504"/>
      <c r="I7" s="504"/>
      <c r="J7" s="505"/>
      <c r="K7" s="24"/>
    </row>
    <row r="8" spans="2:11" s="22" customFormat="1" ht="25.15" customHeight="1" x14ac:dyDescent="0.2">
      <c r="C8" s="140"/>
      <c r="D8" s="497"/>
      <c r="E8" s="498"/>
      <c r="F8" s="498"/>
      <c r="G8" s="498"/>
      <c r="H8" s="498"/>
      <c r="I8" s="498"/>
      <c r="J8" s="499"/>
      <c r="K8" s="24"/>
    </row>
    <row r="9" spans="2:11" s="22" customFormat="1" ht="25.15" customHeight="1" thickBot="1" x14ac:dyDescent="0.25">
      <c r="C9" s="140"/>
      <c r="D9" s="500"/>
      <c r="E9" s="501"/>
      <c r="F9" s="501"/>
      <c r="G9" s="501"/>
      <c r="H9" s="501"/>
      <c r="I9" s="501"/>
      <c r="J9" s="502"/>
      <c r="K9" s="24"/>
    </row>
    <row r="10" spans="2:11" s="22" customFormat="1" ht="6" customHeight="1" x14ac:dyDescent="0.2">
      <c r="C10" s="140"/>
      <c r="D10" s="141"/>
      <c r="E10" s="141"/>
      <c r="F10" s="141"/>
      <c r="G10" s="141"/>
      <c r="H10" s="141"/>
      <c r="I10" s="141"/>
      <c r="J10" s="141"/>
      <c r="K10" s="24"/>
    </row>
    <row r="11" spans="2:11" s="22" customFormat="1" ht="18.75" customHeight="1" thickBot="1" x14ac:dyDescent="0.25">
      <c r="C11" s="142" t="s">
        <v>177</v>
      </c>
      <c r="D11" s="141"/>
      <c r="E11" s="141"/>
      <c r="F11" s="141"/>
      <c r="G11" s="141"/>
      <c r="H11" s="141"/>
      <c r="I11" s="141"/>
      <c r="J11" s="141"/>
      <c r="K11" s="24"/>
    </row>
    <row r="12" spans="2:11" s="22" customFormat="1" ht="18.75" customHeight="1" x14ac:dyDescent="0.2">
      <c r="C12" s="140"/>
      <c r="D12" s="436" t="s">
        <v>175</v>
      </c>
      <c r="E12" s="180"/>
      <c r="F12" s="180"/>
      <c r="G12" s="180"/>
      <c r="H12" s="180"/>
      <c r="I12" s="180"/>
      <c r="J12" s="181"/>
      <c r="K12" s="24"/>
    </row>
    <row r="13" spans="2:11" s="22" customFormat="1" ht="25.15" customHeight="1" x14ac:dyDescent="0.2">
      <c r="C13" s="140"/>
      <c r="D13" s="497"/>
      <c r="E13" s="498"/>
      <c r="F13" s="498"/>
      <c r="G13" s="498"/>
      <c r="H13" s="498"/>
      <c r="I13" s="498"/>
      <c r="J13" s="499"/>
      <c r="K13" s="24"/>
    </row>
    <row r="14" spans="2:11" s="22" customFormat="1" ht="25.15" customHeight="1" x14ac:dyDescent="0.2">
      <c r="C14" s="140"/>
      <c r="D14" s="497"/>
      <c r="E14" s="498"/>
      <c r="F14" s="498"/>
      <c r="G14" s="498"/>
      <c r="H14" s="498"/>
      <c r="I14" s="498"/>
      <c r="J14" s="499"/>
      <c r="K14" s="24"/>
    </row>
    <row r="15" spans="2:11" s="22" customFormat="1" ht="18.75" customHeight="1" x14ac:dyDescent="0.2">
      <c r="C15" s="140"/>
      <c r="D15" s="437" t="s">
        <v>176</v>
      </c>
      <c r="E15" s="182"/>
      <c r="F15" s="182"/>
      <c r="G15" s="182"/>
      <c r="H15" s="182"/>
      <c r="I15" s="182"/>
      <c r="J15" s="183"/>
      <c r="K15" s="24"/>
    </row>
    <row r="16" spans="2:11" s="22" customFormat="1" ht="25.15" customHeight="1" x14ac:dyDescent="0.2">
      <c r="C16" s="140"/>
      <c r="D16" s="497"/>
      <c r="E16" s="498"/>
      <c r="F16" s="498"/>
      <c r="G16" s="498"/>
      <c r="H16" s="498"/>
      <c r="I16" s="498"/>
      <c r="J16" s="499"/>
      <c r="K16" s="24"/>
    </row>
    <row r="17" spans="2:11" s="22" customFormat="1" ht="25.15" customHeight="1" thickBot="1" x14ac:dyDescent="0.25">
      <c r="C17" s="140"/>
      <c r="D17" s="500"/>
      <c r="E17" s="501"/>
      <c r="F17" s="501"/>
      <c r="G17" s="501"/>
      <c r="H17" s="501"/>
      <c r="I17" s="501"/>
      <c r="J17" s="502"/>
      <c r="K17" s="24"/>
    </row>
    <row r="18" spans="2:11" s="22" customFormat="1" ht="10.5" customHeight="1" x14ac:dyDescent="0.2">
      <c r="C18" s="140"/>
      <c r="D18" s="140"/>
      <c r="E18" s="140"/>
      <c r="F18" s="140"/>
      <c r="G18" s="140"/>
      <c r="H18" s="140"/>
      <c r="I18" s="140"/>
      <c r="J18" s="140"/>
      <c r="K18" s="24"/>
    </row>
    <row r="19" spans="2:11" s="156" customFormat="1" ht="22.5" customHeight="1" x14ac:dyDescent="0.2">
      <c r="B19" s="157"/>
      <c r="C19" s="445" t="s">
        <v>178</v>
      </c>
      <c r="D19" s="445"/>
      <c r="E19" s="445"/>
      <c r="F19" s="445"/>
      <c r="G19" s="445"/>
      <c r="H19" s="445"/>
      <c r="I19" s="445"/>
      <c r="J19" s="445"/>
      <c r="K19" s="157"/>
    </row>
    <row r="20" spans="2:11" s="187" customFormat="1" ht="9.75" customHeight="1" x14ac:dyDescent="0.2">
      <c r="B20" s="186"/>
      <c r="C20" s="188"/>
      <c r="D20" s="188"/>
      <c r="E20" s="188"/>
      <c r="F20" s="188"/>
      <c r="G20" s="188"/>
      <c r="H20" s="188"/>
      <c r="I20" s="188"/>
      <c r="J20" s="188"/>
      <c r="K20" s="186"/>
    </row>
    <row r="21" spans="2:11" s="22" customFormat="1" ht="13.5" customHeight="1" thickBot="1" x14ac:dyDescent="0.25">
      <c r="B21" s="151"/>
      <c r="C21" s="151"/>
      <c r="D21" s="151"/>
      <c r="E21" s="151"/>
      <c r="F21" s="151"/>
      <c r="G21" s="151"/>
      <c r="H21" s="62" t="s">
        <v>101</v>
      </c>
      <c r="I21" s="151"/>
      <c r="J21" s="62" t="s">
        <v>102</v>
      </c>
      <c r="K21" s="151"/>
    </row>
    <row r="22" spans="2:11" s="22" customFormat="1" ht="6" customHeight="1" x14ac:dyDescent="0.2">
      <c r="B22" s="151"/>
      <c r="C22" s="151"/>
      <c r="D22" s="460"/>
      <c r="E22" s="461"/>
      <c r="F22" s="455" t="s">
        <v>55</v>
      </c>
      <c r="G22" s="77"/>
      <c r="H22" s="77"/>
      <c r="I22" s="455" t="s">
        <v>60</v>
      </c>
      <c r="J22" s="101"/>
      <c r="K22" s="151"/>
    </row>
    <row r="23" spans="2:11" s="22" customFormat="1" ht="6" customHeight="1" x14ac:dyDescent="0.2">
      <c r="B23" s="151"/>
      <c r="C23" s="151"/>
      <c r="D23" s="462"/>
      <c r="E23" s="463"/>
      <c r="F23" s="456"/>
      <c r="G23" s="458" t="s">
        <v>98</v>
      </c>
      <c r="H23" s="78"/>
      <c r="I23" s="456"/>
      <c r="J23" s="453" t="s">
        <v>61</v>
      </c>
      <c r="K23" s="151"/>
    </row>
    <row r="24" spans="2:11" s="152" customFormat="1" ht="30" customHeight="1" thickBot="1" x14ac:dyDescent="0.25">
      <c r="B24" s="153"/>
      <c r="C24" s="153"/>
      <c r="D24" s="464"/>
      <c r="E24" s="465"/>
      <c r="F24" s="457"/>
      <c r="G24" s="459"/>
      <c r="H24" s="79" t="s">
        <v>99</v>
      </c>
      <c r="I24" s="457"/>
      <c r="J24" s="454"/>
      <c r="K24" s="153"/>
    </row>
    <row r="25" spans="2:11" s="22" customFormat="1" ht="20.149999999999999" customHeight="1" x14ac:dyDescent="0.2">
      <c r="B25" s="151"/>
      <c r="C25" s="151"/>
      <c r="D25" s="476" t="s">
        <v>56</v>
      </c>
      <c r="E25" s="154"/>
      <c r="F25" s="80">
        <f>'計算シート '!M45</f>
        <v>0</v>
      </c>
      <c r="G25" s="81">
        <f>'計算シート '!N45</f>
        <v>0</v>
      </c>
      <c r="H25" s="82">
        <f>'計算シート '!O45</f>
        <v>0</v>
      </c>
      <c r="I25" s="83">
        <f>'計算シート '!AA45</f>
        <v>0</v>
      </c>
      <c r="J25" s="102">
        <f>'計算シート '!AE45</f>
        <v>0</v>
      </c>
      <c r="K25" s="151"/>
    </row>
    <row r="26" spans="2:11" s="22" customFormat="1" ht="20.149999999999999" customHeight="1" x14ac:dyDescent="0.2">
      <c r="B26" s="151"/>
      <c r="C26" s="151"/>
      <c r="D26" s="477"/>
      <c r="E26" s="84" t="s">
        <v>130</v>
      </c>
      <c r="F26" s="85">
        <f>'計算シート '!E45</f>
        <v>0</v>
      </c>
      <c r="G26" s="86">
        <f>'計算シート '!F45</f>
        <v>0</v>
      </c>
      <c r="H26" s="87">
        <f>'計算シート '!G45</f>
        <v>0</v>
      </c>
      <c r="I26" s="88">
        <f>'計算シート '!Y45</f>
        <v>0</v>
      </c>
      <c r="J26" s="103">
        <f>'計算シート '!AC45</f>
        <v>0</v>
      </c>
      <c r="K26" s="151"/>
    </row>
    <row r="27" spans="2:11" s="22" customFormat="1" ht="20.149999999999999" customHeight="1" x14ac:dyDescent="0.2">
      <c r="B27" s="151"/>
      <c r="C27" s="151"/>
      <c r="D27" s="478"/>
      <c r="E27" s="89" t="s">
        <v>131</v>
      </c>
      <c r="F27" s="90">
        <f>'計算シート '!J45</f>
        <v>0</v>
      </c>
      <c r="G27" s="91">
        <f>'計算シート '!K45</f>
        <v>0</v>
      </c>
      <c r="H27" s="92">
        <f>'計算シート '!L45</f>
        <v>0</v>
      </c>
      <c r="I27" s="93">
        <f>'計算シート '!Z45</f>
        <v>0</v>
      </c>
      <c r="J27" s="104">
        <f>'計算シート '!AD45</f>
        <v>0</v>
      </c>
      <c r="K27" s="151"/>
    </row>
    <row r="28" spans="2:11" s="22" customFormat="1" ht="20.149999999999999" customHeight="1" thickBot="1" x14ac:dyDescent="0.25">
      <c r="B28" s="151"/>
      <c r="C28" s="151"/>
      <c r="D28" s="466" t="s">
        <v>57</v>
      </c>
      <c r="E28" s="467"/>
      <c r="F28" s="94">
        <f>'計算シート '!U45</f>
        <v>0</v>
      </c>
      <c r="G28" s="95">
        <f>'計算シート '!V45</f>
        <v>0</v>
      </c>
      <c r="H28" s="96">
        <f>'計算シート '!W45</f>
        <v>0</v>
      </c>
      <c r="I28" s="97">
        <f>'計算シート '!AB45</f>
        <v>0</v>
      </c>
      <c r="J28" s="105">
        <f>'計算シート '!AF45</f>
        <v>0</v>
      </c>
      <c r="K28" s="151"/>
    </row>
    <row r="29" spans="2:11" s="22" customFormat="1" ht="20.149999999999999" customHeight="1" thickBot="1" x14ac:dyDescent="0.25">
      <c r="B29" s="151"/>
      <c r="C29" s="151"/>
      <c r="D29" s="468" t="s">
        <v>45</v>
      </c>
      <c r="E29" s="469"/>
      <c r="F29" s="98">
        <f>F25+F28</f>
        <v>0</v>
      </c>
      <c r="G29" s="99">
        <f>G25+G28</f>
        <v>0</v>
      </c>
      <c r="H29" s="100">
        <f t="shared" ref="H29:J29" si="0">H25+H28</f>
        <v>0</v>
      </c>
      <c r="I29" s="98">
        <f t="shared" si="0"/>
        <v>0</v>
      </c>
      <c r="J29" s="106">
        <f t="shared" si="0"/>
        <v>0</v>
      </c>
      <c r="K29" s="151"/>
    </row>
    <row r="30" spans="2:11" s="22" customFormat="1" ht="15.75" customHeight="1" x14ac:dyDescent="0.2">
      <c r="B30" s="151"/>
      <c r="C30" s="151"/>
      <c r="D30" s="122" t="s">
        <v>165</v>
      </c>
      <c r="E30" s="151"/>
      <c r="F30" s="155"/>
      <c r="G30" s="155"/>
      <c r="H30" s="155"/>
      <c r="I30" s="151"/>
      <c r="J30" s="151"/>
      <c r="K30" s="151"/>
    </row>
    <row r="31" spans="2:11" s="22" customFormat="1" ht="6" customHeight="1" thickBot="1" x14ac:dyDescent="0.25">
      <c r="B31" s="151"/>
      <c r="C31" s="151"/>
      <c r="D31" s="122"/>
      <c r="E31" s="151"/>
      <c r="F31" s="155"/>
      <c r="G31" s="155"/>
      <c r="H31" s="155"/>
      <c r="I31" s="151"/>
      <c r="J31" s="151"/>
      <c r="K31" s="151"/>
    </row>
    <row r="32" spans="2:11" s="156" customFormat="1" ht="20.149999999999999" customHeight="1" thickTop="1" thickBot="1" x14ac:dyDescent="0.25">
      <c r="B32" s="157"/>
      <c r="C32" s="157"/>
      <c r="D32" s="184" t="s">
        <v>69</v>
      </c>
      <c r="E32" s="185">
        <f>'計算シート '!U47</f>
        <v>0</v>
      </c>
      <c r="F32" s="26" t="s">
        <v>79</v>
      </c>
      <c r="G32" s="157"/>
      <c r="H32" s="157"/>
      <c r="I32" s="157"/>
    </row>
    <row r="33" spans="2:11" s="22" customFormat="1" ht="8.25" customHeight="1" thickTop="1" x14ac:dyDescent="0.2">
      <c r="B33" s="151"/>
      <c r="C33" s="151"/>
      <c r="D33" s="151"/>
      <c r="E33" s="151"/>
      <c r="F33" s="151"/>
      <c r="G33" s="151"/>
      <c r="H33" s="151"/>
      <c r="I33" s="151"/>
      <c r="J33" s="151"/>
      <c r="K33" s="151"/>
    </row>
    <row r="34" spans="2:11" s="156" customFormat="1" ht="22.5" customHeight="1" x14ac:dyDescent="0.2">
      <c r="B34" s="157"/>
      <c r="C34" s="445" t="s">
        <v>222</v>
      </c>
      <c r="D34" s="445"/>
      <c r="E34" s="445"/>
      <c r="F34" s="445"/>
      <c r="G34" s="445"/>
      <c r="H34" s="445"/>
      <c r="I34" s="445"/>
      <c r="J34" s="445"/>
    </row>
    <row r="35" spans="2:11" s="22" customFormat="1" ht="13.5" customHeight="1" x14ac:dyDescent="0.2">
      <c r="C35" s="27"/>
      <c r="D35" s="27"/>
      <c r="E35" s="27"/>
      <c r="F35" s="27"/>
    </row>
    <row r="36" spans="2:11" s="22" customFormat="1" ht="13.5" customHeight="1" x14ac:dyDescent="0.2">
      <c r="C36" s="25"/>
      <c r="D36" s="25"/>
      <c r="E36" s="25"/>
      <c r="F36" s="25"/>
    </row>
    <row r="37" spans="2:11" s="22" customFormat="1" ht="13.5" customHeight="1" x14ac:dyDescent="0.2"/>
    <row r="38" spans="2:11" s="22" customFormat="1" ht="13" x14ac:dyDescent="0.2"/>
    <row r="39" spans="2:11" s="22" customFormat="1" ht="13" x14ac:dyDescent="0.2"/>
    <row r="40" spans="2:11" s="22" customFormat="1" ht="13" x14ac:dyDescent="0.2"/>
    <row r="41" spans="2:11" s="22" customFormat="1" ht="13" x14ac:dyDescent="0.2"/>
    <row r="42" spans="2:11" s="22" customFormat="1" ht="13" x14ac:dyDescent="0.2"/>
    <row r="43" spans="2:11" ht="13" x14ac:dyDescent="0.2"/>
    <row r="44" spans="2:11" ht="13" x14ac:dyDescent="0.2"/>
    <row r="45" spans="2:11" ht="13" x14ac:dyDescent="0.2"/>
    <row r="46" spans="2:11" ht="13" x14ac:dyDescent="0.2"/>
    <row r="47" spans="2:11" ht="13" x14ac:dyDescent="0.2"/>
    <row r="48" spans="2:11" ht="13" x14ac:dyDescent="0.2"/>
    <row r="49" spans="3:10" ht="13" x14ac:dyDescent="0.2"/>
    <row r="50" spans="3:10" ht="13" x14ac:dyDescent="0.2"/>
    <row r="51" spans="3:10" ht="13" x14ac:dyDescent="0.2"/>
    <row r="52" spans="3:10" ht="13" x14ac:dyDescent="0.2"/>
    <row r="53" spans="3:10" ht="13" x14ac:dyDescent="0.2"/>
    <row r="54" spans="3:10" ht="13" x14ac:dyDescent="0.2"/>
    <row r="55" spans="3:10" ht="13" x14ac:dyDescent="0.2"/>
    <row r="56" spans="3:10" ht="13" x14ac:dyDescent="0.2"/>
    <row r="57" spans="3:10" ht="13" x14ac:dyDescent="0.2"/>
    <row r="58" spans="3:10" ht="13" x14ac:dyDescent="0.2"/>
    <row r="59" spans="3:10" ht="13" x14ac:dyDescent="0.2"/>
    <row r="60" spans="3:10" ht="13" x14ac:dyDescent="0.2"/>
    <row r="61" spans="3:10" ht="13" x14ac:dyDescent="0.2"/>
    <row r="62" spans="3:10" ht="13" x14ac:dyDescent="0.2"/>
    <row r="63" spans="3:10" s="140" customFormat="1" ht="22.5" customHeight="1" x14ac:dyDescent="0.2">
      <c r="C63" s="445" t="s">
        <v>223</v>
      </c>
      <c r="D63" s="445"/>
      <c r="E63" s="445"/>
      <c r="F63" s="445"/>
      <c r="G63" s="445"/>
      <c r="H63" s="445"/>
      <c r="I63" s="445"/>
      <c r="J63" s="445"/>
    </row>
    <row r="64" spans="3:10" ht="12.75" customHeight="1" x14ac:dyDescent="0.2">
      <c r="G64" s="123"/>
      <c r="H64" s="123"/>
      <c r="I64" s="123"/>
      <c r="J64" s="123"/>
    </row>
    <row r="65" spans="3:10" ht="12.75" customHeight="1" thickBot="1" x14ac:dyDescent="0.25">
      <c r="G65" s="123" t="s">
        <v>101</v>
      </c>
      <c r="H65" s="123" t="s">
        <v>148</v>
      </c>
      <c r="I65" s="123"/>
      <c r="J65" s="123" t="s">
        <v>102</v>
      </c>
    </row>
    <row r="66" spans="3:10" ht="6.75" customHeight="1" x14ac:dyDescent="0.2">
      <c r="C66" s="470" t="s">
        <v>220</v>
      </c>
      <c r="D66" s="471"/>
      <c r="E66" s="455" t="s">
        <v>55</v>
      </c>
      <c r="F66" s="77"/>
      <c r="G66" s="77"/>
      <c r="H66" s="479" t="s">
        <v>149</v>
      </c>
      <c r="I66" s="455" t="s">
        <v>60</v>
      </c>
      <c r="J66" s="101"/>
    </row>
    <row r="67" spans="3:10" ht="6.75" customHeight="1" x14ac:dyDescent="0.2">
      <c r="C67" s="472"/>
      <c r="D67" s="473"/>
      <c r="E67" s="456"/>
      <c r="F67" s="458" t="s">
        <v>98</v>
      </c>
      <c r="G67" s="78"/>
      <c r="H67" s="480"/>
      <c r="I67" s="482"/>
      <c r="J67" s="453" t="s">
        <v>61</v>
      </c>
    </row>
    <row r="68" spans="3:10" ht="24.5" thickBot="1" x14ac:dyDescent="0.25">
      <c r="C68" s="474"/>
      <c r="D68" s="475"/>
      <c r="E68" s="457"/>
      <c r="F68" s="459"/>
      <c r="G68" s="79" t="s">
        <v>99</v>
      </c>
      <c r="H68" s="481"/>
      <c r="I68" s="483"/>
      <c r="J68" s="454"/>
    </row>
    <row r="69" spans="3:10" ht="13" x14ac:dyDescent="0.2">
      <c r="C69" s="484" t="str">
        <f>'計算シート '!AP8</f>
        <v>農林漁業</v>
      </c>
      <c r="D69" s="485"/>
      <c r="E69" s="158">
        <f>'計算シート '!AQ8</f>
        <v>0</v>
      </c>
      <c r="F69" s="159">
        <f>'計算シート '!AR8</f>
        <v>0</v>
      </c>
      <c r="G69" s="160">
        <f>'計算シート '!AS8</f>
        <v>0</v>
      </c>
      <c r="H69" s="161" t="e">
        <f>'計算シート '!AT8</f>
        <v>#N/A</v>
      </c>
      <c r="I69" s="158">
        <f>'計算シート '!AU8</f>
        <v>0</v>
      </c>
      <c r="J69" s="160">
        <f>'計算シート '!AV8</f>
        <v>0</v>
      </c>
    </row>
    <row r="70" spans="3:10" ht="13" x14ac:dyDescent="0.2">
      <c r="C70" s="486" t="e">
        <f>'計算シート '!AP9</f>
        <v>#N/A</v>
      </c>
      <c r="D70" s="487"/>
      <c r="E70" s="162" t="e">
        <f>'計算シート '!AQ9</f>
        <v>#N/A</v>
      </c>
      <c r="F70" s="163" t="e">
        <f>'計算シート '!AR9</f>
        <v>#N/A</v>
      </c>
      <c r="G70" s="164" t="e">
        <f>'計算シート '!AS9</f>
        <v>#N/A</v>
      </c>
      <c r="H70" s="165" t="e">
        <f>'計算シート '!AT9</f>
        <v>#N/A</v>
      </c>
      <c r="I70" s="162" t="e">
        <f>'計算シート '!AU9</f>
        <v>#N/A</v>
      </c>
      <c r="J70" s="164" t="e">
        <f>'計算シート '!AV9</f>
        <v>#N/A</v>
      </c>
    </row>
    <row r="71" spans="3:10" ht="13" x14ac:dyDescent="0.2">
      <c r="C71" s="486" t="e">
        <f>'計算シート '!AP10</f>
        <v>#N/A</v>
      </c>
      <c r="D71" s="487"/>
      <c r="E71" s="162" t="e">
        <f>'計算シート '!AQ10</f>
        <v>#N/A</v>
      </c>
      <c r="F71" s="163" t="e">
        <f>'計算シート '!AR10</f>
        <v>#N/A</v>
      </c>
      <c r="G71" s="164" t="e">
        <f>'計算シート '!AS10</f>
        <v>#N/A</v>
      </c>
      <c r="H71" s="165" t="e">
        <f>'計算シート '!AT10</f>
        <v>#N/A</v>
      </c>
      <c r="I71" s="162" t="e">
        <f>'計算シート '!AU10</f>
        <v>#N/A</v>
      </c>
      <c r="J71" s="164" t="e">
        <f>'計算シート '!AV10</f>
        <v>#N/A</v>
      </c>
    </row>
    <row r="72" spans="3:10" ht="13" x14ac:dyDescent="0.2">
      <c r="C72" s="486" t="e">
        <f>'計算シート '!AP11</f>
        <v>#N/A</v>
      </c>
      <c r="D72" s="487"/>
      <c r="E72" s="162" t="e">
        <f>'計算シート '!AQ11</f>
        <v>#N/A</v>
      </c>
      <c r="F72" s="163" t="e">
        <f>'計算シート '!AR11</f>
        <v>#N/A</v>
      </c>
      <c r="G72" s="164" t="e">
        <f>'計算シート '!AS11</f>
        <v>#N/A</v>
      </c>
      <c r="H72" s="165" t="e">
        <f>'計算シート '!AT11</f>
        <v>#N/A</v>
      </c>
      <c r="I72" s="162" t="e">
        <f>'計算シート '!AU11</f>
        <v>#N/A</v>
      </c>
      <c r="J72" s="164" t="e">
        <f>'計算シート '!AV11</f>
        <v>#N/A</v>
      </c>
    </row>
    <row r="73" spans="3:10" ht="13" x14ac:dyDescent="0.2">
      <c r="C73" s="488" t="e">
        <f>'計算シート '!AP12</f>
        <v>#N/A</v>
      </c>
      <c r="D73" s="489"/>
      <c r="E73" s="166" t="e">
        <f>'計算シート '!AQ12</f>
        <v>#N/A</v>
      </c>
      <c r="F73" s="167" t="e">
        <f>'計算シート '!AR12</f>
        <v>#N/A</v>
      </c>
      <c r="G73" s="168" t="e">
        <f>'計算シート '!AS12</f>
        <v>#N/A</v>
      </c>
      <c r="H73" s="169" t="e">
        <f>'計算シート '!AT12</f>
        <v>#N/A</v>
      </c>
      <c r="I73" s="166" t="e">
        <f>'計算シート '!AU12</f>
        <v>#N/A</v>
      </c>
      <c r="J73" s="168" t="e">
        <f>'計算シート '!AV12</f>
        <v>#N/A</v>
      </c>
    </row>
    <row r="74" spans="3:10" ht="13" x14ac:dyDescent="0.2">
      <c r="C74" s="490" t="e">
        <f>'計算シート '!AP13</f>
        <v>#N/A</v>
      </c>
      <c r="D74" s="491"/>
      <c r="E74" s="170" t="e">
        <f>'計算シート '!AQ13</f>
        <v>#N/A</v>
      </c>
      <c r="F74" s="171" t="e">
        <f>'計算シート '!AR13</f>
        <v>#N/A</v>
      </c>
      <c r="G74" s="172" t="e">
        <f>'計算シート '!AS13</f>
        <v>#N/A</v>
      </c>
      <c r="H74" s="173" t="e">
        <f>'計算シート '!AT13</f>
        <v>#N/A</v>
      </c>
      <c r="I74" s="170" t="e">
        <f>'計算シート '!AU13</f>
        <v>#N/A</v>
      </c>
      <c r="J74" s="172" t="e">
        <f>'計算シート '!AV13</f>
        <v>#N/A</v>
      </c>
    </row>
    <row r="75" spans="3:10" ht="13" x14ac:dyDescent="0.2">
      <c r="C75" s="486" t="e">
        <f>'計算シート '!AP14</f>
        <v>#N/A</v>
      </c>
      <c r="D75" s="487"/>
      <c r="E75" s="162" t="e">
        <f>'計算シート '!AQ14</f>
        <v>#N/A</v>
      </c>
      <c r="F75" s="163" t="e">
        <f>'計算シート '!AR14</f>
        <v>#N/A</v>
      </c>
      <c r="G75" s="164" t="e">
        <f>'計算シート '!AS14</f>
        <v>#N/A</v>
      </c>
      <c r="H75" s="165" t="e">
        <f>'計算シート '!AT14</f>
        <v>#N/A</v>
      </c>
      <c r="I75" s="162" t="e">
        <f>'計算シート '!AU14</f>
        <v>#N/A</v>
      </c>
      <c r="J75" s="164" t="e">
        <f>'計算シート '!AV14</f>
        <v>#N/A</v>
      </c>
    </row>
    <row r="76" spans="3:10" ht="13" x14ac:dyDescent="0.2">
      <c r="C76" s="486" t="e">
        <f>'計算シート '!AP15</f>
        <v>#N/A</v>
      </c>
      <c r="D76" s="487"/>
      <c r="E76" s="162" t="e">
        <f>'計算シート '!AQ15</f>
        <v>#N/A</v>
      </c>
      <c r="F76" s="163" t="e">
        <f>'計算シート '!AR15</f>
        <v>#N/A</v>
      </c>
      <c r="G76" s="164" t="e">
        <f>'計算シート '!AS15</f>
        <v>#N/A</v>
      </c>
      <c r="H76" s="165" t="e">
        <f>'計算シート '!AT15</f>
        <v>#N/A</v>
      </c>
      <c r="I76" s="162" t="e">
        <f>'計算シート '!AU15</f>
        <v>#N/A</v>
      </c>
      <c r="J76" s="164" t="e">
        <f>'計算シート '!AV15</f>
        <v>#N/A</v>
      </c>
    </row>
    <row r="77" spans="3:10" ht="13" x14ac:dyDescent="0.2">
      <c r="C77" s="486" t="e">
        <f>'計算シート '!AP16</f>
        <v>#N/A</v>
      </c>
      <c r="D77" s="487"/>
      <c r="E77" s="162" t="e">
        <f>'計算シート '!AQ16</f>
        <v>#N/A</v>
      </c>
      <c r="F77" s="163" t="e">
        <f>'計算シート '!AR16</f>
        <v>#N/A</v>
      </c>
      <c r="G77" s="164" t="e">
        <f>'計算シート '!AS16</f>
        <v>#N/A</v>
      </c>
      <c r="H77" s="165" t="e">
        <f>'計算シート '!AT16</f>
        <v>#N/A</v>
      </c>
      <c r="I77" s="162" t="e">
        <f>'計算シート '!AU16</f>
        <v>#N/A</v>
      </c>
      <c r="J77" s="164" t="e">
        <f>'計算シート '!AV16</f>
        <v>#N/A</v>
      </c>
    </row>
    <row r="78" spans="3:10" ht="13" x14ac:dyDescent="0.2">
      <c r="C78" s="488" t="e">
        <f>'計算シート '!AP17</f>
        <v>#N/A</v>
      </c>
      <c r="D78" s="489"/>
      <c r="E78" s="166" t="e">
        <f>'計算シート '!AQ17</f>
        <v>#N/A</v>
      </c>
      <c r="F78" s="167" t="e">
        <f>'計算シート '!AR17</f>
        <v>#N/A</v>
      </c>
      <c r="G78" s="168" t="e">
        <f>'計算シート '!AS17</f>
        <v>#N/A</v>
      </c>
      <c r="H78" s="169" t="e">
        <f>'計算シート '!AT17</f>
        <v>#N/A</v>
      </c>
      <c r="I78" s="166" t="e">
        <f>'計算シート '!AU17</f>
        <v>#N/A</v>
      </c>
      <c r="J78" s="168" t="e">
        <f>'計算シート '!AV17</f>
        <v>#N/A</v>
      </c>
    </row>
    <row r="79" spans="3:10" ht="13" x14ac:dyDescent="0.2">
      <c r="C79" s="490" t="e">
        <f>'計算シート '!AP18</f>
        <v>#N/A</v>
      </c>
      <c r="D79" s="491"/>
      <c r="E79" s="170" t="e">
        <f>'計算シート '!AQ18</f>
        <v>#N/A</v>
      </c>
      <c r="F79" s="171" t="e">
        <f>'計算シート '!AR18</f>
        <v>#N/A</v>
      </c>
      <c r="G79" s="172" t="e">
        <f>'計算シート '!AS18</f>
        <v>#N/A</v>
      </c>
      <c r="H79" s="173" t="e">
        <f>'計算シート '!AT18</f>
        <v>#N/A</v>
      </c>
      <c r="I79" s="170" t="e">
        <f>'計算シート '!AU18</f>
        <v>#N/A</v>
      </c>
      <c r="J79" s="172" t="e">
        <f>'計算シート '!AV18</f>
        <v>#N/A</v>
      </c>
    </row>
    <row r="80" spans="3:10" ht="13" x14ac:dyDescent="0.2">
      <c r="C80" s="486" t="e">
        <f>'計算シート '!AP19</f>
        <v>#N/A</v>
      </c>
      <c r="D80" s="487"/>
      <c r="E80" s="162" t="e">
        <f>'計算シート '!AQ19</f>
        <v>#N/A</v>
      </c>
      <c r="F80" s="163" t="e">
        <f>'計算シート '!AR19</f>
        <v>#N/A</v>
      </c>
      <c r="G80" s="164" t="e">
        <f>'計算シート '!AS19</f>
        <v>#N/A</v>
      </c>
      <c r="H80" s="165" t="e">
        <f>'計算シート '!AT19</f>
        <v>#N/A</v>
      </c>
      <c r="I80" s="162" t="e">
        <f>'計算シート '!AU19</f>
        <v>#N/A</v>
      </c>
      <c r="J80" s="164" t="e">
        <f>'計算シート '!AV19</f>
        <v>#N/A</v>
      </c>
    </row>
    <row r="81" spans="3:10" ht="13" x14ac:dyDescent="0.2">
      <c r="C81" s="486" t="e">
        <f>'計算シート '!AP20</f>
        <v>#N/A</v>
      </c>
      <c r="D81" s="487"/>
      <c r="E81" s="162" t="e">
        <f>'計算シート '!AQ20</f>
        <v>#N/A</v>
      </c>
      <c r="F81" s="163" t="e">
        <f>'計算シート '!AR20</f>
        <v>#N/A</v>
      </c>
      <c r="G81" s="164" t="e">
        <f>'計算シート '!AS20</f>
        <v>#N/A</v>
      </c>
      <c r="H81" s="165" t="e">
        <f>'計算シート '!AT20</f>
        <v>#N/A</v>
      </c>
      <c r="I81" s="162" t="e">
        <f>'計算シート '!AU20</f>
        <v>#N/A</v>
      </c>
      <c r="J81" s="164" t="e">
        <f>'計算シート '!AV20</f>
        <v>#N/A</v>
      </c>
    </row>
    <row r="82" spans="3:10" ht="13" x14ac:dyDescent="0.2">
      <c r="C82" s="486" t="e">
        <f>'計算シート '!AP21</f>
        <v>#N/A</v>
      </c>
      <c r="D82" s="487"/>
      <c r="E82" s="162" t="e">
        <f>'計算シート '!AQ21</f>
        <v>#N/A</v>
      </c>
      <c r="F82" s="163" t="e">
        <f>'計算シート '!AR21</f>
        <v>#N/A</v>
      </c>
      <c r="G82" s="164" t="e">
        <f>'計算シート '!AS21</f>
        <v>#N/A</v>
      </c>
      <c r="H82" s="165" t="e">
        <f>'計算シート '!AT21</f>
        <v>#N/A</v>
      </c>
      <c r="I82" s="162" t="e">
        <f>'計算シート '!AU21</f>
        <v>#N/A</v>
      </c>
      <c r="J82" s="164" t="e">
        <f>'計算シート '!AV21</f>
        <v>#N/A</v>
      </c>
    </row>
    <row r="83" spans="3:10" ht="13" x14ac:dyDescent="0.2">
      <c r="C83" s="488" t="e">
        <f>'計算シート '!AP22</f>
        <v>#N/A</v>
      </c>
      <c r="D83" s="489"/>
      <c r="E83" s="166" t="e">
        <f>'計算シート '!AQ22</f>
        <v>#N/A</v>
      </c>
      <c r="F83" s="167" t="e">
        <f>'計算シート '!AR22</f>
        <v>#N/A</v>
      </c>
      <c r="G83" s="168" t="e">
        <f>'計算シート '!AS22</f>
        <v>#N/A</v>
      </c>
      <c r="H83" s="169" t="e">
        <f>'計算シート '!AT22</f>
        <v>#N/A</v>
      </c>
      <c r="I83" s="166" t="e">
        <f>'計算シート '!AU22</f>
        <v>#N/A</v>
      </c>
      <c r="J83" s="168" t="e">
        <f>'計算シート '!AV22</f>
        <v>#N/A</v>
      </c>
    </row>
    <row r="84" spans="3:10" ht="13" x14ac:dyDescent="0.2">
      <c r="C84" s="490" t="e">
        <f>'計算シート '!AP23</f>
        <v>#N/A</v>
      </c>
      <c r="D84" s="491"/>
      <c r="E84" s="170" t="e">
        <f>'計算シート '!AQ23</f>
        <v>#N/A</v>
      </c>
      <c r="F84" s="171" t="e">
        <f>'計算シート '!AR23</f>
        <v>#N/A</v>
      </c>
      <c r="G84" s="172" t="e">
        <f>'計算シート '!AS23</f>
        <v>#N/A</v>
      </c>
      <c r="H84" s="173" t="e">
        <f>'計算シート '!AT23</f>
        <v>#N/A</v>
      </c>
      <c r="I84" s="170" t="e">
        <f>'計算シート '!AU23</f>
        <v>#N/A</v>
      </c>
      <c r="J84" s="172" t="e">
        <f>'計算シート '!AV23</f>
        <v>#N/A</v>
      </c>
    </row>
    <row r="85" spans="3:10" ht="13" x14ac:dyDescent="0.2">
      <c r="C85" s="486" t="e">
        <f>'計算シート '!AP24</f>
        <v>#N/A</v>
      </c>
      <c r="D85" s="487"/>
      <c r="E85" s="162" t="e">
        <f>'計算シート '!AQ24</f>
        <v>#N/A</v>
      </c>
      <c r="F85" s="163" t="e">
        <f>'計算シート '!AR24</f>
        <v>#N/A</v>
      </c>
      <c r="G85" s="164" t="e">
        <f>'計算シート '!AS24</f>
        <v>#N/A</v>
      </c>
      <c r="H85" s="165" t="e">
        <f>'計算シート '!AT24</f>
        <v>#N/A</v>
      </c>
      <c r="I85" s="162" t="e">
        <f>'計算シート '!AU24</f>
        <v>#N/A</v>
      </c>
      <c r="J85" s="164" t="e">
        <f>'計算シート '!AV24</f>
        <v>#N/A</v>
      </c>
    </row>
    <row r="86" spans="3:10" ht="13" x14ac:dyDescent="0.2">
      <c r="C86" s="486" t="e">
        <f>'計算シート '!AP25</f>
        <v>#N/A</v>
      </c>
      <c r="D86" s="487"/>
      <c r="E86" s="162" t="e">
        <f>'計算シート '!AQ25</f>
        <v>#N/A</v>
      </c>
      <c r="F86" s="163" t="e">
        <f>'計算シート '!AR25</f>
        <v>#N/A</v>
      </c>
      <c r="G86" s="164" t="e">
        <f>'計算シート '!AS25</f>
        <v>#N/A</v>
      </c>
      <c r="H86" s="165" t="e">
        <f>'計算シート '!AT25</f>
        <v>#N/A</v>
      </c>
      <c r="I86" s="162" t="e">
        <f>'計算シート '!AU25</f>
        <v>#N/A</v>
      </c>
      <c r="J86" s="164" t="e">
        <f>'計算シート '!AV25</f>
        <v>#N/A</v>
      </c>
    </row>
    <row r="87" spans="3:10" ht="13" x14ac:dyDescent="0.2">
      <c r="C87" s="486" t="e">
        <f>'計算シート '!AP26</f>
        <v>#N/A</v>
      </c>
      <c r="D87" s="487"/>
      <c r="E87" s="162" t="e">
        <f>'計算シート '!AQ26</f>
        <v>#N/A</v>
      </c>
      <c r="F87" s="163" t="e">
        <f>'計算シート '!AR26</f>
        <v>#N/A</v>
      </c>
      <c r="G87" s="164" t="e">
        <f>'計算シート '!AS26</f>
        <v>#N/A</v>
      </c>
      <c r="H87" s="165" t="e">
        <f>'計算シート '!AT26</f>
        <v>#N/A</v>
      </c>
      <c r="I87" s="162" t="e">
        <f>'計算シート '!AU26</f>
        <v>#N/A</v>
      </c>
      <c r="J87" s="164" t="e">
        <f>'計算シート '!AV26</f>
        <v>#N/A</v>
      </c>
    </row>
    <row r="88" spans="3:10" ht="13" x14ac:dyDescent="0.2">
      <c r="C88" s="488" t="e">
        <f>'計算シート '!AP27</f>
        <v>#N/A</v>
      </c>
      <c r="D88" s="489"/>
      <c r="E88" s="166" t="e">
        <f>'計算シート '!AQ27</f>
        <v>#N/A</v>
      </c>
      <c r="F88" s="167" t="e">
        <f>'計算シート '!AR27</f>
        <v>#N/A</v>
      </c>
      <c r="G88" s="168" t="e">
        <f>'計算シート '!AS27</f>
        <v>#N/A</v>
      </c>
      <c r="H88" s="169" t="e">
        <f>'計算シート '!AT27</f>
        <v>#N/A</v>
      </c>
      <c r="I88" s="166" t="e">
        <f>'計算シート '!AU27</f>
        <v>#N/A</v>
      </c>
      <c r="J88" s="168" t="e">
        <f>'計算シート '!AV27</f>
        <v>#N/A</v>
      </c>
    </row>
    <row r="89" spans="3:10" ht="13" x14ac:dyDescent="0.2">
      <c r="C89" s="490" t="e">
        <f>'計算シート '!AP28</f>
        <v>#N/A</v>
      </c>
      <c r="D89" s="491"/>
      <c r="E89" s="170" t="e">
        <f>'計算シート '!AQ28</f>
        <v>#N/A</v>
      </c>
      <c r="F89" s="171" t="e">
        <f>'計算シート '!AR28</f>
        <v>#N/A</v>
      </c>
      <c r="G89" s="172" t="e">
        <f>'計算シート '!AS28</f>
        <v>#N/A</v>
      </c>
      <c r="H89" s="173" t="e">
        <f>'計算シート '!AT28</f>
        <v>#N/A</v>
      </c>
      <c r="I89" s="170" t="e">
        <f>'計算シート '!AU28</f>
        <v>#N/A</v>
      </c>
      <c r="J89" s="172" t="e">
        <f>'計算シート '!AV28</f>
        <v>#N/A</v>
      </c>
    </row>
    <row r="90" spans="3:10" ht="13" x14ac:dyDescent="0.2">
      <c r="C90" s="486" t="e">
        <f>'計算シート '!AP29</f>
        <v>#N/A</v>
      </c>
      <c r="D90" s="487"/>
      <c r="E90" s="162" t="e">
        <f>'計算シート '!AQ29</f>
        <v>#N/A</v>
      </c>
      <c r="F90" s="163" t="e">
        <f>'計算シート '!AR29</f>
        <v>#N/A</v>
      </c>
      <c r="G90" s="164" t="e">
        <f>'計算シート '!AS29</f>
        <v>#N/A</v>
      </c>
      <c r="H90" s="165" t="e">
        <f>'計算シート '!AT29</f>
        <v>#N/A</v>
      </c>
      <c r="I90" s="162" t="e">
        <f>'計算シート '!AU29</f>
        <v>#N/A</v>
      </c>
      <c r="J90" s="164" t="e">
        <f>'計算シート '!AV29</f>
        <v>#N/A</v>
      </c>
    </row>
    <row r="91" spans="3:10" ht="13" x14ac:dyDescent="0.2">
      <c r="C91" s="486" t="e">
        <f>'計算シート '!AP30</f>
        <v>#N/A</v>
      </c>
      <c r="D91" s="487"/>
      <c r="E91" s="162" t="e">
        <f>'計算シート '!AQ30</f>
        <v>#N/A</v>
      </c>
      <c r="F91" s="163" t="e">
        <f>'計算シート '!AR30</f>
        <v>#N/A</v>
      </c>
      <c r="G91" s="164" t="e">
        <f>'計算シート '!AS30</f>
        <v>#N/A</v>
      </c>
      <c r="H91" s="165" t="e">
        <f>'計算シート '!AT30</f>
        <v>#N/A</v>
      </c>
      <c r="I91" s="162" t="e">
        <f>'計算シート '!AU30</f>
        <v>#N/A</v>
      </c>
      <c r="J91" s="164" t="e">
        <f>'計算シート '!AV30</f>
        <v>#N/A</v>
      </c>
    </row>
    <row r="92" spans="3:10" ht="13" x14ac:dyDescent="0.2">
      <c r="C92" s="486" t="e">
        <f>'計算シート '!AP31</f>
        <v>#N/A</v>
      </c>
      <c r="D92" s="487"/>
      <c r="E92" s="162" t="e">
        <f>'計算シート '!AQ31</f>
        <v>#N/A</v>
      </c>
      <c r="F92" s="163" t="e">
        <f>'計算シート '!AR31</f>
        <v>#N/A</v>
      </c>
      <c r="G92" s="164" t="e">
        <f>'計算シート '!AS31</f>
        <v>#N/A</v>
      </c>
      <c r="H92" s="165" t="e">
        <f>'計算シート '!AT31</f>
        <v>#N/A</v>
      </c>
      <c r="I92" s="162" t="e">
        <f>'計算シート '!AU31</f>
        <v>#N/A</v>
      </c>
      <c r="J92" s="164" t="e">
        <f>'計算シート '!AV31</f>
        <v>#N/A</v>
      </c>
    </row>
    <row r="93" spans="3:10" ht="13" x14ac:dyDescent="0.2">
      <c r="C93" s="488" t="e">
        <f>'計算シート '!AP32</f>
        <v>#N/A</v>
      </c>
      <c r="D93" s="489"/>
      <c r="E93" s="166" t="e">
        <f>'計算シート '!AQ32</f>
        <v>#N/A</v>
      </c>
      <c r="F93" s="167" t="e">
        <f>'計算シート '!AR32</f>
        <v>#N/A</v>
      </c>
      <c r="G93" s="168" t="e">
        <f>'計算シート '!AS32</f>
        <v>#N/A</v>
      </c>
      <c r="H93" s="169" t="e">
        <f>'計算シート '!AT32</f>
        <v>#N/A</v>
      </c>
      <c r="I93" s="166" t="e">
        <f>'計算シート '!AU32</f>
        <v>#N/A</v>
      </c>
      <c r="J93" s="168" t="e">
        <f>'計算シート '!AV32</f>
        <v>#N/A</v>
      </c>
    </row>
    <row r="94" spans="3:10" ht="13" x14ac:dyDescent="0.2">
      <c r="C94" s="490" t="e">
        <f>'計算シート '!AP33</f>
        <v>#N/A</v>
      </c>
      <c r="D94" s="491"/>
      <c r="E94" s="170" t="e">
        <f>'計算シート '!AQ33</f>
        <v>#N/A</v>
      </c>
      <c r="F94" s="171" t="e">
        <f>'計算シート '!AR33</f>
        <v>#N/A</v>
      </c>
      <c r="G94" s="172" t="e">
        <f>'計算シート '!AS33</f>
        <v>#N/A</v>
      </c>
      <c r="H94" s="173" t="e">
        <f>'計算シート '!AT33</f>
        <v>#N/A</v>
      </c>
      <c r="I94" s="170" t="e">
        <f>'計算シート '!AU33</f>
        <v>#N/A</v>
      </c>
      <c r="J94" s="172" t="e">
        <f>'計算シート '!AV33</f>
        <v>#N/A</v>
      </c>
    </row>
    <row r="95" spans="3:10" ht="13" x14ac:dyDescent="0.2">
      <c r="C95" s="486" t="e">
        <f>'計算シート '!AP34</f>
        <v>#N/A</v>
      </c>
      <c r="D95" s="487"/>
      <c r="E95" s="162" t="e">
        <f>'計算シート '!AQ34</f>
        <v>#N/A</v>
      </c>
      <c r="F95" s="163" t="e">
        <f>'計算シート '!AR34</f>
        <v>#N/A</v>
      </c>
      <c r="G95" s="164" t="e">
        <f>'計算シート '!AS34</f>
        <v>#N/A</v>
      </c>
      <c r="H95" s="165" t="e">
        <f>'計算シート '!AT34</f>
        <v>#N/A</v>
      </c>
      <c r="I95" s="162" t="e">
        <f>'計算シート '!AU34</f>
        <v>#N/A</v>
      </c>
      <c r="J95" s="164" t="e">
        <f>'計算シート '!AV34</f>
        <v>#N/A</v>
      </c>
    </row>
    <row r="96" spans="3:10" ht="13" x14ac:dyDescent="0.2">
      <c r="C96" s="486" t="e">
        <f>'計算シート '!AP35</f>
        <v>#N/A</v>
      </c>
      <c r="D96" s="487"/>
      <c r="E96" s="162" t="e">
        <f>'計算シート '!AQ35</f>
        <v>#N/A</v>
      </c>
      <c r="F96" s="163" t="e">
        <f>'計算シート '!AR35</f>
        <v>#N/A</v>
      </c>
      <c r="G96" s="164" t="e">
        <f>'計算シート '!AS35</f>
        <v>#N/A</v>
      </c>
      <c r="H96" s="165" t="e">
        <f>'計算シート '!AT35</f>
        <v>#N/A</v>
      </c>
      <c r="I96" s="162" t="e">
        <f>'計算シート '!AU35</f>
        <v>#N/A</v>
      </c>
      <c r="J96" s="164" t="e">
        <f>'計算シート '!AV35</f>
        <v>#N/A</v>
      </c>
    </row>
    <row r="97" spans="3:10" ht="13" x14ac:dyDescent="0.2">
      <c r="C97" s="486" t="e">
        <f>'計算シート '!AP36</f>
        <v>#N/A</v>
      </c>
      <c r="D97" s="487"/>
      <c r="E97" s="162" t="e">
        <f>'計算シート '!AQ36</f>
        <v>#N/A</v>
      </c>
      <c r="F97" s="163" t="e">
        <f>'計算シート '!AR36</f>
        <v>#N/A</v>
      </c>
      <c r="G97" s="164" t="e">
        <f>'計算シート '!AS36</f>
        <v>#N/A</v>
      </c>
      <c r="H97" s="165" t="e">
        <f>'計算シート '!AT36</f>
        <v>#N/A</v>
      </c>
      <c r="I97" s="162" t="e">
        <f>'計算シート '!AU36</f>
        <v>#N/A</v>
      </c>
      <c r="J97" s="164" t="e">
        <f>'計算シート '!AV36</f>
        <v>#N/A</v>
      </c>
    </row>
    <row r="98" spans="3:10" ht="13" x14ac:dyDescent="0.2">
      <c r="C98" s="488" t="e">
        <f>'計算シート '!AP37</f>
        <v>#N/A</v>
      </c>
      <c r="D98" s="489"/>
      <c r="E98" s="166" t="e">
        <f>'計算シート '!AQ37</f>
        <v>#N/A</v>
      </c>
      <c r="F98" s="167" t="e">
        <f>'計算シート '!AR37</f>
        <v>#N/A</v>
      </c>
      <c r="G98" s="168" t="e">
        <f>'計算シート '!AS37</f>
        <v>#N/A</v>
      </c>
      <c r="H98" s="169" t="e">
        <f>'計算シート '!AT37</f>
        <v>#N/A</v>
      </c>
      <c r="I98" s="166" t="e">
        <f>'計算シート '!AU37</f>
        <v>#N/A</v>
      </c>
      <c r="J98" s="168" t="e">
        <f>'計算シート '!AV37</f>
        <v>#N/A</v>
      </c>
    </row>
    <row r="99" spans="3:10" ht="13" x14ac:dyDescent="0.2">
      <c r="C99" s="490" t="e">
        <f>'計算シート '!AP38</f>
        <v>#N/A</v>
      </c>
      <c r="D99" s="491"/>
      <c r="E99" s="170" t="e">
        <f>'計算シート '!AQ38</f>
        <v>#N/A</v>
      </c>
      <c r="F99" s="171" t="e">
        <f>'計算シート '!AR38</f>
        <v>#N/A</v>
      </c>
      <c r="G99" s="172" t="e">
        <f>'計算シート '!AS38</f>
        <v>#N/A</v>
      </c>
      <c r="H99" s="173" t="e">
        <f>'計算シート '!AT38</f>
        <v>#N/A</v>
      </c>
      <c r="I99" s="170" t="e">
        <f>'計算シート '!AU38</f>
        <v>#N/A</v>
      </c>
      <c r="J99" s="172" t="e">
        <f>'計算シート '!AV38</f>
        <v>#N/A</v>
      </c>
    </row>
    <row r="100" spans="3:10" ht="13" x14ac:dyDescent="0.2">
      <c r="C100" s="486" t="e">
        <f>'計算シート '!AP39</f>
        <v>#N/A</v>
      </c>
      <c r="D100" s="487"/>
      <c r="E100" s="162" t="e">
        <f>'計算シート '!AQ39</f>
        <v>#N/A</v>
      </c>
      <c r="F100" s="163" t="e">
        <f>'計算シート '!AR39</f>
        <v>#N/A</v>
      </c>
      <c r="G100" s="164" t="e">
        <f>'計算シート '!AS39</f>
        <v>#N/A</v>
      </c>
      <c r="H100" s="165" t="e">
        <f>'計算シート '!AT39</f>
        <v>#N/A</v>
      </c>
      <c r="I100" s="162" t="e">
        <f>'計算シート '!AU39</f>
        <v>#N/A</v>
      </c>
      <c r="J100" s="164" t="e">
        <f>'計算シート '!AV39</f>
        <v>#N/A</v>
      </c>
    </row>
    <row r="101" spans="3:10" ht="13" x14ac:dyDescent="0.2">
      <c r="C101" s="486" t="e">
        <f>'計算シート '!AP40</f>
        <v>#N/A</v>
      </c>
      <c r="D101" s="487"/>
      <c r="E101" s="162" t="e">
        <f>'計算シート '!AQ40</f>
        <v>#N/A</v>
      </c>
      <c r="F101" s="163" t="e">
        <f>'計算シート '!AR40</f>
        <v>#N/A</v>
      </c>
      <c r="G101" s="164" t="e">
        <f>'計算シート '!AS40</f>
        <v>#N/A</v>
      </c>
      <c r="H101" s="165" t="e">
        <f>'計算シート '!AT40</f>
        <v>#N/A</v>
      </c>
      <c r="I101" s="162" t="e">
        <f>'計算シート '!AU40</f>
        <v>#N/A</v>
      </c>
      <c r="J101" s="164" t="e">
        <f>'計算シート '!AV40</f>
        <v>#N/A</v>
      </c>
    </row>
    <row r="102" spans="3:10" ht="13" x14ac:dyDescent="0.2">
      <c r="C102" s="486" t="e">
        <f>'計算シート '!AP41</f>
        <v>#N/A</v>
      </c>
      <c r="D102" s="487"/>
      <c r="E102" s="162" t="e">
        <f>'計算シート '!AQ41</f>
        <v>#N/A</v>
      </c>
      <c r="F102" s="163" t="e">
        <f>'計算シート '!AR41</f>
        <v>#N/A</v>
      </c>
      <c r="G102" s="164" t="e">
        <f>'計算シート '!AS41</f>
        <v>#N/A</v>
      </c>
      <c r="H102" s="165" t="e">
        <f>'計算シート '!AT41</f>
        <v>#N/A</v>
      </c>
      <c r="I102" s="162" t="e">
        <f>'計算シート '!AU41</f>
        <v>#N/A</v>
      </c>
      <c r="J102" s="164" t="e">
        <f>'計算シート '!AV41</f>
        <v>#N/A</v>
      </c>
    </row>
    <row r="103" spans="3:10" ht="13" x14ac:dyDescent="0.2">
      <c r="C103" s="488" t="e">
        <f>'計算シート '!AP42</f>
        <v>#N/A</v>
      </c>
      <c r="D103" s="489"/>
      <c r="E103" s="166" t="e">
        <f>'計算シート '!AQ42</f>
        <v>#N/A</v>
      </c>
      <c r="F103" s="167" t="e">
        <f>'計算シート '!AR42</f>
        <v>#N/A</v>
      </c>
      <c r="G103" s="168" t="e">
        <f>'計算シート '!AS42</f>
        <v>#N/A</v>
      </c>
      <c r="H103" s="169" t="e">
        <f>'計算シート '!AT42</f>
        <v>#N/A</v>
      </c>
      <c r="I103" s="166" t="e">
        <f>'計算シート '!AU42</f>
        <v>#N/A</v>
      </c>
      <c r="J103" s="168" t="e">
        <f>'計算シート '!AV42</f>
        <v>#N/A</v>
      </c>
    </row>
    <row r="104" spans="3:10" ht="13" x14ac:dyDescent="0.2">
      <c r="C104" s="490" t="e">
        <f>'計算シート '!AP43</f>
        <v>#N/A</v>
      </c>
      <c r="D104" s="491"/>
      <c r="E104" s="170" t="e">
        <f>'計算シート '!AQ43</f>
        <v>#N/A</v>
      </c>
      <c r="F104" s="171" t="e">
        <f>'計算シート '!AR43</f>
        <v>#N/A</v>
      </c>
      <c r="G104" s="172" t="e">
        <f>'計算シート '!AS43</f>
        <v>#N/A</v>
      </c>
      <c r="H104" s="173" t="e">
        <f>'計算シート '!AT43</f>
        <v>#N/A</v>
      </c>
      <c r="I104" s="170" t="e">
        <f>'計算シート '!AU43</f>
        <v>#N/A</v>
      </c>
      <c r="J104" s="172" t="e">
        <f>'計算シート '!AV43</f>
        <v>#N/A</v>
      </c>
    </row>
    <row r="105" spans="3:10" ht="13.5" thickBot="1" x14ac:dyDescent="0.25">
      <c r="C105" s="509" t="e">
        <f>'計算シート '!AP44</f>
        <v>#N/A</v>
      </c>
      <c r="D105" s="510"/>
      <c r="E105" s="174" t="e">
        <f>'計算シート '!AQ44</f>
        <v>#N/A</v>
      </c>
      <c r="F105" s="175" t="e">
        <f>'計算シート '!AR44</f>
        <v>#N/A</v>
      </c>
      <c r="G105" s="176" t="e">
        <f>'計算シート '!AS44</f>
        <v>#N/A</v>
      </c>
      <c r="H105" s="177" t="e">
        <f>'計算シート '!AT44</f>
        <v>#N/A</v>
      </c>
      <c r="I105" s="174" t="e">
        <f>'計算シート '!AU44</f>
        <v>#N/A</v>
      </c>
      <c r="J105" s="176" t="e">
        <f>'計算シート '!AV44</f>
        <v>#N/A</v>
      </c>
    </row>
    <row r="106" spans="3:10" ht="13.5" thickBot="1" x14ac:dyDescent="0.25">
      <c r="C106" s="511" t="str">
        <f>'計算シート '!AP45</f>
        <v>合計</v>
      </c>
      <c r="D106" s="512"/>
      <c r="E106" s="129" t="e">
        <f>'計算シート '!AQ45</f>
        <v>#N/A</v>
      </c>
      <c r="F106" s="130" t="e">
        <f>'計算シート '!AR45</f>
        <v>#N/A</v>
      </c>
      <c r="G106" s="131" t="e">
        <f>'計算シート '!AS45</f>
        <v>#N/A</v>
      </c>
      <c r="H106" s="124"/>
      <c r="I106" s="129" t="e">
        <f>'計算シート '!AU45</f>
        <v>#N/A</v>
      </c>
      <c r="J106" s="131" t="e">
        <f>'計算シート '!AV45</f>
        <v>#N/A</v>
      </c>
    </row>
    <row r="107" spans="3:10" ht="13" x14ac:dyDescent="0.2">
      <c r="C107" s="122" t="s">
        <v>165</v>
      </c>
    </row>
    <row r="109" spans="3:10" ht="16.5" x14ac:dyDescent="0.2">
      <c r="C109" s="445" t="s">
        <v>181</v>
      </c>
      <c r="D109" s="445"/>
      <c r="E109" s="445"/>
      <c r="F109" s="445"/>
      <c r="G109" s="445"/>
      <c r="H109" s="445"/>
      <c r="I109" s="445"/>
      <c r="J109" s="445"/>
    </row>
    <row r="110" spans="3:10" ht="12.75" customHeight="1" x14ac:dyDescent="0.2">
      <c r="C110" s="140"/>
      <c r="D110" s="140"/>
      <c r="E110" s="140"/>
      <c r="F110" s="140"/>
      <c r="G110" s="140"/>
      <c r="H110" s="140"/>
      <c r="I110" s="140"/>
      <c r="J110" s="140"/>
    </row>
    <row r="111" spans="3:10" ht="12.75" customHeight="1" x14ac:dyDescent="0.2">
      <c r="C111" s="508" t="s">
        <v>172</v>
      </c>
      <c r="D111" s="446" t="s">
        <v>173</v>
      </c>
      <c r="E111" s="446"/>
      <c r="F111" s="446"/>
      <c r="G111" s="446"/>
      <c r="H111" s="446"/>
      <c r="I111" s="446"/>
      <c r="J111" s="446"/>
    </row>
    <row r="112" spans="3:10" ht="12.75" customHeight="1" x14ac:dyDescent="0.2">
      <c r="C112" s="508"/>
      <c r="D112" s="446"/>
      <c r="E112" s="446"/>
      <c r="F112" s="446"/>
      <c r="G112" s="446"/>
      <c r="H112" s="446"/>
      <c r="I112" s="446"/>
      <c r="J112" s="446"/>
    </row>
    <row r="113" spans="3:10" ht="12.75" customHeight="1" x14ac:dyDescent="0.2">
      <c r="C113" s="508"/>
      <c r="D113" s="446"/>
      <c r="E113" s="446"/>
      <c r="F113" s="446"/>
      <c r="G113" s="446"/>
      <c r="H113" s="446"/>
      <c r="I113" s="446"/>
      <c r="J113" s="446"/>
    </row>
    <row r="114" spans="3:10" ht="12.75" customHeight="1" x14ac:dyDescent="0.2">
      <c r="C114" s="140"/>
      <c r="D114" s="506" t="s">
        <v>179</v>
      </c>
      <c r="E114" s="507"/>
      <c r="F114" s="189"/>
      <c r="G114" s="189"/>
      <c r="H114" s="189"/>
      <c r="I114" s="189"/>
      <c r="J114" s="190"/>
    </row>
    <row r="115" spans="3:10" ht="12.75" customHeight="1" x14ac:dyDescent="0.2">
      <c r="C115" s="140"/>
      <c r="D115" s="447" t="s">
        <v>180</v>
      </c>
      <c r="E115" s="448"/>
      <c r="F115" s="448"/>
      <c r="G115" s="448"/>
      <c r="H115" s="448"/>
      <c r="I115" s="448"/>
      <c r="J115" s="449"/>
    </row>
    <row r="116" spans="3:10" ht="12.75" customHeight="1" x14ac:dyDescent="0.2">
      <c r="C116" s="140"/>
      <c r="D116" s="447"/>
      <c r="E116" s="448"/>
      <c r="F116" s="448"/>
      <c r="G116" s="448"/>
      <c r="H116" s="448"/>
      <c r="I116" s="448"/>
      <c r="J116" s="449"/>
    </row>
    <row r="117" spans="3:10" ht="12.75" customHeight="1" x14ac:dyDescent="0.2">
      <c r="C117" s="140"/>
      <c r="D117" s="447"/>
      <c r="E117" s="448"/>
      <c r="F117" s="448"/>
      <c r="G117" s="448"/>
      <c r="H117" s="448"/>
      <c r="I117" s="448"/>
      <c r="J117" s="449"/>
    </row>
    <row r="118" spans="3:10" ht="12.75" customHeight="1" x14ac:dyDescent="0.2">
      <c r="C118" s="140"/>
      <c r="D118" s="447"/>
      <c r="E118" s="448"/>
      <c r="F118" s="448"/>
      <c r="G118" s="448"/>
      <c r="H118" s="448"/>
      <c r="I118" s="448"/>
      <c r="J118" s="449"/>
    </row>
    <row r="119" spans="3:10" ht="12.75" customHeight="1" x14ac:dyDescent="0.2">
      <c r="C119" s="140"/>
      <c r="D119" s="447"/>
      <c r="E119" s="448"/>
      <c r="F119" s="448"/>
      <c r="G119" s="448"/>
      <c r="H119" s="448"/>
      <c r="I119" s="448"/>
      <c r="J119" s="449"/>
    </row>
    <row r="120" spans="3:10" ht="12.75" customHeight="1" x14ac:dyDescent="0.2">
      <c r="C120" s="140"/>
      <c r="D120" s="447"/>
      <c r="E120" s="448"/>
      <c r="F120" s="448"/>
      <c r="G120" s="448"/>
      <c r="H120" s="448"/>
      <c r="I120" s="448"/>
      <c r="J120" s="449"/>
    </row>
    <row r="121" spans="3:10" ht="12.75" customHeight="1" x14ac:dyDescent="0.2">
      <c r="C121" s="140"/>
      <c r="D121" s="447"/>
      <c r="E121" s="448"/>
      <c r="F121" s="448"/>
      <c r="G121" s="448"/>
      <c r="H121" s="448"/>
      <c r="I121" s="448"/>
      <c r="J121" s="449"/>
    </row>
    <row r="122" spans="3:10" ht="12.75" customHeight="1" x14ac:dyDescent="0.2">
      <c r="C122" s="140"/>
      <c r="D122" s="447"/>
      <c r="E122" s="448"/>
      <c r="F122" s="448"/>
      <c r="G122" s="448"/>
      <c r="H122" s="448"/>
      <c r="I122" s="448"/>
      <c r="J122" s="449"/>
    </row>
    <row r="123" spans="3:10" ht="12.75" customHeight="1" x14ac:dyDescent="0.2">
      <c r="C123" s="140"/>
      <c r="D123" s="450"/>
      <c r="E123" s="451"/>
      <c r="F123" s="451"/>
      <c r="G123" s="451"/>
      <c r="H123" s="451"/>
      <c r="I123" s="451"/>
      <c r="J123" s="452"/>
    </row>
    <row r="124" spans="3:10" ht="12.75" customHeight="1" x14ac:dyDescent="0.2">
      <c r="C124" s="140"/>
      <c r="D124" s="191"/>
      <c r="E124" s="191"/>
      <c r="F124" s="191"/>
      <c r="G124" s="191"/>
      <c r="H124" s="191"/>
      <c r="I124" s="191"/>
      <c r="J124" s="191"/>
    </row>
    <row r="125" spans="3:10" ht="12.75" customHeight="1" x14ac:dyDescent="0.2">
      <c r="C125" s="508" t="s">
        <v>174</v>
      </c>
      <c r="D125" s="446" t="s">
        <v>237</v>
      </c>
      <c r="E125" s="446"/>
      <c r="F125" s="446"/>
      <c r="G125" s="446"/>
      <c r="H125" s="446"/>
      <c r="I125" s="446"/>
      <c r="J125" s="446"/>
    </row>
    <row r="126" spans="3:10" ht="12.75" customHeight="1" x14ac:dyDescent="0.2">
      <c r="C126" s="508"/>
      <c r="D126" s="446"/>
      <c r="E126" s="446"/>
      <c r="F126" s="446"/>
      <c r="G126" s="446"/>
      <c r="H126" s="446"/>
      <c r="I126" s="446"/>
      <c r="J126" s="446"/>
    </row>
    <row r="127" spans="3:10" ht="12.75" customHeight="1" x14ac:dyDescent="0.2">
      <c r="C127" s="508"/>
      <c r="D127" s="446"/>
      <c r="E127" s="446"/>
      <c r="F127" s="446"/>
      <c r="G127" s="446"/>
      <c r="H127" s="446"/>
      <c r="I127" s="446"/>
      <c r="J127" s="446"/>
    </row>
    <row r="128" spans="3:10" ht="12.75" customHeight="1" x14ac:dyDescent="0.2">
      <c r="D128" s="178"/>
      <c r="E128" s="178"/>
      <c r="F128" s="178"/>
      <c r="G128" s="178"/>
      <c r="H128" s="178"/>
      <c r="I128" s="178"/>
      <c r="J128" s="178"/>
    </row>
    <row r="129" spans="4:10" ht="12.75" customHeight="1" x14ac:dyDescent="0.2">
      <c r="D129" s="178"/>
      <c r="E129" s="178"/>
      <c r="F129" s="178"/>
      <c r="G129" s="178"/>
      <c r="H129" s="178"/>
      <c r="I129" s="178"/>
      <c r="J129" s="178"/>
    </row>
    <row r="130" spans="4:10" ht="12.75" customHeight="1" x14ac:dyDescent="0.2">
      <c r="D130" s="178"/>
      <c r="E130" s="178"/>
      <c r="F130" s="178"/>
      <c r="G130" s="178"/>
      <c r="H130" s="178"/>
      <c r="I130" s="178"/>
      <c r="J130" s="178"/>
    </row>
    <row r="131" spans="4:10" ht="12.75" customHeight="1" x14ac:dyDescent="0.2">
      <c r="D131" s="178"/>
      <c r="E131" s="178"/>
      <c r="F131" s="178"/>
      <c r="G131" s="178"/>
      <c r="H131" s="178"/>
      <c r="I131" s="178"/>
      <c r="J131" s="178"/>
    </row>
    <row r="132" spans="4:10" ht="12.75" customHeight="1" x14ac:dyDescent="0.2">
      <c r="D132" s="178"/>
      <c r="E132" s="178"/>
      <c r="F132" s="178"/>
      <c r="G132" s="178"/>
      <c r="H132" s="178"/>
      <c r="I132" s="178"/>
      <c r="J132" s="178"/>
    </row>
    <row r="133" spans="4:10" ht="12.75" customHeight="1" x14ac:dyDescent="0.2">
      <c r="D133" s="178"/>
      <c r="E133" s="178"/>
      <c r="F133" s="178"/>
      <c r="G133" s="178"/>
      <c r="H133" s="178"/>
      <c r="I133" s="178"/>
      <c r="J133" s="178"/>
    </row>
    <row r="134" spans="4:10" ht="12.75" customHeight="1" x14ac:dyDescent="0.2">
      <c r="D134" s="178"/>
      <c r="E134" s="178"/>
      <c r="F134" s="178"/>
      <c r="G134" s="178"/>
      <c r="H134" s="178"/>
      <c r="I134" s="178"/>
      <c r="J134" s="178"/>
    </row>
  </sheetData>
  <sheetProtection selectLockedCells="1" selectUnlockedCells="1"/>
  <mergeCells count="67">
    <mergeCell ref="C34:J34"/>
    <mergeCell ref="C63:J63"/>
    <mergeCell ref="D114:E114"/>
    <mergeCell ref="C111:C113"/>
    <mergeCell ref="C125:C127"/>
    <mergeCell ref="C105:D105"/>
    <mergeCell ref="C106:D106"/>
    <mergeCell ref="C100:D100"/>
    <mergeCell ref="C101:D101"/>
    <mergeCell ref="C102:D102"/>
    <mergeCell ref="C103:D103"/>
    <mergeCell ref="C104:D104"/>
    <mergeCell ref="C95:D95"/>
    <mergeCell ref="C96:D96"/>
    <mergeCell ref="C97:D97"/>
    <mergeCell ref="C98:D98"/>
    <mergeCell ref="D2:J3"/>
    <mergeCell ref="D4:J4"/>
    <mergeCell ref="D13:J14"/>
    <mergeCell ref="D16:J17"/>
    <mergeCell ref="C19:J19"/>
    <mergeCell ref="D7:J9"/>
    <mergeCell ref="C99:D99"/>
    <mergeCell ref="C90:D90"/>
    <mergeCell ref="C93:D93"/>
    <mergeCell ref="C94:D94"/>
    <mergeCell ref="C85:D85"/>
    <mergeCell ref="C86:D86"/>
    <mergeCell ref="C87:D87"/>
    <mergeCell ref="C88:D88"/>
    <mergeCell ref="C89:D89"/>
    <mergeCell ref="C82:D82"/>
    <mergeCell ref="C83:D83"/>
    <mergeCell ref="C84:D84"/>
    <mergeCell ref="C91:D91"/>
    <mergeCell ref="C92:D92"/>
    <mergeCell ref="C77:D77"/>
    <mergeCell ref="C78:D78"/>
    <mergeCell ref="C79:D79"/>
    <mergeCell ref="C80:D80"/>
    <mergeCell ref="C81:D81"/>
    <mergeCell ref="C72:D72"/>
    <mergeCell ref="C73:D73"/>
    <mergeCell ref="C74:D74"/>
    <mergeCell ref="C75:D75"/>
    <mergeCell ref="C76:D76"/>
    <mergeCell ref="F67:F68"/>
    <mergeCell ref="J67:J68"/>
    <mergeCell ref="C69:D69"/>
    <mergeCell ref="C70:D70"/>
    <mergeCell ref="C71:D71"/>
    <mergeCell ref="C109:J109"/>
    <mergeCell ref="D111:J113"/>
    <mergeCell ref="D115:J123"/>
    <mergeCell ref="D125:J127"/>
    <mergeCell ref="J23:J24"/>
    <mergeCell ref="I22:I24"/>
    <mergeCell ref="G23:G24"/>
    <mergeCell ref="F22:F24"/>
    <mergeCell ref="D22:E24"/>
    <mergeCell ref="D28:E28"/>
    <mergeCell ref="D29:E29"/>
    <mergeCell ref="C66:D68"/>
    <mergeCell ref="E66:E68"/>
    <mergeCell ref="D25:D27"/>
    <mergeCell ref="H66:H68"/>
    <mergeCell ref="I66:I68"/>
  </mergeCells>
  <phoneticPr fontId="3"/>
  <pageMargins left="0.43307086614173229" right="0.31496062992125984" top="0.39370078740157483" bottom="0.19685039370078741" header="0.39370078740157483" footer="0.51181102362204722"/>
  <pageSetup paperSize="9" scale="87" fitToHeight="2" orientation="portrait" r:id="rId1"/>
  <headerFooter alignWithMargins="0"/>
  <rowBreaks count="1" manualBreakCount="1">
    <brk id="62" min="1" max="10" man="1"/>
  </rowBreaks>
  <ignoredErrors>
    <ignoredError sqref="F28:J28 F25:J25 F26:G27 F29:J29 H26:H27 I26:I27 J26:J27 E32" unlockedFormula="1"/>
    <ignoredError sqref="C111 C12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  <pageSetUpPr fitToPage="1"/>
  </sheetPr>
  <dimension ref="A1:AH70"/>
  <sheetViews>
    <sheetView showGridLines="0" zoomScale="80" zoomScaleNormal="80" zoomScaleSheetLayoutView="40" workbookViewId="0">
      <selection sqref="A1:AH2"/>
    </sheetView>
  </sheetViews>
  <sheetFormatPr defaultRowHeight="13" x14ac:dyDescent="0.2"/>
  <cols>
    <col min="3" max="3" width="3.36328125" customWidth="1"/>
    <col min="6" max="6" width="3.7265625" customWidth="1"/>
    <col min="9" max="9" width="3.36328125" customWidth="1"/>
    <col min="11" max="11" width="3.26953125" customWidth="1"/>
    <col min="12" max="12" width="5.90625" customWidth="1"/>
    <col min="13" max="13" width="4" customWidth="1"/>
    <col min="16" max="16" width="4" customWidth="1"/>
    <col min="17" max="19" width="9.6328125" customWidth="1"/>
    <col min="20" max="20" width="2.08984375" customWidth="1"/>
    <col min="21" max="21" width="9.6328125" customWidth="1"/>
    <col min="22" max="22" width="3" customWidth="1"/>
    <col min="23" max="23" width="6.453125" customWidth="1"/>
    <col min="24" max="25" width="9.6328125" customWidth="1"/>
    <col min="26" max="26" width="2.36328125" customWidth="1"/>
    <col min="27" max="28" width="9.6328125" customWidth="1"/>
    <col min="29" max="29" width="4.08984375" customWidth="1"/>
    <col min="30" max="31" width="9.6328125" customWidth="1"/>
    <col min="32" max="32" width="4.90625" customWidth="1"/>
    <col min="33" max="34" width="4.6328125" customWidth="1"/>
  </cols>
  <sheetData>
    <row r="1" spans="1:34" ht="13.5" customHeight="1" x14ac:dyDescent="0.2">
      <c r="A1" s="565" t="s">
        <v>159</v>
      </c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5"/>
      <c r="AE1" s="565"/>
      <c r="AF1" s="565"/>
      <c r="AG1" s="565"/>
      <c r="AH1" s="565"/>
    </row>
    <row r="2" spans="1:34" ht="13.5" customHeight="1" x14ac:dyDescent="0.2">
      <c r="A2" s="565"/>
      <c r="B2" s="565"/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5"/>
      <c r="P2" s="565"/>
      <c r="Q2" s="565"/>
      <c r="R2" s="565"/>
      <c r="S2" s="565"/>
      <c r="T2" s="565"/>
      <c r="U2" s="565"/>
      <c r="V2" s="565"/>
      <c r="W2" s="565"/>
      <c r="X2" s="565"/>
      <c r="Y2" s="565"/>
      <c r="Z2" s="565"/>
      <c r="AA2" s="565"/>
      <c r="AB2" s="565"/>
      <c r="AC2" s="565"/>
      <c r="AD2" s="565"/>
      <c r="AE2" s="565"/>
      <c r="AF2" s="565"/>
      <c r="AG2" s="565"/>
      <c r="AH2" s="565"/>
    </row>
    <row r="3" spans="1:34" ht="13.5" customHeight="1" x14ac:dyDescent="0.2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</row>
    <row r="4" spans="1:34" ht="13.5" customHeight="1" x14ac:dyDescent="0.2">
      <c r="A4" s="134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  <c r="Z4" s="134"/>
      <c r="AA4" s="134"/>
      <c r="AB4" s="134"/>
      <c r="AC4" s="134"/>
      <c r="AD4" s="134"/>
      <c r="AE4" s="134"/>
      <c r="AF4" s="134"/>
      <c r="AG4" s="134"/>
      <c r="AH4" s="134"/>
    </row>
    <row r="5" spans="1:34" ht="13.5" customHeight="1" x14ac:dyDescent="0.2">
      <c r="A5" s="134"/>
      <c r="B5" s="134"/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92"/>
      <c r="S5" s="192"/>
      <c r="T5" s="134"/>
      <c r="U5" s="134"/>
      <c r="V5" s="134"/>
      <c r="W5" s="134"/>
      <c r="X5" s="134"/>
      <c r="Y5" s="134"/>
      <c r="Z5" s="134"/>
      <c r="AA5" s="134"/>
      <c r="AB5" s="134"/>
      <c r="AC5" s="134"/>
      <c r="AD5" s="134"/>
      <c r="AE5" s="134"/>
      <c r="AF5" s="134"/>
      <c r="AG5" s="134"/>
      <c r="AH5" s="134"/>
    </row>
    <row r="6" spans="1:34" x14ac:dyDescent="0.2">
      <c r="R6" s="193"/>
      <c r="S6" s="193"/>
    </row>
    <row r="7" spans="1:34" ht="14" x14ac:dyDescent="0.2">
      <c r="R7" s="528" t="s">
        <v>245</v>
      </c>
      <c r="S7" s="528"/>
      <c r="T7" s="133"/>
    </row>
    <row r="8" spans="1:34" ht="10.5" customHeight="1" x14ac:dyDescent="0.2">
      <c r="R8" s="528"/>
      <c r="S8" s="528"/>
      <c r="T8" s="133"/>
      <c r="U8" s="133"/>
      <c r="V8" s="133"/>
    </row>
    <row r="9" spans="1:34" ht="6.75" customHeight="1" x14ac:dyDescent="0.2">
      <c r="R9" s="528"/>
      <c r="S9" s="528"/>
      <c r="T9" s="133"/>
      <c r="U9" s="133"/>
      <c r="V9" s="133"/>
    </row>
    <row r="10" spans="1:34" ht="16.5" customHeight="1" x14ac:dyDescent="0.2">
      <c r="R10" s="529">
        <f>'計算シート '!D45</f>
        <v>0</v>
      </c>
      <c r="S10" s="529"/>
      <c r="T10" s="133"/>
      <c r="U10" s="133"/>
      <c r="V10" s="133"/>
    </row>
    <row r="11" spans="1:34" ht="13.5" customHeight="1" x14ac:dyDescent="0.2">
      <c r="G11" s="518" t="s">
        <v>47</v>
      </c>
      <c r="R11" s="194"/>
      <c r="S11" s="195"/>
      <c r="T11" s="18"/>
      <c r="U11" s="18"/>
      <c r="V11" s="18"/>
      <c r="AA11" s="520" t="s">
        <v>158</v>
      </c>
      <c r="AB11" s="521"/>
    </row>
    <row r="12" spans="1:34" ht="13.5" customHeight="1" x14ac:dyDescent="0.2">
      <c r="G12" s="519"/>
      <c r="AA12" s="522"/>
      <c r="AB12" s="523"/>
    </row>
    <row r="13" spans="1:34" ht="13.5" customHeight="1" thickBot="1" x14ac:dyDescent="0.25">
      <c r="G13" s="133"/>
      <c r="AA13" s="133"/>
      <c r="AB13" s="133"/>
    </row>
    <row r="14" spans="1:34" ht="13.5" customHeight="1" x14ac:dyDescent="0.2">
      <c r="N14" s="530" t="s">
        <v>241</v>
      </c>
      <c r="O14" s="531"/>
      <c r="T14" s="133"/>
      <c r="V14" s="18"/>
    </row>
    <row r="15" spans="1:34" ht="13.5" customHeight="1" x14ac:dyDescent="0.2">
      <c r="G15" s="520" t="s">
        <v>138</v>
      </c>
      <c r="H15" s="521"/>
      <c r="I15" s="15"/>
      <c r="J15" s="15"/>
      <c r="N15" s="532"/>
      <c r="O15" s="533"/>
      <c r="R15" s="518" t="s">
        <v>39</v>
      </c>
      <c r="T15" s="133"/>
      <c r="U15" s="133"/>
      <c r="AA15" s="520" t="s">
        <v>156</v>
      </c>
      <c r="AB15" s="521"/>
      <c r="AC15" s="18"/>
    </row>
    <row r="16" spans="1:34" ht="13.5" customHeight="1" x14ac:dyDescent="0.2">
      <c r="D16" s="520" t="s">
        <v>155</v>
      </c>
      <c r="E16" s="521"/>
      <c r="G16" s="548"/>
      <c r="H16" s="549"/>
      <c r="I16" s="15"/>
      <c r="J16" s="15"/>
      <c r="N16" s="532"/>
      <c r="O16" s="533"/>
      <c r="R16" s="519"/>
      <c r="AA16" s="548"/>
      <c r="AB16" s="549"/>
      <c r="AC16" s="18"/>
      <c r="AD16" s="542" t="s">
        <v>141</v>
      </c>
      <c r="AE16" s="543"/>
    </row>
    <row r="17" spans="4:31" ht="13.5" customHeight="1" x14ac:dyDescent="0.2">
      <c r="D17" s="548"/>
      <c r="E17" s="549"/>
      <c r="G17" s="548"/>
      <c r="H17" s="549"/>
      <c r="I17" s="15"/>
      <c r="J17" s="15"/>
      <c r="N17" s="532"/>
      <c r="O17" s="533"/>
      <c r="AA17" s="548"/>
      <c r="AB17" s="549"/>
      <c r="AC17" s="18"/>
      <c r="AD17" s="544"/>
      <c r="AE17" s="545"/>
    </row>
    <row r="18" spans="4:31" ht="17" thickBot="1" x14ac:dyDescent="0.3">
      <c r="D18" s="558">
        <f>'計算シート '!AC45</f>
        <v>0</v>
      </c>
      <c r="E18" s="559"/>
      <c r="G18" s="558">
        <f>'計算シート '!Y45</f>
        <v>0</v>
      </c>
      <c r="H18" s="559"/>
      <c r="I18" s="18"/>
      <c r="N18" s="554">
        <f>'計算シート '!E45</f>
        <v>0</v>
      </c>
      <c r="O18" s="555"/>
      <c r="AA18" s="546">
        <f>'計算シート '!F45</f>
        <v>0</v>
      </c>
      <c r="AB18" s="547"/>
      <c r="AC18" s="18"/>
      <c r="AD18" s="546">
        <f>'計算シート '!G45</f>
        <v>0</v>
      </c>
      <c r="AE18" s="547"/>
    </row>
    <row r="19" spans="4:31" ht="14" x14ac:dyDescent="0.2">
      <c r="J19" s="518" t="s">
        <v>46</v>
      </c>
      <c r="R19" s="518" t="s">
        <v>152</v>
      </c>
      <c r="T19" s="133"/>
      <c r="U19" s="133"/>
      <c r="V19" s="18"/>
      <c r="X19" s="520" t="s">
        <v>150</v>
      </c>
      <c r="Y19" s="521"/>
    </row>
    <row r="20" spans="4:31" ht="13.5" customHeight="1" x14ac:dyDescent="0.2">
      <c r="J20" s="519"/>
      <c r="R20" s="519"/>
      <c r="T20" s="133"/>
      <c r="U20" s="133"/>
      <c r="X20" s="522"/>
      <c r="Y20" s="523"/>
      <c r="Z20" s="133"/>
    </row>
    <row r="21" spans="4:31" ht="13.5" customHeight="1" x14ac:dyDescent="0.2">
      <c r="J21" s="133"/>
      <c r="R21" s="133"/>
      <c r="T21" s="133"/>
      <c r="U21" s="133"/>
      <c r="X21" s="133"/>
      <c r="Y21" s="133"/>
      <c r="Z21" s="133"/>
    </row>
    <row r="23" spans="4:31" ht="14" x14ac:dyDescent="0.2">
      <c r="R23" s="520" t="s">
        <v>154</v>
      </c>
      <c r="S23" s="521"/>
      <c r="T23" s="133"/>
      <c r="U23" s="133"/>
      <c r="V23" s="133"/>
      <c r="AD23" s="19"/>
      <c r="AE23" s="19"/>
    </row>
    <row r="24" spans="4:31" ht="13.5" customHeight="1" x14ac:dyDescent="0.2">
      <c r="R24" s="548"/>
      <c r="S24" s="549"/>
      <c r="T24" s="133"/>
      <c r="U24" s="133"/>
      <c r="V24" s="133"/>
    </row>
    <row r="25" spans="4:31" ht="16.5" x14ac:dyDescent="0.2">
      <c r="R25" s="556">
        <f>'計算シート '!H45</f>
        <v>0</v>
      </c>
      <c r="S25" s="557"/>
      <c r="T25" s="132"/>
      <c r="U25" s="132"/>
      <c r="V25" s="132"/>
    </row>
    <row r="26" spans="4:31" x14ac:dyDescent="0.2">
      <c r="U26" s="518" t="s">
        <v>39</v>
      </c>
      <c r="V26" s="15"/>
    </row>
    <row r="27" spans="4:31" x14ac:dyDescent="0.2">
      <c r="U27" s="519"/>
      <c r="V27" s="15"/>
    </row>
    <row r="28" spans="4:31" ht="14" x14ac:dyDescent="0.2">
      <c r="F28" s="19"/>
      <c r="R28" s="560" t="s">
        <v>242</v>
      </c>
      <c r="S28" s="521"/>
      <c r="T28" s="133"/>
      <c r="U28" s="133"/>
      <c r="V28" s="133"/>
    </row>
    <row r="29" spans="4:31" ht="14" x14ac:dyDescent="0.2">
      <c r="F29" s="19"/>
      <c r="G29" s="518" t="s">
        <v>47</v>
      </c>
      <c r="R29" s="548"/>
      <c r="S29" s="549"/>
      <c r="T29" s="133"/>
      <c r="U29" s="133"/>
      <c r="V29" s="133"/>
      <c r="AA29" s="520" t="s">
        <v>158</v>
      </c>
      <c r="AB29" s="521"/>
    </row>
    <row r="30" spans="4:31" ht="16.5" x14ac:dyDescent="0.2">
      <c r="G30" s="519"/>
      <c r="R30" s="556">
        <f>'計算シート '!I45</f>
        <v>0</v>
      </c>
      <c r="S30" s="557"/>
      <c r="T30" s="132"/>
      <c r="U30" s="132"/>
      <c r="V30" s="132"/>
      <c r="AA30" s="522"/>
      <c r="AB30" s="523"/>
    </row>
    <row r="32" spans="4:31" ht="13.5" thickBot="1" x14ac:dyDescent="0.25"/>
    <row r="33" spans="1:34" ht="13.5" customHeight="1" x14ac:dyDescent="0.2">
      <c r="G33" s="520" t="s">
        <v>138</v>
      </c>
      <c r="H33" s="521"/>
      <c r="I33" s="15"/>
      <c r="J33" s="15"/>
      <c r="N33" s="530" t="s">
        <v>161</v>
      </c>
      <c r="O33" s="531"/>
      <c r="S33" s="520" t="s">
        <v>157</v>
      </c>
      <c r="T33" s="535"/>
      <c r="U33" s="521"/>
      <c r="AA33" s="520" t="s">
        <v>156</v>
      </c>
      <c r="AB33" s="521"/>
      <c r="AC33" s="18"/>
    </row>
    <row r="34" spans="1:34" ht="14.25" customHeight="1" x14ac:dyDescent="0.2">
      <c r="D34" s="520" t="s">
        <v>155</v>
      </c>
      <c r="E34" s="521"/>
      <c r="G34" s="548"/>
      <c r="H34" s="549"/>
      <c r="I34" s="15"/>
      <c r="J34" s="15"/>
      <c r="N34" s="532"/>
      <c r="O34" s="533"/>
      <c r="S34" s="522"/>
      <c r="T34" s="536"/>
      <c r="U34" s="523"/>
      <c r="AA34" s="548"/>
      <c r="AB34" s="549"/>
      <c r="AC34" s="18"/>
      <c r="AD34" s="542" t="s">
        <v>141</v>
      </c>
      <c r="AE34" s="543"/>
    </row>
    <row r="35" spans="1:34" ht="13.5" customHeight="1" x14ac:dyDescent="0.2">
      <c r="D35" s="548"/>
      <c r="E35" s="549"/>
      <c r="G35" s="548"/>
      <c r="H35" s="549"/>
      <c r="I35" s="15"/>
      <c r="J35" s="15"/>
      <c r="N35" s="532"/>
      <c r="O35" s="533"/>
      <c r="AA35" s="548"/>
      <c r="AB35" s="549"/>
      <c r="AC35" s="18"/>
      <c r="AD35" s="544"/>
      <c r="AE35" s="545"/>
    </row>
    <row r="36" spans="1:34" ht="17" thickBot="1" x14ac:dyDescent="0.3">
      <c r="D36" s="558">
        <f>'計算シート '!AD45</f>
        <v>0</v>
      </c>
      <c r="E36" s="559"/>
      <c r="G36" s="558">
        <f>'計算シート '!Z45</f>
        <v>0</v>
      </c>
      <c r="H36" s="559"/>
      <c r="I36" s="18"/>
      <c r="N36" s="554">
        <f>'計算シート '!J45</f>
        <v>0</v>
      </c>
      <c r="O36" s="555"/>
      <c r="AA36" s="546">
        <f>'計算シート '!K45</f>
        <v>0</v>
      </c>
      <c r="AB36" s="547"/>
      <c r="AC36" s="18"/>
      <c r="AD36" s="546">
        <f>'計算シート '!L45</f>
        <v>0</v>
      </c>
      <c r="AE36" s="547"/>
    </row>
    <row r="37" spans="1:34" ht="16.5" x14ac:dyDescent="0.2">
      <c r="D37" s="18"/>
      <c r="E37" s="18"/>
      <c r="G37" s="18"/>
      <c r="H37" s="18"/>
      <c r="J37" s="518" t="s">
        <v>46</v>
      </c>
      <c r="N37" s="132"/>
      <c r="O37" s="132"/>
      <c r="X37" s="520" t="s">
        <v>150</v>
      </c>
      <c r="Y37" s="521"/>
      <c r="Z37" s="18"/>
      <c r="AA37" s="18"/>
      <c r="AB37" s="18"/>
      <c r="AC37" s="18"/>
    </row>
    <row r="38" spans="1:34" ht="16.5" x14ac:dyDescent="0.2">
      <c r="D38" s="18"/>
      <c r="E38" s="18"/>
      <c r="G38" s="18"/>
      <c r="H38" s="18"/>
      <c r="J38" s="519"/>
      <c r="N38" s="132"/>
      <c r="O38" s="132"/>
      <c r="W38" s="133"/>
      <c r="X38" s="522"/>
      <c r="Y38" s="523"/>
      <c r="Z38" s="18"/>
      <c r="AA38" s="18"/>
      <c r="AB38" s="18"/>
      <c r="AC38" s="18"/>
    </row>
    <row r="39" spans="1:34" ht="9" customHeight="1" x14ac:dyDescent="0.2">
      <c r="D39" s="18"/>
      <c r="E39" s="18"/>
      <c r="G39" s="18"/>
      <c r="H39" s="18"/>
      <c r="I39" s="18"/>
      <c r="J39" s="18"/>
      <c r="N39" s="132"/>
      <c r="O39" s="132"/>
      <c r="AA39" s="18"/>
      <c r="AB39" s="18"/>
      <c r="AC39" s="18"/>
      <c r="AD39" s="18"/>
      <c r="AE39" s="18"/>
      <c r="AH39" s="4"/>
    </row>
    <row r="40" spans="1:34" x14ac:dyDescent="0.2">
      <c r="A40" s="196"/>
      <c r="B40" s="196"/>
      <c r="C40" s="196"/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  <c r="Y40" s="196"/>
      <c r="Z40" s="196"/>
      <c r="AA40" s="196"/>
      <c r="AB40" s="196"/>
      <c r="AC40" s="196"/>
      <c r="AD40" s="196"/>
      <c r="AE40" s="196"/>
      <c r="AF40" s="196"/>
      <c r="AG40" s="196"/>
      <c r="AH40" s="196"/>
    </row>
    <row r="41" spans="1:34" ht="14" x14ac:dyDescent="0.2">
      <c r="R41" s="560" t="s">
        <v>164</v>
      </c>
      <c r="S41" s="521"/>
      <c r="T41" s="133"/>
      <c r="U41" s="133"/>
      <c r="V41" s="133"/>
    </row>
    <row r="42" spans="1:34" ht="14" x14ac:dyDescent="0.2">
      <c r="R42" s="548"/>
      <c r="S42" s="549"/>
      <c r="T42" s="133"/>
      <c r="U42" s="133"/>
      <c r="V42" s="133"/>
    </row>
    <row r="43" spans="1:34" ht="16.5" x14ac:dyDescent="0.2">
      <c r="R43" s="556">
        <f>'計算シート '!R45</f>
        <v>0</v>
      </c>
      <c r="S43" s="557"/>
      <c r="T43" s="132"/>
      <c r="U43" s="132"/>
      <c r="V43" s="132"/>
    </row>
    <row r="44" spans="1:34" x14ac:dyDescent="0.2">
      <c r="U44" s="518" t="s">
        <v>39</v>
      </c>
      <c r="V44" s="15"/>
      <c r="X44" s="520" t="s">
        <v>78</v>
      </c>
      <c r="Y44" s="521"/>
    </row>
    <row r="45" spans="1:34" x14ac:dyDescent="0.2">
      <c r="U45" s="519"/>
      <c r="V45" s="15"/>
      <c r="X45" s="522"/>
      <c r="Y45" s="523"/>
    </row>
    <row r="46" spans="1:34" ht="13.5" customHeight="1" x14ac:dyDescent="0.2">
      <c r="F46" s="19"/>
      <c r="R46" s="560" t="s">
        <v>243</v>
      </c>
      <c r="S46" s="521"/>
      <c r="T46" s="133"/>
      <c r="U46" s="133"/>
      <c r="V46" s="133"/>
      <c r="AB46" s="19"/>
    </row>
    <row r="47" spans="1:34" ht="13.5" customHeight="1" x14ac:dyDescent="0.2">
      <c r="F47" s="19"/>
      <c r="G47" s="518" t="s">
        <v>47</v>
      </c>
      <c r="R47" s="548"/>
      <c r="S47" s="549"/>
      <c r="T47" s="133"/>
      <c r="U47" s="133"/>
      <c r="V47" s="133"/>
      <c r="AA47" s="520" t="s">
        <v>158</v>
      </c>
      <c r="AB47" s="521"/>
    </row>
    <row r="48" spans="1:34" ht="16.5" x14ac:dyDescent="0.2">
      <c r="G48" s="519"/>
      <c r="R48" s="556">
        <f>'計算シート '!T45</f>
        <v>0</v>
      </c>
      <c r="S48" s="557"/>
      <c r="T48" s="132"/>
      <c r="U48" s="132"/>
      <c r="V48" s="132"/>
      <c r="AA48" s="522"/>
      <c r="AB48" s="523"/>
    </row>
    <row r="50" spans="1:34" ht="13.5" thickBot="1" x14ac:dyDescent="0.25">
      <c r="W50" s="15"/>
      <c r="X50" s="15"/>
      <c r="Y50" s="15"/>
      <c r="Z50" s="15"/>
      <c r="AA50" s="15"/>
    </row>
    <row r="51" spans="1:34" ht="14.25" customHeight="1" x14ac:dyDescent="0.2">
      <c r="G51" s="520" t="s">
        <v>138</v>
      </c>
      <c r="H51" s="521"/>
      <c r="I51" s="15"/>
      <c r="J51" s="15"/>
      <c r="N51" s="530" t="s">
        <v>160</v>
      </c>
      <c r="O51" s="531"/>
      <c r="S51" s="520" t="s">
        <v>157</v>
      </c>
      <c r="T51" s="535"/>
      <c r="U51" s="521"/>
      <c r="AA51" s="520" t="s">
        <v>156</v>
      </c>
      <c r="AB51" s="521"/>
      <c r="AC51" s="18"/>
    </row>
    <row r="52" spans="1:34" ht="14.25" customHeight="1" x14ac:dyDescent="0.2">
      <c r="D52" s="520" t="s">
        <v>155</v>
      </c>
      <c r="E52" s="521"/>
      <c r="G52" s="548"/>
      <c r="H52" s="549"/>
      <c r="I52" s="15"/>
      <c r="J52" s="15"/>
      <c r="N52" s="532"/>
      <c r="O52" s="533"/>
      <c r="S52" s="522"/>
      <c r="T52" s="536"/>
      <c r="U52" s="523"/>
      <c r="AA52" s="548"/>
      <c r="AB52" s="549"/>
      <c r="AC52" s="18"/>
      <c r="AD52" s="542" t="s">
        <v>141</v>
      </c>
      <c r="AE52" s="543"/>
    </row>
    <row r="53" spans="1:34" ht="13.5" customHeight="1" x14ac:dyDescent="0.2">
      <c r="D53" s="548"/>
      <c r="E53" s="549"/>
      <c r="G53" s="548"/>
      <c r="H53" s="549"/>
      <c r="I53" s="15"/>
      <c r="J53" s="15"/>
      <c r="N53" s="532"/>
      <c r="O53" s="533"/>
      <c r="AA53" s="548"/>
      <c r="AB53" s="549"/>
      <c r="AC53" s="18"/>
      <c r="AD53" s="544"/>
      <c r="AE53" s="545"/>
    </row>
    <row r="54" spans="1:34" ht="17" thickBot="1" x14ac:dyDescent="0.3">
      <c r="D54" s="558">
        <f>'計算シート '!AF45</f>
        <v>0</v>
      </c>
      <c r="E54" s="559"/>
      <c r="G54" s="558">
        <f>'計算シート '!AB45</f>
        <v>0</v>
      </c>
      <c r="H54" s="559"/>
      <c r="I54" s="18"/>
      <c r="N54" s="554">
        <f>'計算シート '!U45</f>
        <v>0</v>
      </c>
      <c r="O54" s="555"/>
      <c r="AA54" s="546">
        <f>'計算シート '!V45</f>
        <v>0</v>
      </c>
      <c r="AB54" s="547"/>
      <c r="AC54" s="18"/>
      <c r="AD54" s="546">
        <f>'計算シート '!W45</f>
        <v>0</v>
      </c>
      <c r="AE54" s="547"/>
    </row>
    <row r="55" spans="1:34" ht="14.25" customHeight="1" x14ac:dyDescent="0.2">
      <c r="J55" s="518" t="s">
        <v>46</v>
      </c>
      <c r="X55" s="520" t="s">
        <v>150</v>
      </c>
      <c r="Y55" s="521"/>
    </row>
    <row r="56" spans="1:34" ht="14" x14ac:dyDescent="0.2">
      <c r="J56" s="519"/>
      <c r="W56" s="133"/>
      <c r="X56" s="522"/>
      <c r="Y56" s="523"/>
    </row>
    <row r="57" spans="1:34" ht="14" x14ac:dyDescent="0.2">
      <c r="J57" s="133"/>
      <c r="W57" s="133"/>
      <c r="X57" s="133"/>
      <c r="Y57" s="133"/>
    </row>
    <row r="58" spans="1:34" ht="13.5" customHeight="1" x14ac:dyDescent="0.2"/>
    <row r="59" spans="1:34" x14ac:dyDescent="0.2">
      <c r="A59" s="197"/>
      <c r="B59" s="197"/>
      <c r="C59" s="197"/>
      <c r="D59" s="197"/>
      <c r="E59" s="197"/>
      <c r="F59" s="197"/>
      <c r="G59" s="197"/>
      <c r="H59" s="197"/>
      <c r="I59" s="197"/>
      <c r="J59" s="197"/>
      <c r="K59" s="197"/>
      <c r="L59" s="197"/>
      <c r="M59" s="197"/>
      <c r="N59" s="197"/>
      <c r="O59" s="197"/>
      <c r="P59" s="197"/>
      <c r="Q59" s="197"/>
      <c r="R59" s="197"/>
      <c r="S59" s="197"/>
      <c r="T59" s="197"/>
      <c r="U59" s="197"/>
      <c r="V59" s="197"/>
      <c r="W59" s="197"/>
      <c r="X59" s="197"/>
      <c r="Y59" s="197"/>
      <c r="Z59" s="197"/>
      <c r="AA59" s="197"/>
      <c r="AB59" s="197"/>
      <c r="AC59" s="197"/>
      <c r="AD59" s="197"/>
      <c r="AE59" s="197"/>
      <c r="AF59" s="197"/>
      <c r="AG59" s="197"/>
      <c r="AH59" s="198"/>
    </row>
    <row r="61" spans="1:34" ht="13.5" thickBot="1" x14ac:dyDescent="0.25"/>
    <row r="62" spans="1:34" ht="15" customHeight="1" thickBot="1" x14ac:dyDescent="0.25">
      <c r="G62" s="530" t="s">
        <v>138</v>
      </c>
      <c r="H62" s="531"/>
      <c r="I62" s="15"/>
      <c r="J62" s="15"/>
      <c r="N62" s="534" t="s">
        <v>182</v>
      </c>
      <c r="O62" s="531"/>
      <c r="R62" s="534" t="s">
        <v>183</v>
      </c>
      <c r="S62" s="537"/>
      <c r="T62" s="538"/>
      <c r="U62" s="19"/>
      <c r="AA62" s="530" t="s">
        <v>156</v>
      </c>
      <c r="AB62" s="531"/>
      <c r="AC62" s="18"/>
    </row>
    <row r="63" spans="1:34" ht="14.25" customHeight="1" thickTop="1" x14ac:dyDescent="0.2">
      <c r="D63" s="561" t="s">
        <v>155</v>
      </c>
      <c r="E63" s="562"/>
      <c r="G63" s="532"/>
      <c r="H63" s="533"/>
      <c r="I63" s="15"/>
      <c r="J63" s="15"/>
      <c r="N63" s="532"/>
      <c r="O63" s="533"/>
      <c r="R63" s="539"/>
      <c r="S63" s="540"/>
      <c r="T63" s="541"/>
      <c r="U63" s="19"/>
      <c r="AA63" s="532"/>
      <c r="AB63" s="533"/>
      <c r="AC63" s="18"/>
      <c r="AD63" s="524" t="s">
        <v>141</v>
      </c>
      <c r="AE63" s="525"/>
    </row>
    <row r="64" spans="1:34" ht="13.5" customHeight="1" x14ac:dyDescent="0.2">
      <c r="D64" s="563"/>
      <c r="E64" s="564"/>
      <c r="G64" s="532"/>
      <c r="H64" s="533"/>
      <c r="I64" s="15"/>
      <c r="J64" s="15"/>
      <c r="N64" s="532"/>
      <c r="O64" s="533"/>
      <c r="R64" s="539"/>
      <c r="S64" s="540"/>
      <c r="T64" s="541"/>
      <c r="U64" s="19"/>
      <c r="AA64" s="532"/>
      <c r="AB64" s="533"/>
      <c r="AC64" s="18"/>
      <c r="AD64" s="526"/>
      <c r="AE64" s="527"/>
    </row>
    <row r="65" spans="1:34" ht="17" thickBot="1" x14ac:dyDescent="0.3">
      <c r="D65" s="550">
        <f>'計算シート '!AL45</f>
        <v>0</v>
      </c>
      <c r="E65" s="551"/>
      <c r="G65" s="552">
        <f>'計算シート '!AK45</f>
        <v>0</v>
      </c>
      <c r="H65" s="553"/>
      <c r="I65" s="18"/>
      <c r="J65" s="18"/>
      <c r="N65" s="554">
        <f>'計算シート '!AH45</f>
        <v>0</v>
      </c>
      <c r="O65" s="555"/>
      <c r="R65" s="513">
        <f>IFERROR(N65/R10,0)</f>
        <v>0</v>
      </c>
      <c r="S65" s="514"/>
      <c r="T65" s="515"/>
      <c r="AA65" s="554">
        <f>'計算シート '!AI45</f>
        <v>0</v>
      </c>
      <c r="AB65" s="555"/>
      <c r="AC65" s="18"/>
      <c r="AD65" s="516">
        <f>'計算シート '!AJ45</f>
        <v>0</v>
      </c>
      <c r="AE65" s="517"/>
    </row>
    <row r="66" spans="1:34" ht="13.5" thickTop="1" x14ac:dyDescent="0.2"/>
    <row r="70" spans="1:34" x14ac:dyDescent="0.2">
      <c r="A70" s="196"/>
      <c r="B70" s="196"/>
      <c r="C70" s="196"/>
      <c r="D70" s="196"/>
      <c r="E70" s="196"/>
      <c r="F70" s="196"/>
      <c r="G70" s="196"/>
      <c r="H70" s="196"/>
      <c r="I70" s="196"/>
      <c r="J70" s="196"/>
      <c r="K70" s="196"/>
      <c r="L70" s="196"/>
      <c r="M70" s="196"/>
      <c r="N70" s="196"/>
      <c r="O70" s="196"/>
      <c r="P70" s="196"/>
      <c r="Q70" s="196"/>
      <c r="R70" s="196"/>
      <c r="S70" s="196"/>
      <c r="T70" s="196"/>
      <c r="U70" s="196"/>
      <c r="V70" s="196"/>
      <c r="W70" s="196"/>
      <c r="X70" s="196"/>
      <c r="Y70" s="196"/>
      <c r="Z70" s="196"/>
      <c r="AA70" s="196"/>
      <c r="AB70" s="196"/>
      <c r="AC70" s="196"/>
      <c r="AD70" s="196"/>
      <c r="AE70" s="196"/>
      <c r="AF70" s="196"/>
      <c r="AG70" s="196"/>
      <c r="AH70" s="196"/>
    </row>
  </sheetData>
  <mergeCells count="72">
    <mergeCell ref="D63:E64"/>
    <mergeCell ref="S33:U34"/>
    <mergeCell ref="A1:AH2"/>
    <mergeCell ref="D16:E17"/>
    <mergeCell ref="D18:E18"/>
    <mergeCell ref="N54:O54"/>
    <mergeCell ref="G15:H17"/>
    <mergeCell ref="G18:H18"/>
    <mergeCell ref="G33:H35"/>
    <mergeCell ref="N36:O36"/>
    <mergeCell ref="N14:O17"/>
    <mergeCell ref="N18:O18"/>
    <mergeCell ref="AD52:AE53"/>
    <mergeCell ref="AD54:AE54"/>
    <mergeCell ref="R28:S29"/>
    <mergeCell ref="AA11:AB12"/>
    <mergeCell ref="D54:E54"/>
    <mergeCell ref="G54:H54"/>
    <mergeCell ref="R41:S42"/>
    <mergeCell ref="R43:S43"/>
    <mergeCell ref="R46:S47"/>
    <mergeCell ref="R48:S48"/>
    <mergeCell ref="D34:E35"/>
    <mergeCell ref="D36:E36"/>
    <mergeCell ref="G36:H36"/>
    <mergeCell ref="G51:H53"/>
    <mergeCell ref="D52:E53"/>
    <mergeCell ref="D65:E65"/>
    <mergeCell ref="G65:H65"/>
    <mergeCell ref="N65:O65"/>
    <mergeCell ref="AA51:AB53"/>
    <mergeCell ref="G11:G12"/>
    <mergeCell ref="J19:J20"/>
    <mergeCell ref="AA62:AB64"/>
    <mergeCell ref="AA65:AB65"/>
    <mergeCell ref="AA54:AB54"/>
    <mergeCell ref="G62:H64"/>
    <mergeCell ref="AA47:AB48"/>
    <mergeCell ref="AA15:AB17"/>
    <mergeCell ref="AA18:AB18"/>
    <mergeCell ref="R30:S30"/>
    <mergeCell ref="R23:S24"/>
    <mergeCell ref="R25:S25"/>
    <mergeCell ref="AD16:AE17"/>
    <mergeCell ref="AD18:AE18"/>
    <mergeCell ref="AD34:AE35"/>
    <mergeCell ref="AD36:AE36"/>
    <mergeCell ref="J37:J38"/>
    <mergeCell ref="R15:R16"/>
    <mergeCell ref="R19:R20"/>
    <mergeCell ref="X19:Y20"/>
    <mergeCell ref="X37:Y38"/>
    <mergeCell ref="AA33:AB35"/>
    <mergeCell ref="AA36:AB36"/>
    <mergeCell ref="U26:U27"/>
    <mergeCell ref="AA29:AB30"/>
    <mergeCell ref="R7:S9"/>
    <mergeCell ref="R10:S10"/>
    <mergeCell ref="N33:O35"/>
    <mergeCell ref="N51:O53"/>
    <mergeCell ref="N62:O64"/>
    <mergeCell ref="S51:U52"/>
    <mergeCell ref="R62:T64"/>
    <mergeCell ref="R65:T65"/>
    <mergeCell ref="AD65:AE65"/>
    <mergeCell ref="G29:G30"/>
    <mergeCell ref="G47:G48"/>
    <mergeCell ref="J55:J56"/>
    <mergeCell ref="X44:Y45"/>
    <mergeCell ref="X55:Y56"/>
    <mergeCell ref="U44:U45"/>
    <mergeCell ref="AD63:AE64"/>
  </mergeCells>
  <phoneticPr fontId="3"/>
  <pageMargins left="0.43307086614173229" right="0.31496062992125984" top="0.62992125984251968" bottom="0.39370078740157483" header="0.39370078740157483" footer="0.51181102362204722"/>
  <pageSetup paperSize="9" scale="5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V48"/>
  <sheetViews>
    <sheetView showGridLines="0" zoomScaleNormal="100" workbookViewId="0">
      <pane xSplit="3" ySplit="7" topLeftCell="D8" activePane="bottomRight" state="frozen"/>
      <selection activeCell="L39" sqref="L39"/>
      <selection pane="topRight" activeCell="L39" sqref="L39"/>
      <selection pane="bottomLeft" activeCell="L39" sqref="L39"/>
      <selection pane="bottomRight"/>
    </sheetView>
  </sheetViews>
  <sheetFormatPr defaultColWidth="18.6328125" defaultRowHeight="12.75" customHeight="1" x14ac:dyDescent="0.2"/>
  <cols>
    <col min="1" max="1" width="2.6328125" customWidth="1"/>
    <col min="2" max="2" width="4.6328125" style="18" customWidth="1"/>
    <col min="3" max="3" width="25.6328125" customWidth="1"/>
    <col min="4" max="15" width="15.6328125" customWidth="1"/>
    <col min="16" max="16" width="4.6328125" customWidth="1"/>
    <col min="17" max="23" width="15.6328125" customWidth="1"/>
    <col min="24" max="24" width="4.6328125" customWidth="1"/>
    <col min="25" max="32" width="15.6328125" customWidth="1"/>
    <col min="33" max="33" width="4.26953125" customWidth="1"/>
    <col min="34" max="39" width="15.6328125" customWidth="1"/>
    <col min="40" max="40" width="3.7265625" customWidth="1"/>
    <col min="41" max="41" width="5.26953125" bestFit="1" customWidth="1"/>
    <col min="42" max="48" width="15.6328125" customWidth="1"/>
  </cols>
  <sheetData>
    <row r="1" spans="2:48" ht="22.5" customHeight="1" x14ac:dyDescent="0.2">
      <c r="AJ1" s="63"/>
      <c r="AL1" s="63"/>
      <c r="AM1" s="63"/>
      <c r="AS1" s="63"/>
      <c r="AT1" s="4"/>
      <c r="AV1" s="4"/>
    </row>
    <row r="2" spans="2:48" ht="19.5" customHeight="1" x14ac:dyDescent="0.2">
      <c r="O2" s="63" t="s">
        <v>101</v>
      </c>
      <c r="W2" s="63" t="s">
        <v>101</v>
      </c>
      <c r="AF2" s="63" t="s">
        <v>102</v>
      </c>
      <c r="AJ2" s="63" t="s">
        <v>101</v>
      </c>
      <c r="AL2" s="63" t="s">
        <v>143</v>
      </c>
      <c r="AM2" s="63"/>
      <c r="AS2" s="63" t="s">
        <v>101</v>
      </c>
      <c r="AT2" s="4" t="s">
        <v>142</v>
      </c>
      <c r="AV2" s="4" t="s">
        <v>143</v>
      </c>
    </row>
    <row r="3" spans="2:48" s="19" customFormat="1" ht="19.5" customHeight="1" thickBot="1" x14ac:dyDescent="0.25">
      <c r="B3" s="199"/>
      <c r="C3" s="200"/>
      <c r="D3" s="611" t="s">
        <v>58</v>
      </c>
      <c r="E3" s="612"/>
      <c r="F3" s="612"/>
      <c r="G3" s="612"/>
      <c r="H3" s="612"/>
      <c r="I3" s="612"/>
      <c r="J3" s="612"/>
      <c r="K3" s="612"/>
      <c r="L3" s="612"/>
      <c r="M3" s="612"/>
      <c r="N3" s="612"/>
      <c r="O3" s="613"/>
      <c r="P3" s="15"/>
      <c r="Q3" s="542" t="s">
        <v>59</v>
      </c>
      <c r="R3" s="593"/>
      <c r="S3" s="593"/>
      <c r="T3" s="593"/>
      <c r="U3" s="593"/>
      <c r="V3" s="593"/>
      <c r="W3" s="543"/>
      <c r="X3" s="15"/>
      <c r="Y3" s="542" t="s">
        <v>65</v>
      </c>
      <c r="Z3" s="593"/>
      <c r="AA3" s="593"/>
      <c r="AB3" s="543"/>
      <c r="AC3" s="542" t="s">
        <v>66</v>
      </c>
      <c r="AD3" s="593"/>
      <c r="AE3" s="593"/>
      <c r="AF3" s="543"/>
      <c r="AH3" s="566" t="s">
        <v>45</v>
      </c>
      <c r="AI3" s="567"/>
      <c r="AJ3" s="567"/>
      <c r="AK3" s="567"/>
      <c r="AL3" s="567"/>
      <c r="AM3" s="568"/>
      <c r="AN3"/>
      <c r="AO3" s="566" t="s">
        <v>144</v>
      </c>
      <c r="AP3" s="567"/>
      <c r="AQ3" s="567"/>
      <c r="AR3" s="567"/>
      <c r="AS3" s="567"/>
      <c r="AT3" s="567"/>
      <c r="AU3" s="567"/>
      <c r="AV3" s="568"/>
    </row>
    <row r="4" spans="2:48" ht="19.5" customHeight="1" x14ac:dyDescent="0.2">
      <c r="B4" s="470" t="s">
        <v>48</v>
      </c>
      <c r="C4" s="471"/>
      <c r="D4" s="607" t="s">
        <v>134</v>
      </c>
      <c r="E4" s="608"/>
      <c r="F4" s="608"/>
      <c r="G4" s="609"/>
      <c r="H4" s="598" t="s">
        <v>151</v>
      </c>
      <c r="I4" s="598" t="s">
        <v>238</v>
      </c>
      <c r="J4" s="610" t="s">
        <v>135</v>
      </c>
      <c r="K4" s="608"/>
      <c r="L4" s="609"/>
      <c r="M4" s="610" t="s">
        <v>163</v>
      </c>
      <c r="N4" s="608"/>
      <c r="O4" s="614"/>
      <c r="P4" s="37"/>
      <c r="Q4" s="604" t="s">
        <v>78</v>
      </c>
      <c r="R4" s="601" t="s">
        <v>44</v>
      </c>
      <c r="S4" s="595" t="s">
        <v>89</v>
      </c>
      <c r="T4" s="595" t="s">
        <v>239</v>
      </c>
      <c r="U4" s="594" t="s">
        <v>70</v>
      </c>
      <c r="V4" s="145"/>
      <c r="W4" s="146"/>
      <c r="X4" s="37"/>
      <c r="Y4" s="625" t="s">
        <v>132</v>
      </c>
      <c r="Z4" s="624"/>
      <c r="AA4" s="624"/>
      <c r="AB4" s="595" t="s">
        <v>71</v>
      </c>
      <c r="AC4" s="624" t="s">
        <v>133</v>
      </c>
      <c r="AD4" s="624"/>
      <c r="AE4" s="624"/>
      <c r="AF4" s="621" t="s">
        <v>72</v>
      </c>
      <c r="AH4" s="470" t="s">
        <v>137</v>
      </c>
      <c r="AI4" s="125"/>
      <c r="AJ4" s="126"/>
      <c r="AK4" s="470" t="s">
        <v>138</v>
      </c>
      <c r="AL4" s="109"/>
      <c r="AM4" s="587" t="s">
        <v>139</v>
      </c>
      <c r="AN4" s="19"/>
      <c r="AO4" s="569" t="s">
        <v>145</v>
      </c>
      <c r="AP4" s="572" t="s">
        <v>146</v>
      </c>
      <c r="AQ4" s="470" t="s">
        <v>137</v>
      </c>
      <c r="AR4" s="125"/>
      <c r="AS4" s="126"/>
      <c r="AT4" s="578" t="s">
        <v>147</v>
      </c>
      <c r="AU4" s="470" t="s">
        <v>138</v>
      </c>
      <c r="AV4" s="109"/>
    </row>
    <row r="5" spans="2:48" ht="9" customHeight="1" x14ac:dyDescent="0.2">
      <c r="B5" s="472"/>
      <c r="C5" s="473"/>
      <c r="D5" s="615" t="s">
        <v>153</v>
      </c>
      <c r="E5" s="618" t="s">
        <v>240</v>
      </c>
      <c r="F5" s="135"/>
      <c r="G5" s="136"/>
      <c r="H5" s="599"/>
      <c r="I5" s="599"/>
      <c r="J5" s="584" t="s">
        <v>160</v>
      </c>
      <c r="K5" s="135"/>
      <c r="L5" s="136"/>
      <c r="M5" s="584" t="s">
        <v>162</v>
      </c>
      <c r="N5" s="135"/>
      <c r="O5" s="143"/>
      <c r="P5" s="37"/>
      <c r="Q5" s="605"/>
      <c r="R5" s="602"/>
      <c r="S5" s="596"/>
      <c r="T5" s="596"/>
      <c r="U5" s="591"/>
      <c r="V5" s="590" t="s">
        <v>90</v>
      </c>
      <c r="W5" s="147"/>
      <c r="X5" s="37"/>
      <c r="Y5" s="626" t="s">
        <v>134</v>
      </c>
      <c r="Z5" s="628" t="s">
        <v>135</v>
      </c>
      <c r="AA5" s="628" t="s">
        <v>136</v>
      </c>
      <c r="AB5" s="596"/>
      <c r="AC5" s="628" t="s">
        <v>134</v>
      </c>
      <c r="AD5" s="628" t="s">
        <v>135</v>
      </c>
      <c r="AE5" s="628" t="s">
        <v>136</v>
      </c>
      <c r="AF5" s="622"/>
      <c r="AH5" s="472"/>
      <c r="AI5" s="575" t="s">
        <v>140</v>
      </c>
      <c r="AJ5" s="138"/>
      <c r="AK5" s="472"/>
      <c r="AL5" s="581" t="s">
        <v>61</v>
      </c>
      <c r="AM5" s="588"/>
      <c r="AO5" s="570"/>
      <c r="AP5" s="573"/>
      <c r="AQ5" s="472"/>
      <c r="AR5" s="575" t="s">
        <v>140</v>
      </c>
      <c r="AS5" s="78"/>
      <c r="AT5" s="579"/>
      <c r="AU5" s="472"/>
      <c r="AV5" s="581" t="s">
        <v>61</v>
      </c>
    </row>
    <row r="6" spans="2:48" ht="9.75" customHeight="1" x14ac:dyDescent="0.2">
      <c r="B6" s="472"/>
      <c r="C6" s="473"/>
      <c r="D6" s="616"/>
      <c r="E6" s="619"/>
      <c r="F6" s="584" t="s">
        <v>168</v>
      </c>
      <c r="G6" s="137"/>
      <c r="H6" s="599"/>
      <c r="I6" s="599"/>
      <c r="J6" s="585"/>
      <c r="K6" s="584" t="s">
        <v>168</v>
      </c>
      <c r="L6" s="137"/>
      <c r="M6" s="585"/>
      <c r="N6" s="584" t="s">
        <v>87</v>
      </c>
      <c r="O6" s="150"/>
      <c r="P6" s="37"/>
      <c r="Q6" s="605"/>
      <c r="R6" s="602"/>
      <c r="S6" s="596"/>
      <c r="T6" s="596"/>
      <c r="U6" s="591"/>
      <c r="V6" s="591"/>
      <c r="W6" s="148"/>
      <c r="X6" s="37"/>
      <c r="Y6" s="626"/>
      <c r="Z6" s="628"/>
      <c r="AA6" s="628"/>
      <c r="AB6" s="596"/>
      <c r="AC6" s="628"/>
      <c r="AD6" s="628"/>
      <c r="AE6" s="628"/>
      <c r="AF6" s="622"/>
      <c r="AH6" s="472"/>
      <c r="AI6" s="576"/>
      <c r="AJ6" s="139"/>
      <c r="AK6" s="472"/>
      <c r="AL6" s="582"/>
      <c r="AM6" s="588"/>
      <c r="AO6" s="570"/>
      <c r="AP6" s="573"/>
      <c r="AQ6" s="472"/>
      <c r="AR6" s="576"/>
      <c r="AS6" s="139"/>
      <c r="AT6" s="579"/>
      <c r="AU6" s="472"/>
      <c r="AV6" s="582"/>
    </row>
    <row r="7" spans="2:48" s="2" customFormat="1" ht="46.5" customHeight="1" thickBot="1" x14ac:dyDescent="0.25">
      <c r="B7" s="474"/>
      <c r="C7" s="475"/>
      <c r="D7" s="617"/>
      <c r="E7" s="620"/>
      <c r="F7" s="586"/>
      <c r="G7" s="108" t="s">
        <v>169</v>
      </c>
      <c r="H7" s="600"/>
      <c r="I7" s="600"/>
      <c r="J7" s="586"/>
      <c r="K7" s="586"/>
      <c r="L7" s="108" t="s">
        <v>170</v>
      </c>
      <c r="M7" s="586"/>
      <c r="N7" s="586"/>
      <c r="O7" s="144" t="s">
        <v>88</v>
      </c>
      <c r="P7" s="37"/>
      <c r="Q7" s="606"/>
      <c r="R7" s="603"/>
      <c r="S7" s="597"/>
      <c r="T7" s="597"/>
      <c r="U7" s="591"/>
      <c r="V7" s="592"/>
      <c r="W7" s="149" t="s">
        <v>171</v>
      </c>
      <c r="X7" s="37"/>
      <c r="Y7" s="627"/>
      <c r="Z7" s="629"/>
      <c r="AA7" s="629"/>
      <c r="AB7" s="597"/>
      <c r="AC7" s="629"/>
      <c r="AD7" s="629"/>
      <c r="AE7" s="629"/>
      <c r="AF7" s="623"/>
      <c r="AH7" s="474"/>
      <c r="AI7" s="577"/>
      <c r="AJ7" s="128" t="s">
        <v>141</v>
      </c>
      <c r="AK7" s="474"/>
      <c r="AL7" s="583"/>
      <c r="AM7" s="589"/>
      <c r="AO7" s="571"/>
      <c r="AP7" s="574"/>
      <c r="AQ7" s="474"/>
      <c r="AR7" s="577"/>
      <c r="AS7" s="127" t="s">
        <v>141</v>
      </c>
      <c r="AT7" s="580"/>
      <c r="AU7" s="474"/>
      <c r="AV7" s="583"/>
    </row>
    <row r="8" spans="2:48" ht="19.5" customHeight="1" x14ac:dyDescent="0.2">
      <c r="B8" s="207">
        <v>1</v>
      </c>
      <c r="C8" s="227" t="s">
        <v>184</v>
      </c>
      <c r="D8" s="228">
        <f>マージンシート!J4</f>
        <v>0</v>
      </c>
      <c r="E8" s="229">
        <f>D8*関係係数シート!$D4</f>
        <v>0</v>
      </c>
      <c r="F8" s="229">
        <f>E8*関係係数シート!$E4</f>
        <v>0</v>
      </c>
      <c r="G8" s="230">
        <f>E8*関係係数シート!$F4</f>
        <v>0</v>
      </c>
      <c r="H8" s="229">
        <f t="array" ref="H8:H44">MMULT(関係係数シート!BE4:CO40,'計算シート '!E8:E44)</f>
        <v>0</v>
      </c>
      <c r="I8" s="229">
        <f>H8*関係係数シート!D4</f>
        <v>0</v>
      </c>
      <c r="J8" s="229">
        <f t="array" ref="J8:J44">MMULT(関係係数シート!Q4:BA40,'計算シート '!I8:I44)</f>
        <v>0</v>
      </c>
      <c r="K8" s="229">
        <f>J8*関係係数シート!$E4</f>
        <v>0</v>
      </c>
      <c r="L8" s="230">
        <f>J8*関係係数シート!$F4</f>
        <v>0</v>
      </c>
      <c r="M8" s="229">
        <f t="shared" ref="M8:M44" si="0">E8+J8</f>
        <v>0</v>
      </c>
      <c r="N8" s="229">
        <f>F8+K8</f>
        <v>0</v>
      </c>
      <c r="O8" s="231">
        <f>G8+L8</f>
        <v>0</v>
      </c>
      <c r="P8" s="38"/>
      <c r="Q8" s="232"/>
      <c r="R8" s="233"/>
      <c r="S8" s="229">
        <f>$R$45*関係係数シート!G4</f>
        <v>0</v>
      </c>
      <c r="T8" s="229">
        <f>S8*関係係数シート!D4</f>
        <v>0</v>
      </c>
      <c r="U8" s="234">
        <f t="array" ref="U8:U44">MMULT(関係係数シート!Q4:BA40,T8:T44)</f>
        <v>0</v>
      </c>
      <c r="V8" s="234">
        <f>U8*関係係数シート!E4</f>
        <v>0</v>
      </c>
      <c r="W8" s="235">
        <f>U8*関係係数シート!F4</f>
        <v>0</v>
      </c>
      <c r="X8" s="38"/>
      <c r="Y8" s="236">
        <f>ROUND(E8*関係係数シート!$H4,0)</f>
        <v>0</v>
      </c>
      <c r="Z8" s="237">
        <f>ROUND(J8*関係係数シート!$H4,0)</f>
        <v>0</v>
      </c>
      <c r="AA8" s="237">
        <f>Y8+Z8</f>
        <v>0</v>
      </c>
      <c r="AB8" s="238">
        <f>ROUND(U8*関係係数シート!$H4,0)</f>
        <v>0</v>
      </c>
      <c r="AC8" s="229">
        <f>ROUND(E8*関係係数シート!$I4,0)</f>
        <v>0</v>
      </c>
      <c r="AD8" s="230">
        <f>ROUND(J8*関係係数シート!$I4,0)</f>
        <v>0</v>
      </c>
      <c r="AE8" s="230">
        <f>AC8+AD8</f>
        <v>0</v>
      </c>
      <c r="AF8" s="231">
        <f>ROUND(U8*関係係数シート!$I4,0)</f>
        <v>0</v>
      </c>
      <c r="AH8" s="239">
        <f t="shared" ref="AH8:AH44" si="1">M8+U8</f>
        <v>0</v>
      </c>
      <c r="AI8" s="240">
        <f t="shared" ref="AI8:AI44" si="2">N8+V8</f>
        <v>0</v>
      </c>
      <c r="AJ8" s="241">
        <f>W8+O8</f>
        <v>0</v>
      </c>
      <c r="AK8" s="239">
        <f>AA8+AB8</f>
        <v>0</v>
      </c>
      <c r="AL8" s="242">
        <f>AF8+AE8</f>
        <v>0</v>
      </c>
      <c r="AM8" s="243">
        <f>RANK(AH8,$AH$8:$AH$44)</f>
        <v>1</v>
      </c>
      <c r="AO8" s="244">
        <v>1</v>
      </c>
      <c r="AP8" s="245" t="str">
        <f t="shared" ref="AP8:AP44" si="3">INDEX($C$8:$C$44,MATCH(AO8,$AM$8:$AM$44,0),1)</f>
        <v>農林漁業</v>
      </c>
      <c r="AQ8" s="246">
        <f>INDEX(AH$8:AH$44,MATCH($AO8,$AM$8:$AM$44,0),1)</f>
        <v>0</v>
      </c>
      <c r="AR8" s="247">
        <f t="shared" ref="AR8:AR44" si="4">INDEX(AI$8:AI$44,MATCH($AO8,$AM$8:$AM$44,0),1)</f>
        <v>0</v>
      </c>
      <c r="AS8" s="248">
        <f t="shared" ref="AS8:AS44" si="5">INDEX(AJ$8:AJ$44,MATCH($AO8,$AM$8:$AM$44,0),1)</f>
        <v>0</v>
      </c>
      <c r="AT8" s="249" t="e">
        <f>SUM($AQ$8:$AQ8)/SUM($AQ$8:$AQ$44)</f>
        <v>#N/A</v>
      </c>
      <c r="AU8" s="250">
        <f>INDEX(AK$8:AK$44,MATCH($AO8,$AM$8:$AM$44,0),1)</f>
        <v>0</v>
      </c>
      <c r="AV8" s="251">
        <f t="shared" ref="AV8:AV44" si="6">INDEX(AL$8:AL$44,MATCH($AO8,$AM$8:$AM$44,0),1)</f>
        <v>0</v>
      </c>
    </row>
    <row r="9" spans="2:48" ht="19.5" customHeight="1" x14ac:dyDescent="0.2">
      <c r="B9" s="73">
        <v>2</v>
      </c>
      <c r="C9" s="252" t="s">
        <v>1</v>
      </c>
      <c r="D9" s="253">
        <f>マージンシート!J5</f>
        <v>0</v>
      </c>
      <c r="E9" s="254">
        <f>D9*関係係数シート!$D5</f>
        <v>0</v>
      </c>
      <c r="F9" s="254">
        <f>E9*関係係数シート!$E5</f>
        <v>0</v>
      </c>
      <c r="G9" s="255">
        <f>E9*関係係数シート!$F5</f>
        <v>0</v>
      </c>
      <c r="H9" s="254">
        <v>0</v>
      </c>
      <c r="I9" s="254">
        <f>H9*関係係数シート!D5</f>
        <v>0</v>
      </c>
      <c r="J9" s="254">
        <v>0</v>
      </c>
      <c r="K9" s="254">
        <f>J9*関係係数シート!$E5</f>
        <v>0</v>
      </c>
      <c r="L9" s="255">
        <f>J9*関係係数シート!$F5</f>
        <v>0</v>
      </c>
      <c r="M9" s="254">
        <f t="shared" si="0"/>
        <v>0</v>
      </c>
      <c r="N9" s="254">
        <f t="shared" ref="N9:N44" si="7">F9+K9</f>
        <v>0</v>
      </c>
      <c r="O9" s="256">
        <f t="shared" ref="O9:O44" si="8">G9+L9</f>
        <v>0</v>
      </c>
      <c r="P9" s="38"/>
      <c r="Q9" s="257"/>
      <c r="R9" s="258"/>
      <c r="S9" s="254">
        <f>$R$45*関係係数シート!G5</f>
        <v>0</v>
      </c>
      <c r="T9" s="254">
        <f>S9*関係係数シート!D5</f>
        <v>0</v>
      </c>
      <c r="U9" s="254">
        <v>0</v>
      </c>
      <c r="V9" s="254">
        <f>U9*関係係数シート!E5</f>
        <v>0</v>
      </c>
      <c r="W9" s="256">
        <f>U9*関係係数シート!F5</f>
        <v>0</v>
      </c>
      <c r="X9" s="38"/>
      <c r="Y9" s="259">
        <f>ROUND(E9*関係係数シート!$H5,0)</f>
        <v>0</v>
      </c>
      <c r="Z9" s="260">
        <f>ROUND(J9*関係係数シート!$H5,0)</f>
        <v>0</v>
      </c>
      <c r="AA9" s="260">
        <f t="shared" ref="AA9:AA44" si="9">Y9+Z9</f>
        <v>0</v>
      </c>
      <c r="AB9" s="261">
        <f>ROUND(U9*関係係数シート!$H5,0)</f>
        <v>0</v>
      </c>
      <c r="AC9" s="254">
        <f>ROUND(E9*関係係数シート!$I5,0)</f>
        <v>0</v>
      </c>
      <c r="AD9" s="255">
        <f>ROUND(J9*関係係数シート!$I5,0)</f>
        <v>0</v>
      </c>
      <c r="AE9" s="255">
        <f t="shared" ref="AE9:AE44" si="10">AC9+AD9</f>
        <v>0</v>
      </c>
      <c r="AF9" s="256">
        <f>ROUND(U9*関係係数シート!$I5,0)</f>
        <v>0</v>
      </c>
      <c r="AH9" s="262">
        <f t="shared" si="1"/>
        <v>0</v>
      </c>
      <c r="AI9" s="263">
        <f t="shared" si="2"/>
        <v>0</v>
      </c>
      <c r="AJ9" s="264">
        <f t="shared" ref="AJ9:AJ44" si="11">W9+O9</f>
        <v>0</v>
      </c>
      <c r="AK9" s="262">
        <f t="shared" ref="AK9:AK44" si="12">AA9+AB9</f>
        <v>0</v>
      </c>
      <c r="AL9" s="265">
        <f t="shared" ref="AL9:AL44" si="13">AF9+AE9</f>
        <v>0</v>
      </c>
      <c r="AM9" s="266">
        <f t="shared" ref="AM9:AM44" si="14">RANK(AH9,$AH$8:$AH$44)</f>
        <v>1</v>
      </c>
      <c r="AO9" s="267">
        <v>2</v>
      </c>
      <c r="AP9" s="268" t="e">
        <f t="shared" si="3"/>
        <v>#N/A</v>
      </c>
      <c r="AQ9" s="269" t="e">
        <f t="shared" ref="AQ9:AQ44" si="15">INDEX(AH$8:AH$44,MATCH($AO9,$AM$8:$AM$44,0),1)</f>
        <v>#N/A</v>
      </c>
      <c r="AR9" s="270" t="e">
        <f t="shared" si="4"/>
        <v>#N/A</v>
      </c>
      <c r="AS9" s="271" t="e">
        <f t="shared" si="5"/>
        <v>#N/A</v>
      </c>
      <c r="AT9" s="272" t="e">
        <f>SUM($AQ$8:$AQ9)/SUM($AQ$8:$AQ$44)</f>
        <v>#N/A</v>
      </c>
      <c r="AU9" s="273" t="e">
        <f t="shared" ref="AU9:AU44" si="16">INDEX(AK$8:AK$44,MATCH($AO9,$AM$8:$AM$44,0),1)</f>
        <v>#N/A</v>
      </c>
      <c r="AV9" s="274" t="e">
        <f t="shared" si="6"/>
        <v>#N/A</v>
      </c>
    </row>
    <row r="10" spans="2:48" ht="19.5" customHeight="1" x14ac:dyDescent="0.2">
      <c r="B10" s="73">
        <v>3</v>
      </c>
      <c r="C10" s="252" t="s">
        <v>81</v>
      </c>
      <c r="D10" s="253">
        <f>マージンシート!J6</f>
        <v>0</v>
      </c>
      <c r="E10" s="254">
        <f>D10*関係係数シート!$D6</f>
        <v>0</v>
      </c>
      <c r="F10" s="254">
        <f>E10*関係係数シート!$E6</f>
        <v>0</v>
      </c>
      <c r="G10" s="255">
        <f>E10*関係係数シート!$F6</f>
        <v>0</v>
      </c>
      <c r="H10" s="254">
        <v>0</v>
      </c>
      <c r="I10" s="254">
        <f>H10*関係係数シート!D6</f>
        <v>0</v>
      </c>
      <c r="J10" s="254">
        <v>0</v>
      </c>
      <c r="K10" s="254">
        <f>J10*関係係数シート!$E6</f>
        <v>0</v>
      </c>
      <c r="L10" s="255">
        <f>J10*関係係数シート!$F6</f>
        <v>0</v>
      </c>
      <c r="M10" s="254">
        <f t="shared" si="0"/>
        <v>0</v>
      </c>
      <c r="N10" s="254">
        <f t="shared" si="7"/>
        <v>0</v>
      </c>
      <c r="O10" s="256">
        <f t="shared" si="8"/>
        <v>0</v>
      </c>
      <c r="P10" s="38"/>
      <c r="Q10" s="257"/>
      <c r="R10" s="258"/>
      <c r="S10" s="254">
        <f>$R$45*関係係数シート!G6</f>
        <v>0</v>
      </c>
      <c r="T10" s="254">
        <f>S10*関係係数シート!D6</f>
        <v>0</v>
      </c>
      <c r="U10" s="254">
        <v>0</v>
      </c>
      <c r="V10" s="254">
        <f>U10*関係係数シート!E6</f>
        <v>0</v>
      </c>
      <c r="W10" s="256">
        <f>U10*関係係数シート!F6</f>
        <v>0</v>
      </c>
      <c r="X10" s="38"/>
      <c r="Y10" s="259">
        <f>ROUND(E10*関係係数シート!$H6,0)</f>
        <v>0</v>
      </c>
      <c r="Z10" s="260">
        <f>ROUND(J10*関係係数シート!$H6,0)</f>
        <v>0</v>
      </c>
      <c r="AA10" s="260">
        <f t="shared" si="9"/>
        <v>0</v>
      </c>
      <c r="AB10" s="261">
        <f>ROUND(U10*関係係数シート!$H6,0)</f>
        <v>0</v>
      </c>
      <c r="AC10" s="254">
        <f>ROUND(E10*関係係数シート!$I6,0)</f>
        <v>0</v>
      </c>
      <c r="AD10" s="255">
        <f>ROUND(J10*関係係数シート!$I6,0)</f>
        <v>0</v>
      </c>
      <c r="AE10" s="255">
        <f t="shared" si="10"/>
        <v>0</v>
      </c>
      <c r="AF10" s="256">
        <f>ROUND(U10*関係係数シート!$I6,0)</f>
        <v>0</v>
      </c>
      <c r="AH10" s="262">
        <f t="shared" si="1"/>
        <v>0</v>
      </c>
      <c r="AI10" s="263">
        <f t="shared" si="2"/>
        <v>0</v>
      </c>
      <c r="AJ10" s="264">
        <f t="shared" si="11"/>
        <v>0</v>
      </c>
      <c r="AK10" s="262">
        <f t="shared" si="12"/>
        <v>0</v>
      </c>
      <c r="AL10" s="265">
        <f t="shared" si="13"/>
        <v>0</v>
      </c>
      <c r="AM10" s="266">
        <f t="shared" si="14"/>
        <v>1</v>
      </c>
      <c r="AO10" s="267">
        <v>3</v>
      </c>
      <c r="AP10" s="268" t="e">
        <f t="shared" si="3"/>
        <v>#N/A</v>
      </c>
      <c r="AQ10" s="269" t="e">
        <f t="shared" si="15"/>
        <v>#N/A</v>
      </c>
      <c r="AR10" s="270" t="e">
        <f t="shared" si="4"/>
        <v>#N/A</v>
      </c>
      <c r="AS10" s="271" t="e">
        <f t="shared" si="5"/>
        <v>#N/A</v>
      </c>
      <c r="AT10" s="272" t="e">
        <f>SUM($AQ$8:$AQ10)/SUM($AQ$8:$AQ$44)</f>
        <v>#N/A</v>
      </c>
      <c r="AU10" s="273" t="e">
        <f t="shared" si="16"/>
        <v>#N/A</v>
      </c>
      <c r="AV10" s="274" t="e">
        <f t="shared" si="6"/>
        <v>#N/A</v>
      </c>
    </row>
    <row r="11" spans="2:48" ht="19.5" customHeight="1" x14ac:dyDescent="0.2">
      <c r="B11" s="73">
        <v>4</v>
      </c>
      <c r="C11" s="252" t="s">
        <v>2</v>
      </c>
      <c r="D11" s="253">
        <f>マージンシート!J7</f>
        <v>0</v>
      </c>
      <c r="E11" s="254">
        <f>D11*関係係数シート!$D7</f>
        <v>0</v>
      </c>
      <c r="F11" s="254">
        <f>E11*関係係数シート!$E7</f>
        <v>0</v>
      </c>
      <c r="G11" s="255">
        <f>E11*関係係数シート!$F7</f>
        <v>0</v>
      </c>
      <c r="H11" s="254">
        <v>0</v>
      </c>
      <c r="I11" s="254">
        <f>H11*関係係数シート!D7</f>
        <v>0</v>
      </c>
      <c r="J11" s="254">
        <v>0</v>
      </c>
      <c r="K11" s="254">
        <f>J11*関係係数シート!$E7</f>
        <v>0</v>
      </c>
      <c r="L11" s="255">
        <f>J11*関係係数シート!$F7</f>
        <v>0</v>
      </c>
      <c r="M11" s="254">
        <f t="shared" si="0"/>
        <v>0</v>
      </c>
      <c r="N11" s="254">
        <f t="shared" si="7"/>
        <v>0</v>
      </c>
      <c r="O11" s="256">
        <f t="shared" si="8"/>
        <v>0</v>
      </c>
      <c r="P11" s="38"/>
      <c r="Q11" s="257"/>
      <c r="R11" s="258"/>
      <c r="S11" s="254">
        <f>$R$45*関係係数シート!G7</f>
        <v>0</v>
      </c>
      <c r="T11" s="254">
        <f>S11*関係係数シート!D7</f>
        <v>0</v>
      </c>
      <c r="U11" s="254">
        <v>0</v>
      </c>
      <c r="V11" s="254">
        <f>U11*関係係数シート!E7</f>
        <v>0</v>
      </c>
      <c r="W11" s="256">
        <f>U11*関係係数シート!F7</f>
        <v>0</v>
      </c>
      <c r="X11" s="38"/>
      <c r="Y11" s="259">
        <f>ROUND(E11*関係係数シート!$H7,0)</f>
        <v>0</v>
      </c>
      <c r="Z11" s="260">
        <f>ROUND(J11*関係係数シート!$H7,0)</f>
        <v>0</v>
      </c>
      <c r="AA11" s="260">
        <f t="shared" si="9"/>
        <v>0</v>
      </c>
      <c r="AB11" s="261">
        <f>ROUND(U11*関係係数シート!$H7,0)</f>
        <v>0</v>
      </c>
      <c r="AC11" s="254">
        <f>ROUND(E11*関係係数シート!$I7,0)</f>
        <v>0</v>
      </c>
      <c r="AD11" s="255">
        <f>ROUND(J11*関係係数シート!$I7,0)</f>
        <v>0</v>
      </c>
      <c r="AE11" s="255">
        <f t="shared" si="10"/>
        <v>0</v>
      </c>
      <c r="AF11" s="256">
        <f>ROUND(U11*関係係数シート!$I7,0)</f>
        <v>0</v>
      </c>
      <c r="AH11" s="262">
        <f t="shared" si="1"/>
        <v>0</v>
      </c>
      <c r="AI11" s="263">
        <f t="shared" si="2"/>
        <v>0</v>
      </c>
      <c r="AJ11" s="264">
        <f t="shared" si="11"/>
        <v>0</v>
      </c>
      <c r="AK11" s="262">
        <f t="shared" si="12"/>
        <v>0</v>
      </c>
      <c r="AL11" s="265">
        <f t="shared" si="13"/>
        <v>0</v>
      </c>
      <c r="AM11" s="266">
        <f t="shared" si="14"/>
        <v>1</v>
      </c>
      <c r="AO11" s="267">
        <v>4</v>
      </c>
      <c r="AP11" s="268" t="e">
        <f t="shared" si="3"/>
        <v>#N/A</v>
      </c>
      <c r="AQ11" s="269" t="e">
        <f t="shared" si="15"/>
        <v>#N/A</v>
      </c>
      <c r="AR11" s="270" t="e">
        <f t="shared" si="4"/>
        <v>#N/A</v>
      </c>
      <c r="AS11" s="271" t="e">
        <f t="shared" si="5"/>
        <v>#N/A</v>
      </c>
      <c r="AT11" s="272" t="e">
        <f>SUM($AQ$8:$AQ11)/SUM($AQ$8:$AQ$44)</f>
        <v>#N/A</v>
      </c>
      <c r="AU11" s="273" t="e">
        <f t="shared" si="16"/>
        <v>#N/A</v>
      </c>
      <c r="AV11" s="274" t="e">
        <f t="shared" si="6"/>
        <v>#N/A</v>
      </c>
    </row>
    <row r="12" spans="2:48" ht="19.5" customHeight="1" x14ac:dyDescent="0.2">
      <c r="B12" s="211">
        <v>5</v>
      </c>
      <c r="C12" s="275" t="s">
        <v>3</v>
      </c>
      <c r="D12" s="276">
        <f>マージンシート!J8</f>
        <v>0</v>
      </c>
      <c r="E12" s="277">
        <f>D12*関係係数シート!$D8</f>
        <v>0</v>
      </c>
      <c r="F12" s="277">
        <f>E12*関係係数シート!$E8</f>
        <v>0</v>
      </c>
      <c r="G12" s="278">
        <f>E12*関係係数シート!$F8</f>
        <v>0</v>
      </c>
      <c r="H12" s="277">
        <v>0</v>
      </c>
      <c r="I12" s="277">
        <f>H12*関係係数シート!D8</f>
        <v>0</v>
      </c>
      <c r="J12" s="277">
        <v>0</v>
      </c>
      <c r="K12" s="277">
        <f>J12*関係係数シート!$E8</f>
        <v>0</v>
      </c>
      <c r="L12" s="278">
        <f>J12*関係係数シート!$F8</f>
        <v>0</v>
      </c>
      <c r="M12" s="277">
        <f t="shared" si="0"/>
        <v>0</v>
      </c>
      <c r="N12" s="277">
        <f t="shared" si="7"/>
        <v>0</v>
      </c>
      <c r="O12" s="279">
        <f t="shared" si="8"/>
        <v>0</v>
      </c>
      <c r="P12" s="38"/>
      <c r="Q12" s="280"/>
      <c r="R12" s="281"/>
      <c r="S12" s="277">
        <f>$R$45*関係係数シート!G8</f>
        <v>0</v>
      </c>
      <c r="T12" s="277">
        <f>S12*関係係数シート!D8</f>
        <v>0</v>
      </c>
      <c r="U12" s="277">
        <v>0</v>
      </c>
      <c r="V12" s="277">
        <f>U12*関係係数シート!E8</f>
        <v>0</v>
      </c>
      <c r="W12" s="279">
        <f>U12*関係係数シート!F8</f>
        <v>0</v>
      </c>
      <c r="X12" s="38"/>
      <c r="Y12" s="282">
        <f>ROUND(E12*関係係数シート!$H8,0)</f>
        <v>0</v>
      </c>
      <c r="Z12" s="283">
        <f>ROUND(J12*関係係数シート!$H8,0)</f>
        <v>0</v>
      </c>
      <c r="AA12" s="283">
        <f t="shared" si="9"/>
        <v>0</v>
      </c>
      <c r="AB12" s="284">
        <f>ROUND(U12*関係係数シート!$H8,0)</f>
        <v>0</v>
      </c>
      <c r="AC12" s="277">
        <f>ROUND(E12*関係係数シート!$I8,0)</f>
        <v>0</v>
      </c>
      <c r="AD12" s="278">
        <f>ROUND(J12*関係係数シート!$I8,0)</f>
        <v>0</v>
      </c>
      <c r="AE12" s="278">
        <f t="shared" si="10"/>
        <v>0</v>
      </c>
      <c r="AF12" s="279">
        <f>ROUND(U12*関係係数シート!$I8,0)</f>
        <v>0</v>
      </c>
      <c r="AH12" s="285">
        <f t="shared" si="1"/>
        <v>0</v>
      </c>
      <c r="AI12" s="286">
        <f t="shared" si="2"/>
        <v>0</v>
      </c>
      <c r="AJ12" s="287">
        <f t="shared" si="11"/>
        <v>0</v>
      </c>
      <c r="AK12" s="285">
        <f t="shared" si="12"/>
        <v>0</v>
      </c>
      <c r="AL12" s="288">
        <f t="shared" si="13"/>
        <v>0</v>
      </c>
      <c r="AM12" s="289">
        <f t="shared" si="14"/>
        <v>1</v>
      </c>
      <c r="AO12" s="290">
        <v>5</v>
      </c>
      <c r="AP12" s="291" t="e">
        <f t="shared" si="3"/>
        <v>#N/A</v>
      </c>
      <c r="AQ12" s="292" t="e">
        <f t="shared" si="15"/>
        <v>#N/A</v>
      </c>
      <c r="AR12" s="293" t="e">
        <f t="shared" si="4"/>
        <v>#N/A</v>
      </c>
      <c r="AS12" s="294" t="e">
        <f t="shared" si="5"/>
        <v>#N/A</v>
      </c>
      <c r="AT12" s="295" t="e">
        <f>SUM($AQ$8:$AQ12)/SUM($AQ$8:$AQ$44)</f>
        <v>#N/A</v>
      </c>
      <c r="AU12" s="296" t="e">
        <f t="shared" si="16"/>
        <v>#N/A</v>
      </c>
      <c r="AV12" s="297" t="e">
        <f t="shared" si="6"/>
        <v>#N/A</v>
      </c>
    </row>
    <row r="13" spans="2:48" ht="19.5" customHeight="1" x14ac:dyDescent="0.2">
      <c r="B13" s="203">
        <v>6</v>
      </c>
      <c r="C13" s="298" t="s">
        <v>5</v>
      </c>
      <c r="D13" s="299">
        <f>マージンシート!J9</f>
        <v>0</v>
      </c>
      <c r="E13" s="300">
        <f>D13*関係係数シート!$D9</f>
        <v>0</v>
      </c>
      <c r="F13" s="300">
        <f>E13*関係係数シート!$E9</f>
        <v>0</v>
      </c>
      <c r="G13" s="301">
        <f>E13*関係係数シート!$F9</f>
        <v>0</v>
      </c>
      <c r="H13" s="300">
        <v>0</v>
      </c>
      <c r="I13" s="300">
        <f>H13*関係係数シート!D9</f>
        <v>0</v>
      </c>
      <c r="J13" s="300">
        <v>0</v>
      </c>
      <c r="K13" s="300">
        <f>J13*関係係数シート!$E9</f>
        <v>0</v>
      </c>
      <c r="L13" s="301">
        <f>J13*関係係数シート!$F9</f>
        <v>0</v>
      </c>
      <c r="M13" s="300">
        <f t="shared" si="0"/>
        <v>0</v>
      </c>
      <c r="N13" s="300">
        <f t="shared" si="7"/>
        <v>0</v>
      </c>
      <c r="O13" s="302">
        <f t="shared" si="8"/>
        <v>0</v>
      </c>
      <c r="P13" s="38"/>
      <c r="Q13" s="303"/>
      <c r="R13" s="304"/>
      <c r="S13" s="300">
        <f>$R$45*関係係数シート!G9</f>
        <v>0</v>
      </c>
      <c r="T13" s="300">
        <f>S13*関係係数シート!D9</f>
        <v>0</v>
      </c>
      <c r="U13" s="300">
        <v>0</v>
      </c>
      <c r="V13" s="300">
        <f>U13*関係係数シート!E9</f>
        <v>0</v>
      </c>
      <c r="W13" s="302">
        <f>U13*関係係数シート!F9</f>
        <v>0</v>
      </c>
      <c r="X13" s="38"/>
      <c r="Y13" s="305">
        <f>ROUND(E13*関係係数シート!$H9,0)</f>
        <v>0</v>
      </c>
      <c r="Z13" s="306">
        <f>ROUND(J13*関係係数シート!$H9,0)</f>
        <v>0</v>
      </c>
      <c r="AA13" s="306">
        <f t="shared" si="9"/>
        <v>0</v>
      </c>
      <c r="AB13" s="307">
        <f>ROUND(U13*関係係数シート!$H9,0)</f>
        <v>0</v>
      </c>
      <c r="AC13" s="300">
        <f>ROUND(E13*関係係数シート!$I9,0)</f>
        <v>0</v>
      </c>
      <c r="AD13" s="301">
        <f>ROUND(J13*関係係数シート!$I9,0)</f>
        <v>0</v>
      </c>
      <c r="AE13" s="301">
        <f t="shared" si="10"/>
        <v>0</v>
      </c>
      <c r="AF13" s="302">
        <f>ROUND(U13*関係係数シート!$I9,0)</f>
        <v>0</v>
      </c>
      <c r="AH13" s="308">
        <f t="shared" si="1"/>
        <v>0</v>
      </c>
      <c r="AI13" s="309">
        <f t="shared" si="2"/>
        <v>0</v>
      </c>
      <c r="AJ13" s="310">
        <f t="shared" si="11"/>
        <v>0</v>
      </c>
      <c r="AK13" s="308">
        <f t="shared" si="12"/>
        <v>0</v>
      </c>
      <c r="AL13" s="311">
        <f t="shared" si="13"/>
        <v>0</v>
      </c>
      <c r="AM13" s="312">
        <f t="shared" si="14"/>
        <v>1</v>
      </c>
      <c r="AO13" s="313">
        <v>6</v>
      </c>
      <c r="AP13" s="314" t="e">
        <f t="shared" si="3"/>
        <v>#N/A</v>
      </c>
      <c r="AQ13" s="315" t="e">
        <f t="shared" si="15"/>
        <v>#N/A</v>
      </c>
      <c r="AR13" s="316" t="e">
        <f t="shared" si="4"/>
        <v>#N/A</v>
      </c>
      <c r="AS13" s="317" t="e">
        <f t="shared" si="5"/>
        <v>#N/A</v>
      </c>
      <c r="AT13" s="318" t="e">
        <f>SUM($AQ$8:$AQ13)/SUM($AQ$8:$AQ$44)</f>
        <v>#N/A</v>
      </c>
      <c r="AU13" s="319" t="e">
        <f t="shared" si="16"/>
        <v>#N/A</v>
      </c>
      <c r="AV13" s="320" t="e">
        <f t="shared" si="6"/>
        <v>#N/A</v>
      </c>
    </row>
    <row r="14" spans="2:48" ht="19.5" customHeight="1" x14ac:dyDescent="0.2">
      <c r="B14" s="73">
        <v>7</v>
      </c>
      <c r="C14" s="252" t="s">
        <v>6</v>
      </c>
      <c r="D14" s="253">
        <f>マージンシート!J10</f>
        <v>0</v>
      </c>
      <c r="E14" s="254">
        <f>D14*関係係数シート!$D10</f>
        <v>0</v>
      </c>
      <c r="F14" s="254">
        <f>E14*関係係数シート!$E10</f>
        <v>0</v>
      </c>
      <c r="G14" s="255">
        <f>E14*関係係数シート!$F10</f>
        <v>0</v>
      </c>
      <c r="H14" s="254">
        <v>0</v>
      </c>
      <c r="I14" s="254">
        <f>H14*関係係数シート!D10</f>
        <v>0</v>
      </c>
      <c r="J14" s="254">
        <v>0</v>
      </c>
      <c r="K14" s="254">
        <f>J14*関係係数シート!$E10</f>
        <v>0</v>
      </c>
      <c r="L14" s="255">
        <f>J14*関係係数シート!$F10</f>
        <v>0</v>
      </c>
      <c r="M14" s="254">
        <f t="shared" si="0"/>
        <v>0</v>
      </c>
      <c r="N14" s="254">
        <f t="shared" si="7"/>
        <v>0</v>
      </c>
      <c r="O14" s="256">
        <f t="shared" si="8"/>
        <v>0</v>
      </c>
      <c r="P14" s="38"/>
      <c r="Q14" s="257"/>
      <c r="R14" s="258"/>
      <c r="S14" s="254">
        <f>$R$45*関係係数シート!G10</f>
        <v>0</v>
      </c>
      <c r="T14" s="254">
        <f>S14*関係係数シート!D10</f>
        <v>0</v>
      </c>
      <c r="U14" s="254">
        <v>0</v>
      </c>
      <c r="V14" s="254">
        <f>U14*関係係数シート!E10</f>
        <v>0</v>
      </c>
      <c r="W14" s="256">
        <f>U14*関係係数シート!F10</f>
        <v>0</v>
      </c>
      <c r="X14" s="38"/>
      <c r="Y14" s="259">
        <f>ROUND(E14*関係係数シート!$H10,0)</f>
        <v>0</v>
      </c>
      <c r="Z14" s="260">
        <f>ROUND(J14*関係係数シート!$H10,0)</f>
        <v>0</v>
      </c>
      <c r="AA14" s="260">
        <f t="shared" si="9"/>
        <v>0</v>
      </c>
      <c r="AB14" s="261">
        <f>ROUND(U14*関係係数シート!$H10,0)</f>
        <v>0</v>
      </c>
      <c r="AC14" s="254">
        <f>ROUND(E14*関係係数シート!$I10,0)</f>
        <v>0</v>
      </c>
      <c r="AD14" s="255">
        <f>ROUND(J14*関係係数シート!$I10,0)</f>
        <v>0</v>
      </c>
      <c r="AE14" s="255">
        <f t="shared" si="10"/>
        <v>0</v>
      </c>
      <c r="AF14" s="256">
        <f>ROUND(U14*関係係数シート!$I10,0)</f>
        <v>0</v>
      </c>
      <c r="AH14" s="262">
        <f t="shared" si="1"/>
        <v>0</v>
      </c>
      <c r="AI14" s="263">
        <f t="shared" si="2"/>
        <v>0</v>
      </c>
      <c r="AJ14" s="264">
        <f t="shared" si="11"/>
        <v>0</v>
      </c>
      <c r="AK14" s="262">
        <f t="shared" si="12"/>
        <v>0</v>
      </c>
      <c r="AL14" s="265">
        <f t="shared" si="13"/>
        <v>0</v>
      </c>
      <c r="AM14" s="266">
        <f t="shared" si="14"/>
        <v>1</v>
      </c>
      <c r="AO14" s="267">
        <v>7</v>
      </c>
      <c r="AP14" s="268" t="e">
        <f t="shared" si="3"/>
        <v>#N/A</v>
      </c>
      <c r="AQ14" s="269" t="e">
        <f t="shared" si="15"/>
        <v>#N/A</v>
      </c>
      <c r="AR14" s="270" t="e">
        <f t="shared" si="4"/>
        <v>#N/A</v>
      </c>
      <c r="AS14" s="271" t="e">
        <f t="shared" si="5"/>
        <v>#N/A</v>
      </c>
      <c r="AT14" s="272" t="e">
        <f>SUM($AQ$8:$AQ14)/SUM($AQ$8:$AQ$44)</f>
        <v>#N/A</v>
      </c>
      <c r="AU14" s="273" t="e">
        <f t="shared" si="16"/>
        <v>#N/A</v>
      </c>
      <c r="AV14" s="274" t="e">
        <f t="shared" si="6"/>
        <v>#N/A</v>
      </c>
    </row>
    <row r="15" spans="2:48" ht="19.5" customHeight="1" x14ac:dyDescent="0.2">
      <c r="B15" s="73">
        <v>8</v>
      </c>
      <c r="C15" s="252" t="s">
        <v>185</v>
      </c>
      <c r="D15" s="253">
        <f>マージンシート!J11</f>
        <v>0</v>
      </c>
      <c r="E15" s="254">
        <f>D15*関係係数シート!$D11</f>
        <v>0</v>
      </c>
      <c r="F15" s="254">
        <f>E15*関係係数シート!$E11</f>
        <v>0</v>
      </c>
      <c r="G15" s="255">
        <f>E15*関係係数シート!$F11</f>
        <v>0</v>
      </c>
      <c r="H15" s="254">
        <v>0</v>
      </c>
      <c r="I15" s="254">
        <f>H15*関係係数シート!D11</f>
        <v>0</v>
      </c>
      <c r="J15" s="254">
        <v>0</v>
      </c>
      <c r="K15" s="254">
        <f>J15*関係係数シート!$E11</f>
        <v>0</v>
      </c>
      <c r="L15" s="255">
        <f>J15*関係係数シート!$F11</f>
        <v>0</v>
      </c>
      <c r="M15" s="254">
        <f t="shared" si="0"/>
        <v>0</v>
      </c>
      <c r="N15" s="254">
        <f t="shared" si="7"/>
        <v>0</v>
      </c>
      <c r="O15" s="256">
        <f t="shared" si="8"/>
        <v>0</v>
      </c>
      <c r="P15" s="38"/>
      <c r="Q15" s="257"/>
      <c r="R15" s="258"/>
      <c r="S15" s="254">
        <f>$R$45*関係係数シート!G11</f>
        <v>0</v>
      </c>
      <c r="T15" s="254">
        <f>S15*関係係数シート!D11</f>
        <v>0</v>
      </c>
      <c r="U15" s="254">
        <v>0</v>
      </c>
      <c r="V15" s="254">
        <f>U15*関係係数シート!E11</f>
        <v>0</v>
      </c>
      <c r="W15" s="256">
        <f>U15*関係係数シート!F11</f>
        <v>0</v>
      </c>
      <c r="X15" s="38"/>
      <c r="Y15" s="259">
        <f>ROUND(E15*関係係数シート!$H11,0)</f>
        <v>0</v>
      </c>
      <c r="Z15" s="260">
        <f>ROUND(J15*関係係数シート!$H11,0)</f>
        <v>0</v>
      </c>
      <c r="AA15" s="260">
        <f t="shared" si="9"/>
        <v>0</v>
      </c>
      <c r="AB15" s="261">
        <f>ROUND(U15*関係係数シート!$H11,0)</f>
        <v>0</v>
      </c>
      <c r="AC15" s="254">
        <f>ROUND(E15*関係係数シート!$I11,0)</f>
        <v>0</v>
      </c>
      <c r="AD15" s="255">
        <f>ROUND(J15*関係係数シート!$I11,0)</f>
        <v>0</v>
      </c>
      <c r="AE15" s="255">
        <f t="shared" si="10"/>
        <v>0</v>
      </c>
      <c r="AF15" s="256">
        <f>ROUND(U15*関係係数シート!$I11,0)</f>
        <v>0</v>
      </c>
      <c r="AH15" s="262">
        <f t="shared" si="1"/>
        <v>0</v>
      </c>
      <c r="AI15" s="263">
        <f t="shared" si="2"/>
        <v>0</v>
      </c>
      <c r="AJ15" s="264">
        <f t="shared" si="11"/>
        <v>0</v>
      </c>
      <c r="AK15" s="262">
        <f t="shared" si="12"/>
        <v>0</v>
      </c>
      <c r="AL15" s="265">
        <f t="shared" si="13"/>
        <v>0</v>
      </c>
      <c r="AM15" s="266">
        <f t="shared" si="14"/>
        <v>1</v>
      </c>
      <c r="AO15" s="267">
        <v>8</v>
      </c>
      <c r="AP15" s="268" t="e">
        <f t="shared" si="3"/>
        <v>#N/A</v>
      </c>
      <c r="AQ15" s="269" t="e">
        <f t="shared" si="15"/>
        <v>#N/A</v>
      </c>
      <c r="AR15" s="270" t="e">
        <f t="shared" si="4"/>
        <v>#N/A</v>
      </c>
      <c r="AS15" s="271" t="e">
        <f t="shared" si="5"/>
        <v>#N/A</v>
      </c>
      <c r="AT15" s="272" t="e">
        <f>SUM($AQ$8:$AQ15)/SUM($AQ$8:$AQ$44)</f>
        <v>#N/A</v>
      </c>
      <c r="AU15" s="273" t="e">
        <f t="shared" si="16"/>
        <v>#N/A</v>
      </c>
      <c r="AV15" s="274" t="e">
        <f t="shared" si="6"/>
        <v>#N/A</v>
      </c>
    </row>
    <row r="16" spans="2:48" ht="19.5" customHeight="1" x14ac:dyDescent="0.2">
      <c r="B16" s="73">
        <v>9</v>
      </c>
      <c r="C16" s="252" t="s">
        <v>7</v>
      </c>
      <c r="D16" s="253">
        <f>マージンシート!J12</f>
        <v>0</v>
      </c>
      <c r="E16" s="254">
        <f>D16*関係係数シート!$D12</f>
        <v>0</v>
      </c>
      <c r="F16" s="254">
        <f>E16*関係係数シート!$E12</f>
        <v>0</v>
      </c>
      <c r="G16" s="255">
        <f>E16*関係係数シート!$F12</f>
        <v>0</v>
      </c>
      <c r="H16" s="254">
        <v>0</v>
      </c>
      <c r="I16" s="254">
        <f>H16*関係係数シート!D12</f>
        <v>0</v>
      </c>
      <c r="J16" s="254">
        <v>0</v>
      </c>
      <c r="K16" s="254">
        <f>J16*関係係数シート!$E12</f>
        <v>0</v>
      </c>
      <c r="L16" s="255">
        <f>J16*関係係数シート!$F12</f>
        <v>0</v>
      </c>
      <c r="M16" s="254">
        <f t="shared" si="0"/>
        <v>0</v>
      </c>
      <c r="N16" s="254">
        <f t="shared" si="7"/>
        <v>0</v>
      </c>
      <c r="O16" s="256">
        <f t="shared" si="8"/>
        <v>0</v>
      </c>
      <c r="P16" s="38"/>
      <c r="Q16" s="257"/>
      <c r="R16" s="258"/>
      <c r="S16" s="254">
        <f>$R$45*関係係数シート!G12</f>
        <v>0</v>
      </c>
      <c r="T16" s="254">
        <f>S16*関係係数シート!D12</f>
        <v>0</v>
      </c>
      <c r="U16" s="254">
        <v>0</v>
      </c>
      <c r="V16" s="254">
        <f>U16*関係係数シート!E12</f>
        <v>0</v>
      </c>
      <c r="W16" s="256">
        <f>U16*関係係数シート!F12</f>
        <v>0</v>
      </c>
      <c r="X16" s="38"/>
      <c r="Y16" s="259">
        <f>ROUND(E16*関係係数シート!$H12,0)</f>
        <v>0</v>
      </c>
      <c r="Z16" s="260">
        <f>ROUND(J16*関係係数シート!$H12,0)</f>
        <v>0</v>
      </c>
      <c r="AA16" s="260">
        <f t="shared" si="9"/>
        <v>0</v>
      </c>
      <c r="AB16" s="261">
        <f>ROUND(U16*関係係数シート!$H12,0)</f>
        <v>0</v>
      </c>
      <c r="AC16" s="254">
        <f>ROUND(E16*関係係数シート!$I12,0)</f>
        <v>0</v>
      </c>
      <c r="AD16" s="255">
        <f>ROUND(J16*関係係数シート!$I12,0)</f>
        <v>0</v>
      </c>
      <c r="AE16" s="255">
        <f t="shared" si="10"/>
        <v>0</v>
      </c>
      <c r="AF16" s="256">
        <f>ROUND(U16*関係係数シート!$I12,0)</f>
        <v>0</v>
      </c>
      <c r="AH16" s="262">
        <f t="shared" si="1"/>
        <v>0</v>
      </c>
      <c r="AI16" s="263">
        <f t="shared" si="2"/>
        <v>0</v>
      </c>
      <c r="AJ16" s="264">
        <f t="shared" si="11"/>
        <v>0</v>
      </c>
      <c r="AK16" s="262">
        <f t="shared" si="12"/>
        <v>0</v>
      </c>
      <c r="AL16" s="265">
        <f t="shared" si="13"/>
        <v>0</v>
      </c>
      <c r="AM16" s="266">
        <f t="shared" si="14"/>
        <v>1</v>
      </c>
      <c r="AO16" s="267">
        <v>9</v>
      </c>
      <c r="AP16" s="268" t="e">
        <f t="shared" si="3"/>
        <v>#N/A</v>
      </c>
      <c r="AQ16" s="269" t="e">
        <f t="shared" si="15"/>
        <v>#N/A</v>
      </c>
      <c r="AR16" s="270" t="e">
        <f t="shared" si="4"/>
        <v>#N/A</v>
      </c>
      <c r="AS16" s="271" t="e">
        <f t="shared" si="5"/>
        <v>#N/A</v>
      </c>
      <c r="AT16" s="272" t="e">
        <f>SUM($AQ$8:$AQ16)/SUM($AQ$8:$AQ$44)</f>
        <v>#N/A</v>
      </c>
      <c r="AU16" s="273" t="e">
        <f t="shared" si="16"/>
        <v>#N/A</v>
      </c>
      <c r="AV16" s="274" t="e">
        <f t="shared" si="6"/>
        <v>#N/A</v>
      </c>
    </row>
    <row r="17" spans="2:48" ht="19.5" customHeight="1" x14ac:dyDescent="0.2">
      <c r="B17" s="74">
        <v>10</v>
      </c>
      <c r="C17" s="275" t="s">
        <v>8</v>
      </c>
      <c r="D17" s="276">
        <f>マージンシート!J13</f>
        <v>0</v>
      </c>
      <c r="E17" s="277">
        <f>D17*関係係数シート!$D13</f>
        <v>0</v>
      </c>
      <c r="F17" s="277">
        <f>E17*関係係数シート!$E13</f>
        <v>0</v>
      </c>
      <c r="G17" s="278">
        <f>E17*関係係数シート!$F13</f>
        <v>0</v>
      </c>
      <c r="H17" s="277">
        <v>0</v>
      </c>
      <c r="I17" s="277">
        <f>H17*関係係数シート!D13</f>
        <v>0</v>
      </c>
      <c r="J17" s="277">
        <v>0</v>
      </c>
      <c r="K17" s="277">
        <f>J17*関係係数シート!$E13</f>
        <v>0</v>
      </c>
      <c r="L17" s="278">
        <f>J17*関係係数シート!$F13</f>
        <v>0</v>
      </c>
      <c r="M17" s="277">
        <f t="shared" si="0"/>
        <v>0</v>
      </c>
      <c r="N17" s="277">
        <f t="shared" si="7"/>
        <v>0</v>
      </c>
      <c r="O17" s="279">
        <f t="shared" si="8"/>
        <v>0</v>
      </c>
      <c r="P17" s="38"/>
      <c r="Q17" s="280"/>
      <c r="R17" s="281"/>
      <c r="S17" s="277">
        <f>$R$45*関係係数シート!G13</f>
        <v>0</v>
      </c>
      <c r="T17" s="277">
        <f>S17*関係係数シート!D13</f>
        <v>0</v>
      </c>
      <c r="U17" s="277">
        <v>0</v>
      </c>
      <c r="V17" s="277">
        <f>U17*関係係数シート!E13</f>
        <v>0</v>
      </c>
      <c r="W17" s="279">
        <f>U17*関係係数シート!F13</f>
        <v>0</v>
      </c>
      <c r="X17" s="38"/>
      <c r="Y17" s="282">
        <f>ROUND(E17*関係係数シート!$H13,0)</f>
        <v>0</v>
      </c>
      <c r="Z17" s="283">
        <f>ROUND(J17*関係係数シート!$H13,0)</f>
        <v>0</v>
      </c>
      <c r="AA17" s="283">
        <f t="shared" si="9"/>
        <v>0</v>
      </c>
      <c r="AB17" s="284">
        <f>ROUND(U17*関係係数シート!$H13,0)</f>
        <v>0</v>
      </c>
      <c r="AC17" s="277">
        <f>ROUND(E17*関係係数シート!$I13,0)</f>
        <v>0</v>
      </c>
      <c r="AD17" s="278">
        <f>ROUND(J17*関係係数シート!$I13,0)</f>
        <v>0</v>
      </c>
      <c r="AE17" s="278">
        <f t="shared" si="10"/>
        <v>0</v>
      </c>
      <c r="AF17" s="279">
        <f>ROUND(U17*関係係数シート!$I13,0)</f>
        <v>0</v>
      </c>
      <c r="AH17" s="285">
        <f t="shared" si="1"/>
        <v>0</v>
      </c>
      <c r="AI17" s="286">
        <f t="shared" si="2"/>
        <v>0</v>
      </c>
      <c r="AJ17" s="287">
        <f t="shared" si="11"/>
        <v>0</v>
      </c>
      <c r="AK17" s="285">
        <f t="shared" si="12"/>
        <v>0</v>
      </c>
      <c r="AL17" s="288">
        <f t="shared" si="13"/>
        <v>0</v>
      </c>
      <c r="AM17" s="289">
        <f t="shared" si="14"/>
        <v>1</v>
      </c>
      <c r="AO17" s="290">
        <v>10</v>
      </c>
      <c r="AP17" s="291" t="e">
        <f t="shared" si="3"/>
        <v>#N/A</v>
      </c>
      <c r="AQ17" s="292" t="e">
        <f t="shared" si="15"/>
        <v>#N/A</v>
      </c>
      <c r="AR17" s="293" t="e">
        <f t="shared" si="4"/>
        <v>#N/A</v>
      </c>
      <c r="AS17" s="294" t="e">
        <f t="shared" si="5"/>
        <v>#N/A</v>
      </c>
      <c r="AT17" s="295" t="e">
        <f>SUM($AQ$8:$AQ17)/SUM($AQ$8:$AQ$44)</f>
        <v>#N/A</v>
      </c>
      <c r="AU17" s="296" t="e">
        <f t="shared" si="16"/>
        <v>#N/A</v>
      </c>
      <c r="AV17" s="297" t="e">
        <f t="shared" si="6"/>
        <v>#N/A</v>
      </c>
    </row>
    <row r="18" spans="2:48" ht="19.5" customHeight="1" x14ac:dyDescent="0.2">
      <c r="B18" s="216">
        <v>11</v>
      </c>
      <c r="C18" s="298" t="s">
        <v>9</v>
      </c>
      <c r="D18" s="299">
        <f>マージンシート!J14</f>
        <v>0</v>
      </c>
      <c r="E18" s="300">
        <f>D18*関係係数シート!$D14</f>
        <v>0</v>
      </c>
      <c r="F18" s="300">
        <f>E18*関係係数シート!$E14</f>
        <v>0</v>
      </c>
      <c r="G18" s="301">
        <f>E18*関係係数シート!$F14</f>
        <v>0</v>
      </c>
      <c r="H18" s="300">
        <v>0</v>
      </c>
      <c r="I18" s="300">
        <f>H18*関係係数シート!D14</f>
        <v>0</v>
      </c>
      <c r="J18" s="300">
        <v>0</v>
      </c>
      <c r="K18" s="300">
        <f>J18*関係係数シート!$E14</f>
        <v>0</v>
      </c>
      <c r="L18" s="301">
        <f>J18*関係係数シート!$F14</f>
        <v>0</v>
      </c>
      <c r="M18" s="300">
        <f t="shared" si="0"/>
        <v>0</v>
      </c>
      <c r="N18" s="300">
        <f t="shared" si="7"/>
        <v>0</v>
      </c>
      <c r="O18" s="302">
        <f t="shared" si="8"/>
        <v>0</v>
      </c>
      <c r="P18" s="38"/>
      <c r="Q18" s="303"/>
      <c r="R18" s="304"/>
      <c r="S18" s="300">
        <f>$R$45*関係係数シート!G14</f>
        <v>0</v>
      </c>
      <c r="T18" s="300">
        <f>S18*関係係数シート!D14</f>
        <v>0</v>
      </c>
      <c r="U18" s="300">
        <v>0</v>
      </c>
      <c r="V18" s="300">
        <f>U18*関係係数シート!E14</f>
        <v>0</v>
      </c>
      <c r="W18" s="302">
        <f>U18*関係係数シート!F14</f>
        <v>0</v>
      </c>
      <c r="X18" s="38"/>
      <c r="Y18" s="305">
        <f>ROUND(E18*関係係数シート!$H14,0)</f>
        <v>0</v>
      </c>
      <c r="Z18" s="306">
        <f>ROUND(J18*関係係数シート!$H14,0)</f>
        <v>0</v>
      </c>
      <c r="AA18" s="306">
        <f t="shared" si="9"/>
        <v>0</v>
      </c>
      <c r="AB18" s="307">
        <f>ROUND(U18*関係係数シート!$H14,0)</f>
        <v>0</v>
      </c>
      <c r="AC18" s="300">
        <f>ROUND(E18*関係係数シート!$I14,0)</f>
        <v>0</v>
      </c>
      <c r="AD18" s="301">
        <f>ROUND(J18*関係係数シート!$I14,0)</f>
        <v>0</v>
      </c>
      <c r="AE18" s="301">
        <f t="shared" si="10"/>
        <v>0</v>
      </c>
      <c r="AF18" s="302">
        <f>ROUND(U18*関係係数シート!$I14,0)</f>
        <v>0</v>
      </c>
      <c r="AH18" s="308">
        <f t="shared" si="1"/>
        <v>0</v>
      </c>
      <c r="AI18" s="309">
        <f t="shared" si="2"/>
        <v>0</v>
      </c>
      <c r="AJ18" s="310">
        <f t="shared" si="11"/>
        <v>0</v>
      </c>
      <c r="AK18" s="308">
        <f t="shared" si="12"/>
        <v>0</v>
      </c>
      <c r="AL18" s="311">
        <f t="shared" si="13"/>
        <v>0</v>
      </c>
      <c r="AM18" s="312">
        <f t="shared" si="14"/>
        <v>1</v>
      </c>
      <c r="AO18" s="313">
        <v>11</v>
      </c>
      <c r="AP18" s="314" t="e">
        <f t="shared" si="3"/>
        <v>#N/A</v>
      </c>
      <c r="AQ18" s="315" t="e">
        <f t="shared" si="15"/>
        <v>#N/A</v>
      </c>
      <c r="AR18" s="316" t="e">
        <f t="shared" si="4"/>
        <v>#N/A</v>
      </c>
      <c r="AS18" s="317" t="e">
        <f t="shared" si="5"/>
        <v>#N/A</v>
      </c>
      <c r="AT18" s="318" t="e">
        <f>SUM($AQ$8:$AQ18)/SUM($AQ$8:$AQ$44)</f>
        <v>#N/A</v>
      </c>
      <c r="AU18" s="319" t="e">
        <f t="shared" si="16"/>
        <v>#N/A</v>
      </c>
      <c r="AV18" s="320" t="e">
        <f t="shared" si="6"/>
        <v>#N/A</v>
      </c>
    </row>
    <row r="19" spans="2:48" ht="19.5" customHeight="1" x14ac:dyDescent="0.2">
      <c r="B19" s="73">
        <v>12</v>
      </c>
      <c r="C19" s="252" t="s">
        <v>11</v>
      </c>
      <c r="D19" s="253">
        <f>マージンシート!J15</f>
        <v>0</v>
      </c>
      <c r="E19" s="254">
        <f>D19*関係係数シート!$D15</f>
        <v>0</v>
      </c>
      <c r="F19" s="254">
        <f>E19*関係係数シート!$E15</f>
        <v>0</v>
      </c>
      <c r="G19" s="255">
        <f>E19*関係係数シート!$F15</f>
        <v>0</v>
      </c>
      <c r="H19" s="254">
        <v>0</v>
      </c>
      <c r="I19" s="254">
        <f>H19*関係係数シート!D15</f>
        <v>0</v>
      </c>
      <c r="J19" s="254">
        <v>0</v>
      </c>
      <c r="K19" s="254">
        <f>J19*関係係数シート!$E15</f>
        <v>0</v>
      </c>
      <c r="L19" s="255">
        <f>J19*関係係数シート!$F15</f>
        <v>0</v>
      </c>
      <c r="M19" s="254">
        <f t="shared" si="0"/>
        <v>0</v>
      </c>
      <c r="N19" s="254">
        <f t="shared" si="7"/>
        <v>0</v>
      </c>
      <c r="O19" s="256">
        <f t="shared" si="8"/>
        <v>0</v>
      </c>
      <c r="P19" s="38"/>
      <c r="Q19" s="257"/>
      <c r="R19" s="258"/>
      <c r="S19" s="254">
        <f>$R$45*関係係数シート!G15</f>
        <v>0</v>
      </c>
      <c r="T19" s="254">
        <f>S19*関係係数シート!D15</f>
        <v>0</v>
      </c>
      <c r="U19" s="254">
        <v>0</v>
      </c>
      <c r="V19" s="254">
        <f>U19*関係係数シート!E15</f>
        <v>0</v>
      </c>
      <c r="W19" s="256">
        <f>U19*関係係数シート!F15</f>
        <v>0</v>
      </c>
      <c r="X19" s="38"/>
      <c r="Y19" s="259">
        <f>ROUND(E19*関係係数シート!$H15,0)</f>
        <v>0</v>
      </c>
      <c r="Z19" s="260">
        <f>ROUND(J19*関係係数シート!$H15,0)</f>
        <v>0</v>
      </c>
      <c r="AA19" s="260">
        <f t="shared" si="9"/>
        <v>0</v>
      </c>
      <c r="AB19" s="261">
        <f>ROUND(U19*関係係数シート!$H15,0)</f>
        <v>0</v>
      </c>
      <c r="AC19" s="254">
        <f>ROUND(E19*関係係数シート!$I15,0)</f>
        <v>0</v>
      </c>
      <c r="AD19" s="255">
        <f>ROUND(J19*関係係数シート!$I15,0)</f>
        <v>0</v>
      </c>
      <c r="AE19" s="255">
        <f t="shared" si="10"/>
        <v>0</v>
      </c>
      <c r="AF19" s="256">
        <f>ROUND(U19*関係係数シート!$I15,0)</f>
        <v>0</v>
      </c>
      <c r="AH19" s="262">
        <f t="shared" si="1"/>
        <v>0</v>
      </c>
      <c r="AI19" s="263">
        <f t="shared" si="2"/>
        <v>0</v>
      </c>
      <c r="AJ19" s="264">
        <f t="shared" si="11"/>
        <v>0</v>
      </c>
      <c r="AK19" s="262">
        <f t="shared" si="12"/>
        <v>0</v>
      </c>
      <c r="AL19" s="265">
        <f t="shared" si="13"/>
        <v>0</v>
      </c>
      <c r="AM19" s="266">
        <f t="shared" si="14"/>
        <v>1</v>
      </c>
      <c r="AO19" s="267">
        <v>12</v>
      </c>
      <c r="AP19" s="268" t="e">
        <f t="shared" si="3"/>
        <v>#N/A</v>
      </c>
      <c r="AQ19" s="269" t="e">
        <f t="shared" si="15"/>
        <v>#N/A</v>
      </c>
      <c r="AR19" s="270" t="e">
        <f t="shared" si="4"/>
        <v>#N/A</v>
      </c>
      <c r="AS19" s="271" t="e">
        <f t="shared" si="5"/>
        <v>#N/A</v>
      </c>
      <c r="AT19" s="272" t="e">
        <f>SUM($AQ$8:$AQ19)/SUM($AQ$8:$AQ$44)</f>
        <v>#N/A</v>
      </c>
      <c r="AU19" s="273" t="e">
        <f t="shared" si="16"/>
        <v>#N/A</v>
      </c>
      <c r="AV19" s="274" t="e">
        <f t="shared" si="6"/>
        <v>#N/A</v>
      </c>
    </row>
    <row r="20" spans="2:48" ht="19.5" customHeight="1" x14ac:dyDescent="0.2">
      <c r="B20" s="73">
        <v>13</v>
      </c>
      <c r="C20" s="252" t="s">
        <v>186</v>
      </c>
      <c r="D20" s="253">
        <f>マージンシート!J16</f>
        <v>0</v>
      </c>
      <c r="E20" s="254">
        <f>D20*関係係数シート!$D16</f>
        <v>0</v>
      </c>
      <c r="F20" s="254">
        <f>E20*関係係数シート!$E16</f>
        <v>0</v>
      </c>
      <c r="G20" s="255">
        <f>E20*関係係数シート!$F16</f>
        <v>0</v>
      </c>
      <c r="H20" s="254">
        <v>0</v>
      </c>
      <c r="I20" s="254">
        <f>H20*関係係数シート!D16</f>
        <v>0</v>
      </c>
      <c r="J20" s="254">
        <v>0</v>
      </c>
      <c r="K20" s="254">
        <f>J20*関係係数シート!$E16</f>
        <v>0</v>
      </c>
      <c r="L20" s="255">
        <f>J20*関係係数シート!$F16</f>
        <v>0</v>
      </c>
      <c r="M20" s="254">
        <f t="shared" si="0"/>
        <v>0</v>
      </c>
      <c r="N20" s="254">
        <f t="shared" si="7"/>
        <v>0</v>
      </c>
      <c r="O20" s="256">
        <f t="shared" si="8"/>
        <v>0</v>
      </c>
      <c r="P20" s="38"/>
      <c r="Q20" s="257"/>
      <c r="R20" s="258"/>
      <c r="S20" s="254">
        <f>$R$45*関係係数シート!G16</f>
        <v>0</v>
      </c>
      <c r="T20" s="254">
        <f>S20*関係係数シート!D16</f>
        <v>0</v>
      </c>
      <c r="U20" s="254">
        <v>0</v>
      </c>
      <c r="V20" s="254">
        <f>U20*関係係数シート!E16</f>
        <v>0</v>
      </c>
      <c r="W20" s="256">
        <f>U20*関係係数シート!F16</f>
        <v>0</v>
      </c>
      <c r="X20" s="38"/>
      <c r="Y20" s="259">
        <f>ROUND(E20*関係係数シート!$H16,0)</f>
        <v>0</v>
      </c>
      <c r="Z20" s="260">
        <f>ROUND(J20*関係係数シート!$H16,0)</f>
        <v>0</v>
      </c>
      <c r="AA20" s="260">
        <f t="shared" si="9"/>
        <v>0</v>
      </c>
      <c r="AB20" s="261">
        <f>ROUND(U20*関係係数シート!$H16,0)</f>
        <v>0</v>
      </c>
      <c r="AC20" s="254">
        <f>ROUND(E20*関係係数シート!$I16,0)</f>
        <v>0</v>
      </c>
      <c r="AD20" s="255">
        <f>ROUND(J20*関係係数シート!$I16,0)</f>
        <v>0</v>
      </c>
      <c r="AE20" s="255">
        <f t="shared" si="10"/>
        <v>0</v>
      </c>
      <c r="AF20" s="256">
        <f>ROUND(U20*関係係数シート!$I16,0)</f>
        <v>0</v>
      </c>
      <c r="AH20" s="262">
        <f t="shared" si="1"/>
        <v>0</v>
      </c>
      <c r="AI20" s="263">
        <f t="shared" si="2"/>
        <v>0</v>
      </c>
      <c r="AJ20" s="264">
        <f t="shared" si="11"/>
        <v>0</v>
      </c>
      <c r="AK20" s="262">
        <f t="shared" si="12"/>
        <v>0</v>
      </c>
      <c r="AL20" s="265">
        <f t="shared" si="13"/>
        <v>0</v>
      </c>
      <c r="AM20" s="266">
        <f t="shared" si="14"/>
        <v>1</v>
      </c>
      <c r="AO20" s="267">
        <v>13</v>
      </c>
      <c r="AP20" s="268" t="e">
        <f t="shared" si="3"/>
        <v>#N/A</v>
      </c>
      <c r="AQ20" s="269" t="e">
        <f t="shared" si="15"/>
        <v>#N/A</v>
      </c>
      <c r="AR20" s="270" t="e">
        <f t="shared" si="4"/>
        <v>#N/A</v>
      </c>
      <c r="AS20" s="271" t="e">
        <f t="shared" si="5"/>
        <v>#N/A</v>
      </c>
      <c r="AT20" s="272" t="e">
        <f>SUM($AQ$8:$AQ20)/SUM($AQ$8:$AQ$44)</f>
        <v>#N/A</v>
      </c>
      <c r="AU20" s="273" t="e">
        <f t="shared" si="16"/>
        <v>#N/A</v>
      </c>
      <c r="AV20" s="274" t="e">
        <f t="shared" si="6"/>
        <v>#N/A</v>
      </c>
    </row>
    <row r="21" spans="2:48" ht="19.5" customHeight="1" x14ac:dyDescent="0.2">
      <c r="B21" s="73">
        <v>14</v>
      </c>
      <c r="C21" s="252" t="s">
        <v>187</v>
      </c>
      <c r="D21" s="253">
        <f>マージンシート!J17</f>
        <v>0</v>
      </c>
      <c r="E21" s="254">
        <f>D21*関係係数シート!$D17</f>
        <v>0</v>
      </c>
      <c r="F21" s="254">
        <f>E21*関係係数シート!$E17</f>
        <v>0</v>
      </c>
      <c r="G21" s="255">
        <f>E21*関係係数シート!$F17</f>
        <v>0</v>
      </c>
      <c r="H21" s="254">
        <v>0</v>
      </c>
      <c r="I21" s="254">
        <f>H21*関係係数シート!D17</f>
        <v>0</v>
      </c>
      <c r="J21" s="254">
        <v>0</v>
      </c>
      <c r="K21" s="254">
        <f>J21*関係係数シート!$E17</f>
        <v>0</v>
      </c>
      <c r="L21" s="255">
        <f>J21*関係係数シート!$F17</f>
        <v>0</v>
      </c>
      <c r="M21" s="254">
        <f t="shared" si="0"/>
        <v>0</v>
      </c>
      <c r="N21" s="254">
        <f t="shared" si="7"/>
        <v>0</v>
      </c>
      <c r="O21" s="256">
        <f t="shared" si="8"/>
        <v>0</v>
      </c>
      <c r="P21" s="38"/>
      <c r="Q21" s="257"/>
      <c r="R21" s="258"/>
      <c r="S21" s="254">
        <f>$R$45*関係係数シート!G17</f>
        <v>0</v>
      </c>
      <c r="T21" s="254">
        <f>S21*関係係数シート!D17</f>
        <v>0</v>
      </c>
      <c r="U21" s="254">
        <v>0</v>
      </c>
      <c r="V21" s="254">
        <f>U21*関係係数シート!E17</f>
        <v>0</v>
      </c>
      <c r="W21" s="256">
        <f>U21*関係係数シート!F17</f>
        <v>0</v>
      </c>
      <c r="X21" s="38"/>
      <c r="Y21" s="259">
        <f>ROUND(E21*関係係数シート!$H17,0)</f>
        <v>0</v>
      </c>
      <c r="Z21" s="260">
        <f>ROUND(J21*関係係数シート!$H17,0)</f>
        <v>0</v>
      </c>
      <c r="AA21" s="260">
        <f t="shared" si="9"/>
        <v>0</v>
      </c>
      <c r="AB21" s="261">
        <f>ROUND(U21*関係係数シート!$H17,0)</f>
        <v>0</v>
      </c>
      <c r="AC21" s="254">
        <f>ROUND(E21*関係係数シート!$I17,0)</f>
        <v>0</v>
      </c>
      <c r="AD21" s="255">
        <f>ROUND(J21*関係係数シート!$I17,0)</f>
        <v>0</v>
      </c>
      <c r="AE21" s="255">
        <f t="shared" si="10"/>
        <v>0</v>
      </c>
      <c r="AF21" s="256">
        <f>ROUND(U21*関係係数シート!$I17,0)</f>
        <v>0</v>
      </c>
      <c r="AH21" s="262">
        <f t="shared" si="1"/>
        <v>0</v>
      </c>
      <c r="AI21" s="263">
        <f t="shared" si="2"/>
        <v>0</v>
      </c>
      <c r="AJ21" s="264">
        <f t="shared" si="11"/>
        <v>0</v>
      </c>
      <c r="AK21" s="262">
        <f t="shared" si="12"/>
        <v>0</v>
      </c>
      <c r="AL21" s="265">
        <f t="shared" si="13"/>
        <v>0</v>
      </c>
      <c r="AM21" s="266">
        <f t="shared" si="14"/>
        <v>1</v>
      </c>
      <c r="AO21" s="267">
        <v>14</v>
      </c>
      <c r="AP21" s="268" t="e">
        <f t="shared" si="3"/>
        <v>#N/A</v>
      </c>
      <c r="AQ21" s="269" t="e">
        <f t="shared" si="15"/>
        <v>#N/A</v>
      </c>
      <c r="AR21" s="270" t="e">
        <f t="shared" si="4"/>
        <v>#N/A</v>
      </c>
      <c r="AS21" s="271" t="e">
        <f t="shared" si="5"/>
        <v>#N/A</v>
      </c>
      <c r="AT21" s="272" t="e">
        <f>SUM($AQ$8:$AQ21)/SUM($AQ$8:$AQ$44)</f>
        <v>#N/A</v>
      </c>
      <c r="AU21" s="273" t="e">
        <f t="shared" si="16"/>
        <v>#N/A</v>
      </c>
      <c r="AV21" s="274" t="e">
        <f t="shared" si="6"/>
        <v>#N/A</v>
      </c>
    </row>
    <row r="22" spans="2:48" ht="19.5" customHeight="1" x14ac:dyDescent="0.2">
      <c r="B22" s="211">
        <v>15</v>
      </c>
      <c r="C22" s="275" t="s">
        <v>188</v>
      </c>
      <c r="D22" s="276">
        <f>マージンシート!J18</f>
        <v>0</v>
      </c>
      <c r="E22" s="277">
        <f>D22*関係係数シート!$D18</f>
        <v>0</v>
      </c>
      <c r="F22" s="277">
        <f>E22*関係係数シート!$E18</f>
        <v>0</v>
      </c>
      <c r="G22" s="278">
        <f>E22*関係係数シート!$F18</f>
        <v>0</v>
      </c>
      <c r="H22" s="277">
        <v>0</v>
      </c>
      <c r="I22" s="277">
        <f>H22*関係係数シート!D18</f>
        <v>0</v>
      </c>
      <c r="J22" s="277">
        <v>0</v>
      </c>
      <c r="K22" s="277">
        <f>J22*関係係数シート!$E18</f>
        <v>0</v>
      </c>
      <c r="L22" s="278">
        <f>J22*関係係数シート!$F18</f>
        <v>0</v>
      </c>
      <c r="M22" s="277">
        <f t="shared" si="0"/>
        <v>0</v>
      </c>
      <c r="N22" s="277">
        <f t="shared" si="7"/>
        <v>0</v>
      </c>
      <c r="O22" s="279">
        <f t="shared" si="8"/>
        <v>0</v>
      </c>
      <c r="P22" s="38"/>
      <c r="Q22" s="280"/>
      <c r="R22" s="281"/>
      <c r="S22" s="277">
        <f>$R$45*関係係数シート!G18</f>
        <v>0</v>
      </c>
      <c r="T22" s="277">
        <f>S22*関係係数シート!D18</f>
        <v>0</v>
      </c>
      <c r="U22" s="277">
        <v>0</v>
      </c>
      <c r="V22" s="277">
        <f>U22*関係係数シート!E18</f>
        <v>0</v>
      </c>
      <c r="W22" s="279">
        <f>U22*関係係数シート!F18</f>
        <v>0</v>
      </c>
      <c r="X22" s="38"/>
      <c r="Y22" s="282">
        <f>ROUND(E22*関係係数シート!$H18,0)</f>
        <v>0</v>
      </c>
      <c r="Z22" s="283">
        <f>ROUND(J22*関係係数シート!$H18,0)</f>
        <v>0</v>
      </c>
      <c r="AA22" s="283">
        <f t="shared" si="9"/>
        <v>0</v>
      </c>
      <c r="AB22" s="284">
        <f>ROUND(U22*関係係数シート!$H18,0)</f>
        <v>0</v>
      </c>
      <c r="AC22" s="277">
        <f>ROUND(E22*関係係数シート!$I18,0)</f>
        <v>0</v>
      </c>
      <c r="AD22" s="278">
        <f>ROUND(J22*関係係数シート!$I18,0)</f>
        <v>0</v>
      </c>
      <c r="AE22" s="278">
        <f t="shared" si="10"/>
        <v>0</v>
      </c>
      <c r="AF22" s="279">
        <f>ROUND(U22*関係係数シート!$I18,0)</f>
        <v>0</v>
      </c>
      <c r="AH22" s="285">
        <f t="shared" si="1"/>
        <v>0</v>
      </c>
      <c r="AI22" s="286">
        <f t="shared" si="2"/>
        <v>0</v>
      </c>
      <c r="AJ22" s="287">
        <f t="shared" si="11"/>
        <v>0</v>
      </c>
      <c r="AK22" s="285">
        <f t="shared" si="12"/>
        <v>0</v>
      </c>
      <c r="AL22" s="288">
        <f t="shared" si="13"/>
        <v>0</v>
      </c>
      <c r="AM22" s="289">
        <f t="shared" si="14"/>
        <v>1</v>
      </c>
      <c r="AO22" s="290">
        <v>15</v>
      </c>
      <c r="AP22" s="291" t="e">
        <f t="shared" si="3"/>
        <v>#N/A</v>
      </c>
      <c r="AQ22" s="292" t="e">
        <f t="shared" si="15"/>
        <v>#N/A</v>
      </c>
      <c r="AR22" s="293" t="e">
        <f t="shared" si="4"/>
        <v>#N/A</v>
      </c>
      <c r="AS22" s="294" t="e">
        <f t="shared" si="5"/>
        <v>#N/A</v>
      </c>
      <c r="AT22" s="295" t="e">
        <f>SUM($AQ$8:$AQ22)/SUM($AQ$8:$AQ$44)</f>
        <v>#N/A</v>
      </c>
      <c r="AU22" s="296" t="e">
        <f t="shared" si="16"/>
        <v>#N/A</v>
      </c>
      <c r="AV22" s="297" t="e">
        <f t="shared" si="6"/>
        <v>#N/A</v>
      </c>
    </row>
    <row r="23" spans="2:48" ht="19.5" customHeight="1" x14ac:dyDescent="0.2">
      <c r="B23" s="203">
        <v>16</v>
      </c>
      <c r="C23" s="298" t="s">
        <v>82</v>
      </c>
      <c r="D23" s="299">
        <f>マージンシート!J19</f>
        <v>0</v>
      </c>
      <c r="E23" s="300">
        <f>D23*関係係数シート!$D19</f>
        <v>0</v>
      </c>
      <c r="F23" s="300">
        <f>E23*関係係数シート!$E19</f>
        <v>0</v>
      </c>
      <c r="G23" s="301">
        <f>E23*関係係数シート!$F19</f>
        <v>0</v>
      </c>
      <c r="H23" s="300">
        <v>0</v>
      </c>
      <c r="I23" s="300">
        <f>H23*関係係数シート!D19</f>
        <v>0</v>
      </c>
      <c r="J23" s="300">
        <v>0</v>
      </c>
      <c r="K23" s="300">
        <f>J23*関係係数シート!$E19</f>
        <v>0</v>
      </c>
      <c r="L23" s="301">
        <f>J23*関係係数シート!$F19</f>
        <v>0</v>
      </c>
      <c r="M23" s="300">
        <f t="shared" si="0"/>
        <v>0</v>
      </c>
      <c r="N23" s="300">
        <f t="shared" si="7"/>
        <v>0</v>
      </c>
      <c r="O23" s="302">
        <f t="shared" si="8"/>
        <v>0</v>
      </c>
      <c r="P23" s="38"/>
      <c r="Q23" s="303"/>
      <c r="R23" s="304"/>
      <c r="S23" s="300">
        <f>$R$45*関係係数シート!G19</f>
        <v>0</v>
      </c>
      <c r="T23" s="300">
        <f>S23*関係係数シート!D19</f>
        <v>0</v>
      </c>
      <c r="U23" s="300">
        <v>0</v>
      </c>
      <c r="V23" s="300">
        <f>U23*関係係数シート!E19</f>
        <v>0</v>
      </c>
      <c r="W23" s="302">
        <f>U23*関係係数シート!F19</f>
        <v>0</v>
      </c>
      <c r="X23" s="38"/>
      <c r="Y23" s="305">
        <f>ROUND(E23*関係係数シート!$H19,0)</f>
        <v>0</v>
      </c>
      <c r="Z23" s="306">
        <f>ROUND(J23*関係係数シート!$H19,0)</f>
        <v>0</v>
      </c>
      <c r="AA23" s="306">
        <f t="shared" si="9"/>
        <v>0</v>
      </c>
      <c r="AB23" s="307">
        <f>ROUND(U23*関係係数シート!$H19,0)</f>
        <v>0</v>
      </c>
      <c r="AC23" s="300">
        <f>ROUND(E23*関係係数シート!$I19,0)</f>
        <v>0</v>
      </c>
      <c r="AD23" s="301">
        <f>ROUND(J23*関係係数シート!$I19,0)</f>
        <v>0</v>
      </c>
      <c r="AE23" s="301">
        <f t="shared" si="10"/>
        <v>0</v>
      </c>
      <c r="AF23" s="302">
        <f>ROUND(U23*関係係数シート!$I19,0)</f>
        <v>0</v>
      </c>
      <c r="AH23" s="308">
        <f t="shared" si="1"/>
        <v>0</v>
      </c>
      <c r="AI23" s="309">
        <f t="shared" si="2"/>
        <v>0</v>
      </c>
      <c r="AJ23" s="310">
        <f t="shared" si="11"/>
        <v>0</v>
      </c>
      <c r="AK23" s="308">
        <f t="shared" si="12"/>
        <v>0</v>
      </c>
      <c r="AL23" s="311">
        <f t="shared" si="13"/>
        <v>0</v>
      </c>
      <c r="AM23" s="312">
        <f t="shared" si="14"/>
        <v>1</v>
      </c>
      <c r="AO23" s="313">
        <v>16</v>
      </c>
      <c r="AP23" s="314" t="e">
        <f t="shared" si="3"/>
        <v>#N/A</v>
      </c>
      <c r="AQ23" s="315" t="e">
        <f t="shared" si="15"/>
        <v>#N/A</v>
      </c>
      <c r="AR23" s="316" t="e">
        <f t="shared" si="4"/>
        <v>#N/A</v>
      </c>
      <c r="AS23" s="317" t="e">
        <f t="shared" si="5"/>
        <v>#N/A</v>
      </c>
      <c r="AT23" s="318" t="e">
        <f>SUM($AQ$8:$AQ23)/SUM($AQ$8:$AQ$44)</f>
        <v>#N/A</v>
      </c>
      <c r="AU23" s="319" t="e">
        <f t="shared" si="16"/>
        <v>#N/A</v>
      </c>
      <c r="AV23" s="320" t="e">
        <f t="shared" si="6"/>
        <v>#N/A</v>
      </c>
    </row>
    <row r="24" spans="2:48" ht="19.5" customHeight="1" x14ac:dyDescent="0.2">
      <c r="B24" s="73">
        <v>17</v>
      </c>
      <c r="C24" s="252" t="s">
        <v>189</v>
      </c>
      <c r="D24" s="253">
        <f>マージンシート!J20</f>
        <v>0</v>
      </c>
      <c r="E24" s="254">
        <f>D24*関係係数シート!$D20</f>
        <v>0</v>
      </c>
      <c r="F24" s="254">
        <f>E24*関係係数シート!$E20</f>
        <v>0</v>
      </c>
      <c r="G24" s="255">
        <f>E24*関係係数シート!$F20</f>
        <v>0</v>
      </c>
      <c r="H24" s="254">
        <v>0</v>
      </c>
      <c r="I24" s="254">
        <f>H24*関係係数シート!D20</f>
        <v>0</v>
      </c>
      <c r="J24" s="254">
        <v>0</v>
      </c>
      <c r="K24" s="254">
        <f>J24*関係係数シート!$E20</f>
        <v>0</v>
      </c>
      <c r="L24" s="255">
        <f>J24*関係係数シート!$F20</f>
        <v>0</v>
      </c>
      <c r="M24" s="254">
        <f t="shared" si="0"/>
        <v>0</v>
      </c>
      <c r="N24" s="254">
        <f t="shared" si="7"/>
        <v>0</v>
      </c>
      <c r="O24" s="256">
        <f t="shared" si="8"/>
        <v>0</v>
      </c>
      <c r="P24" s="38"/>
      <c r="Q24" s="257"/>
      <c r="R24" s="258"/>
      <c r="S24" s="254">
        <f>$R$45*関係係数シート!G20</f>
        <v>0</v>
      </c>
      <c r="T24" s="254">
        <f>S24*関係係数シート!D20</f>
        <v>0</v>
      </c>
      <c r="U24" s="254">
        <v>0</v>
      </c>
      <c r="V24" s="254">
        <f>U24*関係係数シート!E20</f>
        <v>0</v>
      </c>
      <c r="W24" s="256">
        <f>U24*関係係数シート!F20</f>
        <v>0</v>
      </c>
      <c r="X24" s="38"/>
      <c r="Y24" s="259">
        <f>ROUND(E24*関係係数シート!$H20,0)</f>
        <v>0</v>
      </c>
      <c r="Z24" s="260">
        <f>ROUND(J24*関係係数シート!$H20,0)</f>
        <v>0</v>
      </c>
      <c r="AA24" s="260">
        <f t="shared" si="9"/>
        <v>0</v>
      </c>
      <c r="AB24" s="261">
        <f>ROUND(U24*関係係数シート!$H20,0)</f>
        <v>0</v>
      </c>
      <c r="AC24" s="254">
        <f>ROUND(E24*関係係数シート!$I20,0)</f>
        <v>0</v>
      </c>
      <c r="AD24" s="255">
        <f>ROUND(J24*関係係数シート!$I20,0)</f>
        <v>0</v>
      </c>
      <c r="AE24" s="255">
        <f t="shared" si="10"/>
        <v>0</v>
      </c>
      <c r="AF24" s="256">
        <f>ROUND(U24*関係係数シート!$I20,0)</f>
        <v>0</v>
      </c>
      <c r="AH24" s="262">
        <f t="shared" si="1"/>
        <v>0</v>
      </c>
      <c r="AI24" s="263">
        <f t="shared" si="2"/>
        <v>0</v>
      </c>
      <c r="AJ24" s="264">
        <f t="shared" si="11"/>
        <v>0</v>
      </c>
      <c r="AK24" s="262">
        <f t="shared" si="12"/>
        <v>0</v>
      </c>
      <c r="AL24" s="265">
        <f t="shared" si="13"/>
        <v>0</v>
      </c>
      <c r="AM24" s="266">
        <f t="shared" si="14"/>
        <v>1</v>
      </c>
      <c r="AO24" s="267">
        <v>17</v>
      </c>
      <c r="AP24" s="268" t="e">
        <f t="shared" si="3"/>
        <v>#N/A</v>
      </c>
      <c r="AQ24" s="269" t="e">
        <f t="shared" si="15"/>
        <v>#N/A</v>
      </c>
      <c r="AR24" s="270" t="e">
        <f t="shared" si="4"/>
        <v>#N/A</v>
      </c>
      <c r="AS24" s="271" t="e">
        <f t="shared" si="5"/>
        <v>#N/A</v>
      </c>
      <c r="AT24" s="272" t="e">
        <f>SUM($AQ$8:$AQ24)/SUM($AQ$8:$AQ$44)</f>
        <v>#N/A</v>
      </c>
      <c r="AU24" s="273" t="e">
        <f t="shared" si="16"/>
        <v>#N/A</v>
      </c>
      <c r="AV24" s="274" t="e">
        <f t="shared" si="6"/>
        <v>#N/A</v>
      </c>
    </row>
    <row r="25" spans="2:48" ht="19.5" customHeight="1" x14ac:dyDescent="0.2">
      <c r="B25" s="73">
        <v>18</v>
      </c>
      <c r="C25" s="252" t="s">
        <v>190</v>
      </c>
      <c r="D25" s="253">
        <f>マージンシート!J21</f>
        <v>0</v>
      </c>
      <c r="E25" s="254">
        <f>D25*関係係数シート!$D21</f>
        <v>0</v>
      </c>
      <c r="F25" s="254">
        <f>E25*関係係数シート!$E21</f>
        <v>0</v>
      </c>
      <c r="G25" s="255">
        <f>E25*関係係数シート!$F21</f>
        <v>0</v>
      </c>
      <c r="H25" s="254">
        <v>0</v>
      </c>
      <c r="I25" s="254">
        <f>H25*関係係数シート!D21</f>
        <v>0</v>
      </c>
      <c r="J25" s="254">
        <v>0</v>
      </c>
      <c r="K25" s="254">
        <f>J25*関係係数シート!$E21</f>
        <v>0</v>
      </c>
      <c r="L25" s="255">
        <f>J25*関係係数シート!$F21</f>
        <v>0</v>
      </c>
      <c r="M25" s="254">
        <f t="shared" si="0"/>
        <v>0</v>
      </c>
      <c r="N25" s="254">
        <f t="shared" si="7"/>
        <v>0</v>
      </c>
      <c r="O25" s="256">
        <f t="shared" si="8"/>
        <v>0</v>
      </c>
      <c r="P25" s="38"/>
      <c r="Q25" s="257"/>
      <c r="R25" s="258"/>
      <c r="S25" s="254">
        <f>$R$45*関係係数シート!G21</f>
        <v>0</v>
      </c>
      <c r="T25" s="254">
        <f>S25*関係係数シート!D21</f>
        <v>0</v>
      </c>
      <c r="U25" s="254">
        <v>0</v>
      </c>
      <c r="V25" s="254">
        <f>U25*関係係数シート!E21</f>
        <v>0</v>
      </c>
      <c r="W25" s="256">
        <f>U25*関係係数シート!F21</f>
        <v>0</v>
      </c>
      <c r="X25" s="38"/>
      <c r="Y25" s="259">
        <f>ROUND(E25*関係係数シート!$H21,0)</f>
        <v>0</v>
      </c>
      <c r="Z25" s="260">
        <f>ROUND(J25*関係係数シート!$H21,0)</f>
        <v>0</v>
      </c>
      <c r="AA25" s="260">
        <f t="shared" si="9"/>
        <v>0</v>
      </c>
      <c r="AB25" s="261">
        <f>ROUND(U25*関係係数シート!$H21,0)</f>
        <v>0</v>
      </c>
      <c r="AC25" s="254">
        <f>ROUND(E25*関係係数シート!$I21,0)</f>
        <v>0</v>
      </c>
      <c r="AD25" s="255">
        <f>ROUND(J25*関係係数シート!$I21,0)</f>
        <v>0</v>
      </c>
      <c r="AE25" s="255">
        <f t="shared" si="10"/>
        <v>0</v>
      </c>
      <c r="AF25" s="256">
        <f>ROUND(U25*関係係数シート!$I21,0)</f>
        <v>0</v>
      </c>
      <c r="AH25" s="262">
        <f t="shared" si="1"/>
        <v>0</v>
      </c>
      <c r="AI25" s="263">
        <f t="shared" si="2"/>
        <v>0</v>
      </c>
      <c r="AJ25" s="264">
        <f t="shared" si="11"/>
        <v>0</v>
      </c>
      <c r="AK25" s="262">
        <f t="shared" si="12"/>
        <v>0</v>
      </c>
      <c r="AL25" s="265">
        <f t="shared" si="13"/>
        <v>0</v>
      </c>
      <c r="AM25" s="266">
        <f t="shared" si="14"/>
        <v>1</v>
      </c>
      <c r="AO25" s="267">
        <v>18</v>
      </c>
      <c r="AP25" s="268" t="e">
        <f t="shared" si="3"/>
        <v>#N/A</v>
      </c>
      <c r="AQ25" s="269" t="e">
        <f t="shared" si="15"/>
        <v>#N/A</v>
      </c>
      <c r="AR25" s="270" t="e">
        <f t="shared" si="4"/>
        <v>#N/A</v>
      </c>
      <c r="AS25" s="271" t="e">
        <f t="shared" si="5"/>
        <v>#N/A</v>
      </c>
      <c r="AT25" s="272" t="e">
        <f>SUM($AQ$8:$AQ25)/SUM($AQ$8:$AQ$44)</f>
        <v>#N/A</v>
      </c>
      <c r="AU25" s="273" t="e">
        <f t="shared" si="16"/>
        <v>#N/A</v>
      </c>
      <c r="AV25" s="274" t="e">
        <f t="shared" si="6"/>
        <v>#N/A</v>
      </c>
    </row>
    <row r="26" spans="2:48" ht="19.5" customHeight="1" x14ac:dyDescent="0.2">
      <c r="B26" s="73">
        <v>19</v>
      </c>
      <c r="C26" s="252" t="s">
        <v>13</v>
      </c>
      <c r="D26" s="253">
        <f>マージンシート!J22</f>
        <v>0</v>
      </c>
      <c r="E26" s="254">
        <f>D26*関係係数シート!$D22</f>
        <v>0</v>
      </c>
      <c r="F26" s="254">
        <f>E26*関係係数シート!$E22</f>
        <v>0</v>
      </c>
      <c r="G26" s="255">
        <f>E26*関係係数シート!$F22</f>
        <v>0</v>
      </c>
      <c r="H26" s="254">
        <v>0</v>
      </c>
      <c r="I26" s="254">
        <f>H26*関係係数シート!D22</f>
        <v>0</v>
      </c>
      <c r="J26" s="254">
        <v>0</v>
      </c>
      <c r="K26" s="254">
        <f>J26*関係係数シート!$E22</f>
        <v>0</v>
      </c>
      <c r="L26" s="255">
        <f>J26*関係係数シート!$F22</f>
        <v>0</v>
      </c>
      <c r="M26" s="254">
        <f t="shared" si="0"/>
        <v>0</v>
      </c>
      <c r="N26" s="254">
        <f t="shared" si="7"/>
        <v>0</v>
      </c>
      <c r="O26" s="256">
        <f t="shared" si="8"/>
        <v>0</v>
      </c>
      <c r="P26" s="38"/>
      <c r="Q26" s="257"/>
      <c r="R26" s="258"/>
      <c r="S26" s="254">
        <f>$R$45*関係係数シート!G22</f>
        <v>0</v>
      </c>
      <c r="T26" s="254">
        <f>S26*関係係数シート!D22</f>
        <v>0</v>
      </c>
      <c r="U26" s="254">
        <v>0</v>
      </c>
      <c r="V26" s="254">
        <f>U26*関係係数シート!E22</f>
        <v>0</v>
      </c>
      <c r="W26" s="256">
        <f>U26*関係係数シート!F22</f>
        <v>0</v>
      </c>
      <c r="X26" s="38"/>
      <c r="Y26" s="259">
        <f>ROUND(E26*関係係数シート!$H22,0)</f>
        <v>0</v>
      </c>
      <c r="Z26" s="260">
        <f>ROUND(J26*関係係数シート!$H22,0)</f>
        <v>0</v>
      </c>
      <c r="AA26" s="260">
        <f t="shared" si="9"/>
        <v>0</v>
      </c>
      <c r="AB26" s="261">
        <f>ROUND(U26*関係係数シート!$H22,0)</f>
        <v>0</v>
      </c>
      <c r="AC26" s="254">
        <f>ROUND(E26*関係係数シート!$I22,0)</f>
        <v>0</v>
      </c>
      <c r="AD26" s="255">
        <f>ROUND(J26*関係係数シート!$I22,0)</f>
        <v>0</v>
      </c>
      <c r="AE26" s="255">
        <f t="shared" si="10"/>
        <v>0</v>
      </c>
      <c r="AF26" s="256">
        <f>ROUND(U26*関係係数シート!$I22,0)</f>
        <v>0</v>
      </c>
      <c r="AH26" s="262">
        <f t="shared" si="1"/>
        <v>0</v>
      </c>
      <c r="AI26" s="263">
        <f t="shared" si="2"/>
        <v>0</v>
      </c>
      <c r="AJ26" s="264">
        <f t="shared" si="11"/>
        <v>0</v>
      </c>
      <c r="AK26" s="262">
        <f t="shared" si="12"/>
        <v>0</v>
      </c>
      <c r="AL26" s="265">
        <f t="shared" si="13"/>
        <v>0</v>
      </c>
      <c r="AM26" s="266">
        <f t="shared" si="14"/>
        <v>1</v>
      </c>
      <c r="AO26" s="267">
        <v>19</v>
      </c>
      <c r="AP26" s="268" t="e">
        <f t="shared" si="3"/>
        <v>#N/A</v>
      </c>
      <c r="AQ26" s="269" t="e">
        <f t="shared" si="15"/>
        <v>#N/A</v>
      </c>
      <c r="AR26" s="270" t="e">
        <f t="shared" si="4"/>
        <v>#N/A</v>
      </c>
      <c r="AS26" s="271" t="e">
        <f t="shared" si="5"/>
        <v>#N/A</v>
      </c>
      <c r="AT26" s="272" t="e">
        <f>SUM($AQ$8:$AQ26)/SUM($AQ$8:$AQ$44)</f>
        <v>#N/A</v>
      </c>
      <c r="AU26" s="273" t="e">
        <f t="shared" si="16"/>
        <v>#N/A</v>
      </c>
      <c r="AV26" s="274" t="e">
        <f t="shared" si="6"/>
        <v>#N/A</v>
      </c>
    </row>
    <row r="27" spans="2:48" ht="19.5" customHeight="1" x14ac:dyDescent="0.2">
      <c r="B27" s="74">
        <v>20</v>
      </c>
      <c r="C27" s="275" t="s">
        <v>16</v>
      </c>
      <c r="D27" s="276">
        <f>マージンシート!J23</f>
        <v>0</v>
      </c>
      <c r="E27" s="277">
        <f>D27*関係係数シート!$D23</f>
        <v>0</v>
      </c>
      <c r="F27" s="277">
        <f>E27*関係係数シート!$E23</f>
        <v>0</v>
      </c>
      <c r="G27" s="278">
        <f>E27*関係係数シート!$F23</f>
        <v>0</v>
      </c>
      <c r="H27" s="277">
        <v>0</v>
      </c>
      <c r="I27" s="277">
        <f>H27*関係係数シート!D23</f>
        <v>0</v>
      </c>
      <c r="J27" s="277">
        <v>0</v>
      </c>
      <c r="K27" s="277">
        <f>J27*関係係数シート!$E23</f>
        <v>0</v>
      </c>
      <c r="L27" s="278">
        <f>J27*関係係数シート!$F23</f>
        <v>0</v>
      </c>
      <c r="M27" s="277">
        <f t="shared" si="0"/>
        <v>0</v>
      </c>
      <c r="N27" s="277">
        <f t="shared" si="7"/>
        <v>0</v>
      </c>
      <c r="O27" s="279">
        <f t="shared" si="8"/>
        <v>0</v>
      </c>
      <c r="P27" s="38"/>
      <c r="Q27" s="280"/>
      <c r="R27" s="281"/>
      <c r="S27" s="277">
        <f>$R$45*関係係数シート!G23</f>
        <v>0</v>
      </c>
      <c r="T27" s="277">
        <f>S27*関係係数シート!D23</f>
        <v>0</v>
      </c>
      <c r="U27" s="277">
        <v>0</v>
      </c>
      <c r="V27" s="277">
        <f>U27*関係係数シート!E23</f>
        <v>0</v>
      </c>
      <c r="W27" s="279">
        <f>U27*関係係数シート!F23</f>
        <v>0</v>
      </c>
      <c r="X27" s="38"/>
      <c r="Y27" s="282">
        <f>ROUND(E27*関係係数シート!$H23,0)</f>
        <v>0</v>
      </c>
      <c r="Z27" s="283">
        <f>ROUND(J27*関係係数シート!$H23,0)</f>
        <v>0</v>
      </c>
      <c r="AA27" s="283">
        <f t="shared" si="9"/>
        <v>0</v>
      </c>
      <c r="AB27" s="284">
        <f>ROUND(U27*関係係数シート!$H23,0)</f>
        <v>0</v>
      </c>
      <c r="AC27" s="277">
        <f>ROUND(E27*関係係数シート!$I23,0)</f>
        <v>0</v>
      </c>
      <c r="AD27" s="278">
        <f>ROUND(J27*関係係数シート!$I23,0)</f>
        <v>0</v>
      </c>
      <c r="AE27" s="278">
        <f t="shared" si="10"/>
        <v>0</v>
      </c>
      <c r="AF27" s="279">
        <f>ROUND(U27*関係係数シート!$I23,0)</f>
        <v>0</v>
      </c>
      <c r="AH27" s="285">
        <f t="shared" si="1"/>
        <v>0</v>
      </c>
      <c r="AI27" s="286">
        <f t="shared" si="2"/>
        <v>0</v>
      </c>
      <c r="AJ27" s="287">
        <f t="shared" si="11"/>
        <v>0</v>
      </c>
      <c r="AK27" s="285">
        <f t="shared" si="12"/>
        <v>0</v>
      </c>
      <c r="AL27" s="288">
        <f t="shared" si="13"/>
        <v>0</v>
      </c>
      <c r="AM27" s="289">
        <f t="shared" si="14"/>
        <v>1</v>
      </c>
      <c r="AO27" s="290">
        <v>20</v>
      </c>
      <c r="AP27" s="291" t="e">
        <f t="shared" si="3"/>
        <v>#N/A</v>
      </c>
      <c r="AQ27" s="292" t="e">
        <f t="shared" si="15"/>
        <v>#N/A</v>
      </c>
      <c r="AR27" s="293" t="e">
        <f t="shared" si="4"/>
        <v>#N/A</v>
      </c>
      <c r="AS27" s="294" t="e">
        <f t="shared" si="5"/>
        <v>#N/A</v>
      </c>
      <c r="AT27" s="295" t="e">
        <f>SUM($AQ$8:$AQ27)/SUM($AQ$8:$AQ$44)</f>
        <v>#N/A</v>
      </c>
      <c r="AU27" s="296" t="e">
        <f t="shared" si="16"/>
        <v>#N/A</v>
      </c>
      <c r="AV27" s="297" t="e">
        <f t="shared" si="6"/>
        <v>#N/A</v>
      </c>
    </row>
    <row r="28" spans="2:48" ht="19.5" customHeight="1" x14ac:dyDescent="0.2">
      <c r="B28" s="216">
        <v>21</v>
      </c>
      <c r="C28" s="298" t="s">
        <v>17</v>
      </c>
      <c r="D28" s="299">
        <f>マージンシート!J24</f>
        <v>0</v>
      </c>
      <c r="E28" s="300">
        <f>D28*関係係数シート!$D24</f>
        <v>0</v>
      </c>
      <c r="F28" s="300">
        <f>E28*関係係数シート!$E24</f>
        <v>0</v>
      </c>
      <c r="G28" s="301">
        <f>E28*関係係数シート!$F24</f>
        <v>0</v>
      </c>
      <c r="H28" s="300">
        <v>0</v>
      </c>
      <c r="I28" s="300">
        <f>H28*関係係数シート!D24</f>
        <v>0</v>
      </c>
      <c r="J28" s="300">
        <v>0</v>
      </c>
      <c r="K28" s="300">
        <f>J28*関係係数シート!$E24</f>
        <v>0</v>
      </c>
      <c r="L28" s="301">
        <f>J28*関係係数シート!$F24</f>
        <v>0</v>
      </c>
      <c r="M28" s="300">
        <f t="shared" si="0"/>
        <v>0</v>
      </c>
      <c r="N28" s="300">
        <f t="shared" si="7"/>
        <v>0</v>
      </c>
      <c r="O28" s="302">
        <f t="shared" si="8"/>
        <v>0</v>
      </c>
      <c r="P28" s="38"/>
      <c r="Q28" s="303"/>
      <c r="R28" s="304"/>
      <c r="S28" s="300">
        <f>$R$45*関係係数シート!G24</f>
        <v>0</v>
      </c>
      <c r="T28" s="300">
        <f>S28*関係係数シート!D24</f>
        <v>0</v>
      </c>
      <c r="U28" s="300">
        <v>0</v>
      </c>
      <c r="V28" s="300">
        <f>U28*関係係数シート!E24</f>
        <v>0</v>
      </c>
      <c r="W28" s="302">
        <f>U28*関係係数シート!F24</f>
        <v>0</v>
      </c>
      <c r="X28" s="38"/>
      <c r="Y28" s="305">
        <f>ROUND(E28*関係係数シート!$H24,0)</f>
        <v>0</v>
      </c>
      <c r="Z28" s="306">
        <f>ROUND(J28*関係係数シート!$H24,0)</f>
        <v>0</v>
      </c>
      <c r="AA28" s="306">
        <f t="shared" si="9"/>
        <v>0</v>
      </c>
      <c r="AB28" s="307">
        <f>ROUND(U28*関係係数シート!$H24,0)</f>
        <v>0</v>
      </c>
      <c r="AC28" s="300">
        <f>ROUND(E28*関係係数シート!$I24,0)</f>
        <v>0</v>
      </c>
      <c r="AD28" s="301">
        <f>ROUND(J28*関係係数シート!$I24,0)</f>
        <v>0</v>
      </c>
      <c r="AE28" s="301">
        <f t="shared" si="10"/>
        <v>0</v>
      </c>
      <c r="AF28" s="302">
        <f>ROUND(U28*関係係数シート!$I24,0)</f>
        <v>0</v>
      </c>
      <c r="AH28" s="308">
        <f t="shared" si="1"/>
        <v>0</v>
      </c>
      <c r="AI28" s="309">
        <f t="shared" si="2"/>
        <v>0</v>
      </c>
      <c r="AJ28" s="310">
        <f t="shared" si="11"/>
        <v>0</v>
      </c>
      <c r="AK28" s="308">
        <f t="shared" si="12"/>
        <v>0</v>
      </c>
      <c r="AL28" s="311">
        <f t="shared" si="13"/>
        <v>0</v>
      </c>
      <c r="AM28" s="312">
        <f t="shared" si="14"/>
        <v>1</v>
      </c>
      <c r="AO28" s="313">
        <v>21</v>
      </c>
      <c r="AP28" s="314" t="e">
        <f t="shared" si="3"/>
        <v>#N/A</v>
      </c>
      <c r="AQ28" s="315" t="e">
        <f t="shared" si="15"/>
        <v>#N/A</v>
      </c>
      <c r="AR28" s="316" t="e">
        <f t="shared" si="4"/>
        <v>#N/A</v>
      </c>
      <c r="AS28" s="317" t="e">
        <f t="shared" si="5"/>
        <v>#N/A</v>
      </c>
      <c r="AT28" s="318" t="e">
        <f>SUM($AQ$8:$AQ28)/SUM($AQ$8:$AQ$44)</f>
        <v>#N/A</v>
      </c>
      <c r="AU28" s="319" t="e">
        <f t="shared" si="16"/>
        <v>#N/A</v>
      </c>
      <c r="AV28" s="320" t="e">
        <f t="shared" si="6"/>
        <v>#N/A</v>
      </c>
    </row>
    <row r="29" spans="2:48" ht="19.5" customHeight="1" x14ac:dyDescent="0.2">
      <c r="B29" s="73">
        <v>22</v>
      </c>
      <c r="C29" s="252" t="s">
        <v>18</v>
      </c>
      <c r="D29" s="253">
        <f>マージンシート!J25</f>
        <v>0</v>
      </c>
      <c r="E29" s="254">
        <f>D29*関係係数シート!$D25</f>
        <v>0</v>
      </c>
      <c r="F29" s="254">
        <f>E29*関係係数シート!$E25</f>
        <v>0</v>
      </c>
      <c r="G29" s="255">
        <f>E29*関係係数シート!$F25</f>
        <v>0</v>
      </c>
      <c r="H29" s="254">
        <v>0</v>
      </c>
      <c r="I29" s="254">
        <f>H29*関係係数シート!D25</f>
        <v>0</v>
      </c>
      <c r="J29" s="254">
        <v>0</v>
      </c>
      <c r="K29" s="254">
        <f>J29*関係係数シート!$E25</f>
        <v>0</v>
      </c>
      <c r="L29" s="255">
        <f>J29*関係係数シート!$F25</f>
        <v>0</v>
      </c>
      <c r="M29" s="254">
        <f t="shared" si="0"/>
        <v>0</v>
      </c>
      <c r="N29" s="254">
        <f t="shared" si="7"/>
        <v>0</v>
      </c>
      <c r="O29" s="256">
        <f t="shared" si="8"/>
        <v>0</v>
      </c>
      <c r="P29" s="38"/>
      <c r="Q29" s="257"/>
      <c r="R29" s="258"/>
      <c r="S29" s="254">
        <f>$R$45*関係係数シート!G25</f>
        <v>0</v>
      </c>
      <c r="T29" s="254">
        <f>S29*関係係数シート!D25</f>
        <v>0</v>
      </c>
      <c r="U29" s="254">
        <v>0</v>
      </c>
      <c r="V29" s="254">
        <f>U29*関係係数シート!E25</f>
        <v>0</v>
      </c>
      <c r="W29" s="256">
        <f>U29*関係係数シート!F25</f>
        <v>0</v>
      </c>
      <c r="X29" s="38"/>
      <c r="Y29" s="259">
        <f>ROUND(E29*関係係数シート!$H25,0)</f>
        <v>0</v>
      </c>
      <c r="Z29" s="260">
        <f>ROUND(J29*関係係数シート!$H25,0)</f>
        <v>0</v>
      </c>
      <c r="AA29" s="260">
        <f t="shared" si="9"/>
        <v>0</v>
      </c>
      <c r="AB29" s="261">
        <f>ROUND(U29*関係係数シート!$H25,0)</f>
        <v>0</v>
      </c>
      <c r="AC29" s="254">
        <f>ROUND(E29*関係係数シート!$I25,0)</f>
        <v>0</v>
      </c>
      <c r="AD29" s="255">
        <f>ROUND(J29*関係係数シート!$I25,0)</f>
        <v>0</v>
      </c>
      <c r="AE29" s="255">
        <f t="shared" si="10"/>
        <v>0</v>
      </c>
      <c r="AF29" s="256">
        <f>ROUND(U29*関係係数シート!$I25,0)</f>
        <v>0</v>
      </c>
      <c r="AH29" s="262">
        <f t="shared" si="1"/>
        <v>0</v>
      </c>
      <c r="AI29" s="263">
        <f t="shared" si="2"/>
        <v>0</v>
      </c>
      <c r="AJ29" s="264">
        <f t="shared" si="11"/>
        <v>0</v>
      </c>
      <c r="AK29" s="262">
        <f t="shared" si="12"/>
        <v>0</v>
      </c>
      <c r="AL29" s="265">
        <f t="shared" si="13"/>
        <v>0</v>
      </c>
      <c r="AM29" s="266">
        <f t="shared" si="14"/>
        <v>1</v>
      </c>
      <c r="AO29" s="267">
        <v>22</v>
      </c>
      <c r="AP29" s="268" t="e">
        <f t="shared" si="3"/>
        <v>#N/A</v>
      </c>
      <c r="AQ29" s="269" t="e">
        <f t="shared" si="15"/>
        <v>#N/A</v>
      </c>
      <c r="AR29" s="270" t="e">
        <f t="shared" si="4"/>
        <v>#N/A</v>
      </c>
      <c r="AS29" s="271" t="e">
        <f t="shared" si="5"/>
        <v>#N/A</v>
      </c>
      <c r="AT29" s="272" t="e">
        <f>SUM($AQ$8:$AQ29)/SUM($AQ$8:$AQ$44)</f>
        <v>#N/A</v>
      </c>
      <c r="AU29" s="273" t="e">
        <f t="shared" si="16"/>
        <v>#N/A</v>
      </c>
      <c r="AV29" s="274" t="e">
        <f t="shared" si="6"/>
        <v>#N/A</v>
      </c>
    </row>
    <row r="30" spans="2:48" ht="19.5" customHeight="1" x14ac:dyDescent="0.2">
      <c r="B30" s="73">
        <v>23</v>
      </c>
      <c r="C30" s="252" t="s">
        <v>195</v>
      </c>
      <c r="D30" s="253">
        <f>マージンシート!J26</f>
        <v>0</v>
      </c>
      <c r="E30" s="254">
        <f>D30*関係係数シート!$D26</f>
        <v>0</v>
      </c>
      <c r="F30" s="254">
        <f>E30*関係係数シート!$E26</f>
        <v>0</v>
      </c>
      <c r="G30" s="255">
        <f>E30*関係係数シート!$F26</f>
        <v>0</v>
      </c>
      <c r="H30" s="254">
        <v>0</v>
      </c>
      <c r="I30" s="254">
        <f>H30*関係係数シート!D26</f>
        <v>0</v>
      </c>
      <c r="J30" s="254">
        <v>0</v>
      </c>
      <c r="K30" s="254">
        <f>J30*関係係数シート!$E26</f>
        <v>0</v>
      </c>
      <c r="L30" s="255">
        <f>J30*関係係数シート!$F26</f>
        <v>0</v>
      </c>
      <c r="M30" s="254">
        <f t="shared" si="0"/>
        <v>0</v>
      </c>
      <c r="N30" s="254">
        <f t="shared" si="7"/>
        <v>0</v>
      </c>
      <c r="O30" s="256">
        <f t="shared" si="8"/>
        <v>0</v>
      </c>
      <c r="P30" s="38"/>
      <c r="Q30" s="257"/>
      <c r="R30" s="258"/>
      <c r="S30" s="254">
        <f>$R$45*関係係数シート!G26</f>
        <v>0</v>
      </c>
      <c r="T30" s="254">
        <f>S30*関係係数シート!D26</f>
        <v>0</v>
      </c>
      <c r="U30" s="254">
        <v>0</v>
      </c>
      <c r="V30" s="254">
        <f>U30*関係係数シート!E26</f>
        <v>0</v>
      </c>
      <c r="W30" s="256">
        <f>U30*関係係数シート!F26</f>
        <v>0</v>
      </c>
      <c r="X30" s="38"/>
      <c r="Y30" s="259">
        <f>ROUND(E30*関係係数シート!$H26,0)</f>
        <v>0</v>
      </c>
      <c r="Z30" s="260">
        <f>ROUND(J30*関係係数シート!$H26,0)</f>
        <v>0</v>
      </c>
      <c r="AA30" s="260">
        <f t="shared" si="9"/>
        <v>0</v>
      </c>
      <c r="AB30" s="261">
        <f>ROUND(U30*関係係数シート!$H26,0)</f>
        <v>0</v>
      </c>
      <c r="AC30" s="254">
        <f>ROUND(E30*関係係数シート!$I26,0)</f>
        <v>0</v>
      </c>
      <c r="AD30" s="255">
        <f>ROUND(J30*関係係数シート!$I26,0)</f>
        <v>0</v>
      </c>
      <c r="AE30" s="255">
        <f t="shared" si="10"/>
        <v>0</v>
      </c>
      <c r="AF30" s="256">
        <f>ROUND(U30*関係係数シート!$I26,0)</f>
        <v>0</v>
      </c>
      <c r="AH30" s="262">
        <f t="shared" si="1"/>
        <v>0</v>
      </c>
      <c r="AI30" s="263">
        <f t="shared" si="2"/>
        <v>0</v>
      </c>
      <c r="AJ30" s="264">
        <f t="shared" si="11"/>
        <v>0</v>
      </c>
      <c r="AK30" s="262">
        <f t="shared" si="12"/>
        <v>0</v>
      </c>
      <c r="AL30" s="265">
        <f t="shared" si="13"/>
        <v>0</v>
      </c>
      <c r="AM30" s="266">
        <f t="shared" si="14"/>
        <v>1</v>
      </c>
      <c r="AO30" s="267">
        <v>23</v>
      </c>
      <c r="AP30" s="268" t="e">
        <f t="shared" si="3"/>
        <v>#N/A</v>
      </c>
      <c r="AQ30" s="269" t="e">
        <f t="shared" si="15"/>
        <v>#N/A</v>
      </c>
      <c r="AR30" s="270" t="e">
        <f t="shared" si="4"/>
        <v>#N/A</v>
      </c>
      <c r="AS30" s="271" t="e">
        <f t="shared" si="5"/>
        <v>#N/A</v>
      </c>
      <c r="AT30" s="272" t="e">
        <f>SUM($AQ$8:$AQ30)/SUM($AQ$8:$AQ$44)</f>
        <v>#N/A</v>
      </c>
      <c r="AU30" s="273" t="e">
        <f t="shared" si="16"/>
        <v>#N/A</v>
      </c>
      <c r="AV30" s="274" t="e">
        <f t="shared" si="6"/>
        <v>#N/A</v>
      </c>
    </row>
    <row r="31" spans="2:48" ht="19.5" customHeight="1" x14ac:dyDescent="0.2">
      <c r="B31" s="73">
        <v>24</v>
      </c>
      <c r="C31" s="252" t="s">
        <v>83</v>
      </c>
      <c r="D31" s="253">
        <f>マージンシート!J27</f>
        <v>0</v>
      </c>
      <c r="E31" s="254">
        <f>D31*関係係数シート!$D27</f>
        <v>0</v>
      </c>
      <c r="F31" s="254">
        <f>E31*関係係数シート!$E27</f>
        <v>0</v>
      </c>
      <c r="G31" s="255">
        <f>E31*関係係数シート!$F27</f>
        <v>0</v>
      </c>
      <c r="H31" s="254">
        <v>0</v>
      </c>
      <c r="I31" s="254">
        <f>H31*関係係数シート!D27</f>
        <v>0</v>
      </c>
      <c r="J31" s="254">
        <v>0</v>
      </c>
      <c r="K31" s="254">
        <f>J31*関係係数シート!$E27</f>
        <v>0</v>
      </c>
      <c r="L31" s="255">
        <f>J31*関係係数シート!$F27</f>
        <v>0</v>
      </c>
      <c r="M31" s="254">
        <f t="shared" si="0"/>
        <v>0</v>
      </c>
      <c r="N31" s="254">
        <f t="shared" si="7"/>
        <v>0</v>
      </c>
      <c r="O31" s="256">
        <f t="shared" si="8"/>
        <v>0</v>
      </c>
      <c r="P31" s="38"/>
      <c r="Q31" s="257"/>
      <c r="R31" s="258"/>
      <c r="S31" s="254">
        <f>$R$45*関係係数シート!G27</f>
        <v>0</v>
      </c>
      <c r="T31" s="254">
        <f>S31*関係係数シート!D27</f>
        <v>0</v>
      </c>
      <c r="U31" s="254">
        <v>0</v>
      </c>
      <c r="V31" s="254">
        <f>U31*関係係数シート!E27</f>
        <v>0</v>
      </c>
      <c r="W31" s="256">
        <f>U31*関係係数シート!F27</f>
        <v>0</v>
      </c>
      <c r="X31" s="38"/>
      <c r="Y31" s="259">
        <f>ROUND(E31*関係係数シート!$H27,0)</f>
        <v>0</v>
      </c>
      <c r="Z31" s="260">
        <f>ROUND(J31*関係係数シート!$H27,0)</f>
        <v>0</v>
      </c>
      <c r="AA31" s="260">
        <f t="shared" si="9"/>
        <v>0</v>
      </c>
      <c r="AB31" s="261">
        <f>ROUND(U31*関係係数シート!$H27,0)</f>
        <v>0</v>
      </c>
      <c r="AC31" s="254">
        <f>ROUND(E31*関係係数シート!$I27,0)</f>
        <v>0</v>
      </c>
      <c r="AD31" s="255">
        <f>ROUND(J31*関係係数シート!$I27,0)</f>
        <v>0</v>
      </c>
      <c r="AE31" s="255">
        <f t="shared" si="10"/>
        <v>0</v>
      </c>
      <c r="AF31" s="256">
        <f>ROUND(U31*関係係数シート!$I27,0)</f>
        <v>0</v>
      </c>
      <c r="AH31" s="262">
        <f t="shared" si="1"/>
        <v>0</v>
      </c>
      <c r="AI31" s="263">
        <f t="shared" si="2"/>
        <v>0</v>
      </c>
      <c r="AJ31" s="264">
        <f t="shared" si="11"/>
        <v>0</v>
      </c>
      <c r="AK31" s="262">
        <f t="shared" si="12"/>
        <v>0</v>
      </c>
      <c r="AL31" s="265">
        <f t="shared" si="13"/>
        <v>0</v>
      </c>
      <c r="AM31" s="266">
        <f t="shared" si="14"/>
        <v>1</v>
      </c>
      <c r="AO31" s="267">
        <v>24</v>
      </c>
      <c r="AP31" s="268" t="e">
        <f t="shared" si="3"/>
        <v>#N/A</v>
      </c>
      <c r="AQ31" s="269" t="e">
        <f t="shared" si="15"/>
        <v>#N/A</v>
      </c>
      <c r="AR31" s="270" t="e">
        <f t="shared" si="4"/>
        <v>#N/A</v>
      </c>
      <c r="AS31" s="271" t="e">
        <f t="shared" si="5"/>
        <v>#N/A</v>
      </c>
      <c r="AT31" s="272" t="e">
        <f>SUM($AQ$8:$AQ31)/SUM($AQ$8:$AQ$44)</f>
        <v>#N/A</v>
      </c>
      <c r="AU31" s="273" t="e">
        <f t="shared" si="16"/>
        <v>#N/A</v>
      </c>
      <c r="AV31" s="274" t="e">
        <f t="shared" si="6"/>
        <v>#N/A</v>
      </c>
    </row>
    <row r="32" spans="2:48" ht="19.5" customHeight="1" x14ac:dyDescent="0.2">
      <c r="B32" s="211">
        <v>25</v>
      </c>
      <c r="C32" s="275" t="s">
        <v>20</v>
      </c>
      <c r="D32" s="276">
        <f>マージンシート!J28</f>
        <v>0</v>
      </c>
      <c r="E32" s="277">
        <f>D32*関係係数シート!$D28</f>
        <v>0</v>
      </c>
      <c r="F32" s="277">
        <f>E32*関係係数シート!$E28</f>
        <v>0</v>
      </c>
      <c r="G32" s="278">
        <f>E32*関係係数シート!$F28</f>
        <v>0</v>
      </c>
      <c r="H32" s="277">
        <v>0</v>
      </c>
      <c r="I32" s="277">
        <f>H32*関係係数シート!D28</f>
        <v>0</v>
      </c>
      <c r="J32" s="277">
        <v>0</v>
      </c>
      <c r="K32" s="277">
        <f>J32*関係係数シート!$E28</f>
        <v>0</v>
      </c>
      <c r="L32" s="278">
        <f>J32*関係係数シート!$F28</f>
        <v>0</v>
      </c>
      <c r="M32" s="277">
        <f t="shared" si="0"/>
        <v>0</v>
      </c>
      <c r="N32" s="277">
        <f t="shared" si="7"/>
        <v>0</v>
      </c>
      <c r="O32" s="279">
        <f t="shared" si="8"/>
        <v>0</v>
      </c>
      <c r="P32" s="38"/>
      <c r="Q32" s="280"/>
      <c r="R32" s="281"/>
      <c r="S32" s="277">
        <f>$R$45*関係係数シート!G28</f>
        <v>0</v>
      </c>
      <c r="T32" s="277">
        <f>S32*関係係数シート!D28</f>
        <v>0</v>
      </c>
      <c r="U32" s="277">
        <v>0</v>
      </c>
      <c r="V32" s="277">
        <f>U32*関係係数シート!E28</f>
        <v>0</v>
      </c>
      <c r="W32" s="279">
        <f>U32*関係係数シート!F28</f>
        <v>0</v>
      </c>
      <c r="X32" s="38"/>
      <c r="Y32" s="282">
        <f>ROUND(E32*関係係数シート!$H28,0)</f>
        <v>0</v>
      </c>
      <c r="Z32" s="283">
        <f>ROUND(J32*関係係数シート!$H28,0)</f>
        <v>0</v>
      </c>
      <c r="AA32" s="283">
        <f t="shared" si="9"/>
        <v>0</v>
      </c>
      <c r="AB32" s="284">
        <f>ROUND(U32*関係係数シート!$H28,0)</f>
        <v>0</v>
      </c>
      <c r="AC32" s="277">
        <f>ROUND(E32*関係係数シート!$I28,0)</f>
        <v>0</v>
      </c>
      <c r="AD32" s="278">
        <f>ROUND(J32*関係係数シート!$I28,0)</f>
        <v>0</v>
      </c>
      <c r="AE32" s="278">
        <f t="shared" si="10"/>
        <v>0</v>
      </c>
      <c r="AF32" s="279">
        <f>ROUND(U32*関係係数シート!$I28,0)</f>
        <v>0</v>
      </c>
      <c r="AH32" s="285">
        <f t="shared" si="1"/>
        <v>0</v>
      </c>
      <c r="AI32" s="286">
        <f t="shared" si="2"/>
        <v>0</v>
      </c>
      <c r="AJ32" s="287">
        <f t="shared" si="11"/>
        <v>0</v>
      </c>
      <c r="AK32" s="285">
        <f t="shared" si="12"/>
        <v>0</v>
      </c>
      <c r="AL32" s="288">
        <f t="shared" si="13"/>
        <v>0</v>
      </c>
      <c r="AM32" s="289">
        <f t="shared" si="14"/>
        <v>1</v>
      </c>
      <c r="AO32" s="290">
        <v>25</v>
      </c>
      <c r="AP32" s="291" t="e">
        <f t="shared" si="3"/>
        <v>#N/A</v>
      </c>
      <c r="AQ32" s="292" t="e">
        <f t="shared" si="15"/>
        <v>#N/A</v>
      </c>
      <c r="AR32" s="293" t="e">
        <f t="shared" si="4"/>
        <v>#N/A</v>
      </c>
      <c r="AS32" s="294" t="e">
        <f t="shared" si="5"/>
        <v>#N/A</v>
      </c>
      <c r="AT32" s="295" t="e">
        <f>SUM($AQ$8:$AQ32)/SUM($AQ$8:$AQ$44)</f>
        <v>#N/A</v>
      </c>
      <c r="AU32" s="296" t="e">
        <f t="shared" si="16"/>
        <v>#N/A</v>
      </c>
      <c r="AV32" s="297" t="e">
        <f t="shared" si="6"/>
        <v>#N/A</v>
      </c>
    </row>
    <row r="33" spans="2:48" ht="19.5" customHeight="1" x14ac:dyDescent="0.2">
      <c r="B33" s="203">
        <v>26</v>
      </c>
      <c r="C33" s="298" t="s">
        <v>22</v>
      </c>
      <c r="D33" s="299">
        <f>マージンシート!J29</f>
        <v>0</v>
      </c>
      <c r="E33" s="300">
        <f>D33*関係係数シート!$D29</f>
        <v>0</v>
      </c>
      <c r="F33" s="300">
        <f>E33*関係係数シート!$E29</f>
        <v>0</v>
      </c>
      <c r="G33" s="301">
        <f>E33*関係係数シート!$F29</f>
        <v>0</v>
      </c>
      <c r="H33" s="300">
        <v>0</v>
      </c>
      <c r="I33" s="300">
        <f>H33*関係係数シート!D29</f>
        <v>0</v>
      </c>
      <c r="J33" s="300">
        <v>0</v>
      </c>
      <c r="K33" s="300">
        <f>J33*関係係数シート!$E29</f>
        <v>0</v>
      </c>
      <c r="L33" s="301">
        <f>J33*関係係数シート!$F29</f>
        <v>0</v>
      </c>
      <c r="M33" s="300">
        <f t="shared" si="0"/>
        <v>0</v>
      </c>
      <c r="N33" s="300">
        <f t="shared" si="7"/>
        <v>0</v>
      </c>
      <c r="O33" s="302">
        <f t="shared" si="8"/>
        <v>0</v>
      </c>
      <c r="P33" s="38"/>
      <c r="Q33" s="303"/>
      <c r="R33" s="304"/>
      <c r="S33" s="300">
        <f>$R$45*関係係数シート!G29</f>
        <v>0</v>
      </c>
      <c r="T33" s="300">
        <f>S33*関係係数シート!D29</f>
        <v>0</v>
      </c>
      <c r="U33" s="300">
        <v>0</v>
      </c>
      <c r="V33" s="300">
        <f>U33*関係係数シート!E29</f>
        <v>0</v>
      </c>
      <c r="W33" s="302">
        <f>U33*関係係数シート!F29</f>
        <v>0</v>
      </c>
      <c r="X33" s="38"/>
      <c r="Y33" s="305">
        <f>ROUND(E33*関係係数シート!$H29,0)</f>
        <v>0</v>
      </c>
      <c r="Z33" s="306">
        <f>ROUND(J33*関係係数シート!$H29,0)</f>
        <v>0</v>
      </c>
      <c r="AA33" s="306">
        <f t="shared" si="9"/>
        <v>0</v>
      </c>
      <c r="AB33" s="307">
        <f>ROUND(U33*関係係数シート!$H29,0)</f>
        <v>0</v>
      </c>
      <c r="AC33" s="300">
        <f>ROUND(E33*関係係数シート!$I29,0)</f>
        <v>0</v>
      </c>
      <c r="AD33" s="301">
        <f>ROUND(J33*関係係数シート!$I29,0)</f>
        <v>0</v>
      </c>
      <c r="AE33" s="301">
        <f t="shared" si="10"/>
        <v>0</v>
      </c>
      <c r="AF33" s="302">
        <f>ROUND(U33*関係係数シート!$I29,0)</f>
        <v>0</v>
      </c>
      <c r="AH33" s="308">
        <f t="shared" si="1"/>
        <v>0</v>
      </c>
      <c r="AI33" s="309">
        <f t="shared" si="2"/>
        <v>0</v>
      </c>
      <c r="AJ33" s="310">
        <f t="shared" si="11"/>
        <v>0</v>
      </c>
      <c r="AK33" s="308">
        <f t="shared" si="12"/>
        <v>0</v>
      </c>
      <c r="AL33" s="311">
        <f t="shared" si="13"/>
        <v>0</v>
      </c>
      <c r="AM33" s="312">
        <f t="shared" si="14"/>
        <v>1</v>
      </c>
      <c r="AO33" s="313">
        <v>26</v>
      </c>
      <c r="AP33" s="314" t="e">
        <f t="shared" si="3"/>
        <v>#N/A</v>
      </c>
      <c r="AQ33" s="315" t="e">
        <f t="shared" si="15"/>
        <v>#N/A</v>
      </c>
      <c r="AR33" s="316" t="e">
        <f t="shared" si="4"/>
        <v>#N/A</v>
      </c>
      <c r="AS33" s="317" t="e">
        <f t="shared" si="5"/>
        <v>#N/A</v>
      </c>
      <c r="AT33" s="318" t="e">
        <f>SUM($AQ$8:$AQ33)/SUM($AQ$8:$AQ$44)</f>
        <v>#N/A</v>
      </c>
      <c r="AU33" s="319" t="e">
        <f t="shared" si="16"/>
        <v>#N/A</v>
      </c>
      <c r="AV33" s="320" t="e">
        <f t="shared" si="6"/>
        <v>#N/A</v>
      </c>
    </row>
    <row r="34" spans="2:48" ht="19.5" customHeight="1" x14ac:dyDescent="0.2">
      <c r="B34" s="73">
        <v>27</v>
      </c>
      <c r="C34" s="252" t="s">
        <v>24</v>
      </c>
      <c r="D34" s="253">
        <f>マージンシート!J30</f>
        <v>0</v>
      </c>
      <c r="E34" s="254">
        <f>D34*関係係数シート!$D30</f>
        <v>0</v>
      </c>
      <c r="F34" s="254">
        <f>E34*関係係数シート!$E30</f>
        <v>0</v>
      </c>
      <c r="G34" s="255">
        <f>E34*関係係数シート!$F30</f>
        <v>0</v>
      </c>
      <c r="H34" s="254">
        <v>0</v>
      </c>
      <c r="I34" s="254">
        <f>H34*関係係数シート!D30</f>
        <v>0</v>
      </c>
      <c r="J34" s="254">
        <v>0</v>
      </c>
      <c r="K34" s="254">
        <f>J34*関係係数シート!$E30</f>
        <v>0</v>
      </c>
      <c r="L34" s="255">
        <f>J34*関係係数シート!$F30</f>
        <v>0</v>
      </c>
      <c r="M34" s="254">
        <f t="shared" si="0"/>
        <v>0</v>
      </c>
      <c r="N34" s="254">
        <f t="shared" si="7"/>
        <v>0</v>
      </c>
      <c r="O34" s="256">
        <f t="shared" si="8"/>
        <v>0</v>
      </c>
      <c r="P34" s="38"/>
      <c r="Q34" s="257"/>
      <c r="R34" s="258"/>
      <c r="S34" s="254">
        <f>$R$45*関係係数シート!G30</f>
        <v>0</v>
      </c>
      <c r="T34" s="254">
        <f>S34*関係係数シート!D30</f>
        <v>0</v>
      </c>
      <c r="U34" s="254">
        <v>0</v>
      </c>
      <c r="V34" s="254">
        <f>U34*関係係数シート!E30</f>
        <v>0</v>
      </c>
      <c r="W34" s="256">
        <f>U34*関係係数シート!F30</f>
        <v>0</v>
      </c>
      <c r="X34" s="38"/>
      <c r="Y34" s="259">
        <f>ROUND(E34*関係係数シート!$H30,0)</f>
        <v>0</v>
      </c>
      <c r="Z34" s="260">
        <f>ROUND(J34*関係係数シート!$H30,0)</f>
        <v>0</v>
      </c>
      <c r="AA34" s="260">
        <f t="shared" si="9"/>
        <v>0</v>
      </c>
      <c r="AB34" s="261">
        <f>ROUND(U34*関係係数シート!$H30,0)</f>
        <v>0</v>
      </c>
      <c r="AC34" s="254">
        <f>ROUND(E34*関係係数シート!$I30,0)</f>
        <v>0</v>
      </c>
      <c r="AD34" s="255">
        <f>ROUND(J34*関係係数シート!$I30,0)</f>
        <v>0</v>
      </c>
      <c r="AE34" s="255">
        <f t="shared" si="10"/>
        <v>0</v>
      </c>
      <c r="AF34" s="256">
        <f>ROUND(U34*関係係数シート!$I30,0)</f>
        <v>0</v>
      </c>
      <c r="AH34" s="262">
        <f t="shared" si="1"/>
        <v>0</v>
      </c>
      <c r="AI34" s="263">
        <f t="shared" si="2"/>
        <v>0</v>
      </c>
      <c r="AJ34" s="264">
        <f t="shared" si="11"/>
        <v>0</v>
      </c>
      <c r="AK34" s="262">
        <f t="shared" si="12"/>
        <v>0</v>
      </c>
      <c r="AL34" s="265">
        <f t="shared" si="13"/>
        <v>0</v>
      </c>
      <c r="AM34" s="266">
        <f t="shared" si="14"/>
        <v>1</v>
      </c>
      <c r="AO34" s="267">
        <v>27</v>
      </c>
      <c r="AP34" s="268" t="e">
        <f t="shared" si="3"/>
        <v>#N/A</v>
      </c>
      <c r="AQ34" s="269" t="e">
        <f t="shared" si="15"/>
        <v>#N/A</v>
      </c>
      <c r="AR34" s="270" t="e">
        <f t="shared" si="4"/>
        <v>#N/A</v>
      </c>
      <c r="AS34" s="271" t="e">
        <f t="shared" si="5"/>
        <v>#N/A</v>
      </c>
      <c r="AT34" s="272" t="e">
        <f>SUM($AQ$8:$AQ34)/SUM($AQ$8:$AQ$44)</f>
        <v>#N/A</v>
      </c>
      <c r="AU34" s="273" t="e">
        <f t="shared" si="16"/>
        <v>#N/A</v>
      </c>
      <c r="AV34" s="274" t="e">
        <f t="shared" si="6"/>
        <v>#N/A</v>
      </c>
    </row>
    <row r="35" spans="2:48" ht="19.5" customHeight="1" x14ac:dyDescent="0.2">
      <c r="B35" s="73">
        <v>28</v>
      </c>
      <c r="C35" s="252" t="s">
        <v>201</v>
      </c>
      <c r="D35" s="253">
        <f>マージンシート!J31</f>
        <v>0</v>
      </c>
      <c r="E35" s="254">
        <f>D35*関係係数シート!$D31</f>
        <v>0</v>
      </c>
      <c r="F35" s="254">
        <f>E35*関係係数シート!$E31</f>
        <v>0</v>
      </c>
      <c r="G35" s="255">
        <f>E35*関係係数シート!$F31</f>
        <v>0</v>
      </c>
      <c r="H35" s="254">
        <v>0</v>
      </c>
      <c r="I35" s="254">
        <f>H35*関係係数シート!D31</f>
        <v>0</v>
      </c>
      <c r="J35" s="254">
        <v>0</v>
      </c>
      <c r="K35" s="254">
        <f>J35*関係係数シート!$E31</f>
        <v>0</v>
      </c>
      <c r="L35" s="255">
        <f>J35*関係係数シート!$F31</f>
        <v>0</v>
      </c>
      <c r="M35" s="254">
        <f t="shared" si="0"/>
        <v>0</v>
      </c>
      <c r="N35" s="254">
        <f t="shared" si="7"/>
        <v>0</v>
      </c>
      <c r="O35" s="256">
        <f t="shared" si="8"/>
        <v>0</v>
      </c>
      <c r="P35" s="38"/>
      <c r="Q35" s="257"/>
      <c r="R35" s="258"/>
      <c r="S35" s="254">
        <f>$R$45*関係係数シート!G31</f>
        <v>0</v>
      </c>
      <c r="T35" s="254">
        <f>S35*関係係数シート!D31</f>
        <v>0</v>
      </c>
      <c r="U35" s="254">
        <v>0</v>
      </c>
      <c r="V35" s="254">
        <f>U35*関係係数シート!E31</f>
        <v>0</v>
      </c>
      <c r="W35" s="256">
        <f>U35*関係係数シート!F31</f>
        <v>0</v>
      </c>
      <c r="X35" s="38"/>
      <c r="Y35" s="259">
        <f>ROUND(E35*関係係数シート!$H31,0)</f>
        <v>0</v>
      </c>
      <c r="Z35" s="260">
        <f>ROUND(J35*関係係数シート!$H31,0)</f>
        <v>0</v>
      </c>
      <c r="AA35" s="260">
        <f t="shared" si="9"/>
        <v>0</v>
      </c>
      <c r="AB35" s="261">
        <f>ROUND(U35*関係係数シート!$H31,0)</f>
        <v>0</v>
      </c>
      <c r="AC35" s="254">
        <f>ROUND(E35*関係係数シート!$I31,0)</f>
        <v>0</v>
      </c>
      <c r="AD35" s="255">
        <f>ROUND(J35*関係係数シート!$I31,0)</f>
        <v>0</v>
      </c>
      <c r="AE35" s="255">
        <f t="shared" si="10"/>
        <v>0</v>
      </c>
      <c r="AF35" s="256">
        <f>ROUND(U35*関係係数シート!$I31,0)</f>
        <v>0</v>
      </c>
      <c r="AH35" s="262">
        <f t="shared" si="1"/>
        <v>0</v>
      </c>
      <c r="AI35" s="263">
        <f t="shared" si="2"/>
        <v>0</v>
      </c>
      <c r="AJ35" s="264">
        <f t="shared" si="11"/>
        <v>0</v>
      </c>
      <c r="AK35" s="262">
        <f t="shared" si="12"/>
        <v>0</v>
      </c>
      <c r="AL35" s="265">
        <f t="shared" si="13"/>
        <v>0</v>
      </c>
      <c r="AM35" s="266">
        <f t="shared" si="14"/>
        <v>1</v>
      </c>
      <c r="AO35" s="267">
        <v>28</v>
      </c>
      <c r="AP35" s="268" t="e">
        <f t="shared" si="3"/>
        <v>#N/A</v>
      </c>
      <c r="AQ35" s="269" t="e">
        <f t="shared" si="15"/>
        <v>#N/A</v>
      </c>
      <c r="AR35" s="270" t="e">
        <f t="shared" si="4"/>
        <v>#N/A</v>
      </c>
      <c r="AS35" s="271" t="e">
        <f t="shared" si="5"/>
        <v>#N/A</v>
      </c>
      <c r="AT35" s="272" t="e">
        <f>SUM($AQ$8:$AQ35)/SUM($AQ$8:$AQ$44)</f>
        <v>#N/A</v>
      </c>
      <c r="AU35" s="273" t="e">
        <f t="shared" si="16"/>
        <v>#N/A</v>
      </c>
      <c r="AV35" s="274" t="e">
        <f t="shared" si="6"/>
        <v>#N/A</v>
      </c>
    </row>
    <row r="36" spans="2:48" ht="19.5" customHeight="1" x14ac:dyDescent="0.2">
      <c r="B36" s="73">
        <v>29</v>
      </c>
      <c r="C36" s="252" t="s">
        <v>84</v>
      </c>
      <c r="D36" s="253">
        <f>マージンシート!J32</f>
        <v>0</v>
      </c>
      <c r="E36" s="254">
        <f>D36*関係係数シート!$D32</f>
        <v>0</v>
      </c>
      <c r="F36" s="254">
        <f>E36*関係係数シート!$E32</f>
        <v>0</v>
      </c>
      <c r="G36" s="255">
        <f>E36*関係係数シート!$F32</f>
        <v>0</v>
      </c>
      <c r="H36" s="254">
        <v>0</v>
      </c>
      <c r="I36" s="254">
        <f>H36*関係係数シート!D32</f>
        <v>0</v>
      </c>
      <c r="J36" s="254">
        <v>0</v>
      </c>
      <c r="K36" s="254">
        <f>J36*関係係数シート!$E32</f>
        <v>0</v>
      </c>
      <c r="L36" s="255">
        <f>J36*関係係数シート!$F32</f>
        <v>0</v>
      </c>
      <c r="M36" s="254">
        <f t="shared" si="0"/>
        <v>0</v>
      </c>
      <c r="N36" s="254">
        <f t="shared" si="7"/>
        <v>0</v>
      </c>
      <c r="O36" s="256">
        <f t="shared" si="8"/>
        <v>0</v>
      </c>
      <c r="P36" s="38"/>
      <c r="Q36" s="257"/>
      <c r="R36" s="258"/>
      <c r="S36" s="254">
        <f>$R$45*関係係数シート!G32</f>
        <v>0</v>
      </c>
      <c r="T36" s="254">
        <f>S36*関係係数シート!D32</f>
        <v>0</v>
      </c>
      <c r="U36" s="254">
        <v>0</v>
      </c>
      <c r="V36" s="254">
        <f>U36*関係係数シート!E32</f>
        <v>0</v>
      </c>
      <c r="W36" s="256">
        <f>U36*関係係数シート!F32</f>
        <v>0</v>
      </c>
      <c r="X36" s="38"/>
      <c r="Y36" s="259">
        <f>ROUND(E36*関係係数シート!$H32,0)</f>
        <v>0</v>
      </c>
      <c r="Z36" s="260">
        <f>ROUND(J36*関係係数シート!$H32,0)</f>
        <v>0</v>
      </c>
      <c r="AA36" s="260">
        <f t="shared" si="9"/>
        <v>0</v>
      </c>
      <c r="AB36" s="261">
        <f>ROUND(U36*関係係数シート!$H32,0)</f>
        <v>0</v>
      </c>
      <c r="AC36" s="254">
        <f>ROUND(E36*関係係数シート!$I32,0)</f>
        <v>0</v>
      </c>
      <c r="AD36" s="255">
        <f>ROUND(J36*関係係数シート!$I32,0)</f>
        <v>0</v>
      </c>
      <c r="AE36" s="255">
        <f t="shared" si="10"/>
        <v>0</v>
      </c>
      <c r="AF36" s="256">
        <f>ROUND(U36*関係係数シート!$I32,0)</f>
        <v>0</v>
      </c>
      <c r="AH36" s="262">
        <f t="shared" si="1"/>
        <v>0</v>
      </c>
      <c r="AI36" s="263">
        <f t="shared" si="2"/>
        <v>0</v>
      </c>
      <c r="AJ36" s="264">
        <f t="shared" si="11"/>
        <v>0</v>
      </c>
      <c r="AK36" s="262">
        <f t="shared" si="12"/>
        <v>0</v>
      </c>
      <c r="AL36" s="265">
        <f t="shared" si="13"/>
        <v>0</v>
      </c>
      <c r="AM36" s="266">
        <f t="shared" si="14"/>
        <v>1</v>
      </c>
      <c r="AO36" s="267">
        <v>29</v>
      </c>
      <c r="AP36" s="268" t="e">
        <f t="shared" si="3"/>
        <v>#N/A</v>
      </c>
      <c r="AQ36" s="269" t="e">
        <f t="shared" si="15"/>
        <v>#N/A</v>
      </c>
      <c r="AR36" s="270" t="e">
        <f t="shared" si="4"/>
        <v>#N/A</v>
      </c>
      <c r="AS36" s="271" t="e">
        <f t="shared" si="5"/>
        <v>#N/A</v>
      </c>
      <c r="AT36" s="272" t="e">
        <f>SUM($AQ$8:$AQ36)/SUM($AQ$8:$AQ$44)</f>
        <v>#N/A</v>
      </c>
      <c r="AU36" s="273" t="e">
        <f t="shared" si="16"/>
        <v>#N/A</v>
      </c>
      <c r="AV36" s="274" t="e">
        <f t="shared" si="6"/>
        <v>#N/A</v>
      </c>
    </row>
    <row r="37" spans="2:48" ht="19.5" customHeight="1" x14ac:dyDescent="0.2">
      <c r="B37" s="74">
        <v>30</v>
      </c>
      <c r="C37" s="275" t="s">
        <v>26</v>
      </c>
      <c r="D37" s="276">
        <f>マージンシート!J33</f>
        <v>0</v>
      </c>
      <c r="E37" s="277">
        <f>D37*関係係数シート!$D33</f>
        <v>0</v>
      </c>
      <c r="F37" s="277">
        <f>E37*関係係数シート!$E33</f>
        <v>0</v>
      </c>
      <c r="G37" s="278">
        <f>E37*関係係数シート!$F33</f>
        <v>0</v>
      </c>
      <c r="H37" s="277">
        <v>0</v>
      </c>
      <c r="I37" s="277">
        <f>H37*関係係数シート!D33</f>
        <v>0</v>
      </c>
      <c r="J37" s="277">
        <v>0</v>
      </c>
      <c r="K37" s="277">
        <f>J37*関係係数シート!$E33</f>
        <v>0</v>
      </c>
      <c r="L37" s="278">
        <f>J37*関係係数シート!$F33</f>
        <v>0</v>
      </c>
      <c r="M37" s="277">
        <f t="shared" si="0"/>
        <v>0</v>
      </c>
      <c r="N37" s="277">
        <f t="shared" si="7"/>
        <v>0</v>
      </c>
      <c r="O37" s="279">
        <f t="shared" si="8"/>
        <v>0</v>
      </c>
      <c r="P37" s="38"/>
      <c r="Q37" s="280"/>
      <c r="R37" s="281"/>
      <c r="S37" s="277">
        <f>$R$45*関係係数シート!G33</f>
        <v>0</v>
      </c>
      <c r="T37" s="277">
        <f>S37*関係係数シート!D33</f>
        <v>0</v>
      </c>
      <c r="U37" s="277">
        <v>0</v>
      </c>
      <c r="V37" s="277">
        <f>U37*関係係数シート!E33</f>
        <v>0</v>
      </c>
      <c r="W37" s="279">
        <f>U37*関係係数シート!F33</f>
        <v>0</v>
      </c>
      <c r="X37" s="38"/>
      <c r="Y37" s="282">
        <f>ROUND(E37*関係係数シート!$H33,0)</f>
        <v>0</v>
      </c>
      <c r="Z37" s="283">
        <f>ROUND(J37*関係係数シート!$H33,0)</f>
        <v>0</v>
      </c>
      <c r="AA37" s="283">
        <f t="shared" si="9"/>
        <v>0</v>
      </c>
      <c r="AB37" s="284">
        <f>ROUND(U37*関係係数シート!$H33,0)</f>
        <v>0</v>
      </c>
      <c r="AC37" s="277">
        <f>ROUND(E37*関係係数シート!$I33,0)</f>
        <v>0</v>
      </c>
      <c r="AD37" s="278">
        <f>ROUND(J37*関係係数シート!$I33,0)</f>
        <v>0</v>
      </c>
      <c r="AE37" s="278">
        <f t="shared" si="10"/>
        <v>0</v>
      </c>
      <c r="AF37" s="279">
        <f>ROUND(U37*関係係数シート!$I33,0)</f>
        <v>0</v>
      </c>
      <c r="AH37" s="285">
        <f t="shared" si="1"/>
        <v>0</v>
      </c>
      <c r="AI37" s="286">
        <f t="shared" si="2"/>
        <v>0</v>
      </c>
      <c r="AJ37" s="287">
        <f t="shared" si="11"/>
        <v>0</v>
      </c>
      <c r="AK37" s="285">
        <f t="shared" si="12"/>
        <v>0</v>
      </c>
      <c r="AL37" s="288">
        <f t="shared" si="13"/>
        <v>0</v>
      </c>
      <c r="AM37" s="289">
        <f t="shared" si="14"/>
        <v>1</v>
      </c>
      <c r="AO37" s="290">
        <v>30</v>
      </c>
      <c r="AP37" s="291" t="e">
        <f t="shared" si="3"/>
        <v>#N/A</v>
      </c>
      <c r="AQ37" s="292" t="e">
        <f t="shared" si="15"/>
        <v>#N/A</v>
      </c>
      <c r="AR37" s="293" t="e">
        <f t="shared" si="4"/>
        <v>#N/A</v>
      </c>
      <c r="AS37" s="294" t="e">
        <f t="shared" si="5"/>
        <v>#N/A</v>
      </c>
      <c r="AT37" s="295" t="e">
        <f>SUM($AQ$8:$AQ37)/SUM($AQ$8:$AQ$44)</f>
        <v>#N/A</v>
      </c>
      <c r="AU37" s="296" t="e">
        <f t="shared" si="16"/>
        <v>#N/A</v>
      </c>
      <c r="AV37" s="297" t="e">
        <f t="shared" si="6"/>
        <v>#N/A</v>
      </c>
    </row>
    <row r="38" spans="2:48" ht="19.5" customHeight="1" x14ac:dyDescent="0.2">
      <c r="B38" s="216">
        <v>31</v>
      </c>
      <c r="C38" s="298" t="s">
        <v>28</v>
      </c>
      <c r="D38" s="299">
        <f>マージンシート!J34</f>
        <v>0</v>
      </c>
      <c r="E38" s="300">
        <f>D38*関係係数シート!$D34</f>
        <v>0</v>
      </c>
      <c r="F38" s="300">
        <f>E38*関係係数シート!$E34</f>
        <v>0</v>
      </c>
      <c r="G38" s="301">
        <f>E38*関係係数シート!$F34</f>
        <v>0</v>
      </c>
      <c r="H38" s="300">
        <v>0</v>
      </c>
      <c r="I38" s="300">
        <f>H38*関係係数シート!D34</f>
        <v>0</v>
      </c>
      <c r="J38" s="300">
        <v>0</v>
      </c>
      <c r="K38" s="300">
        <f>J38*関係係数シート!$E34</f>
        <v>0</v>
      </c>
      <c r="L38" s="301">
        <f>J38*関係係数シート!$F34</f>
        <v>0</v>
      </c>
      <c r="M38" s="300">
        <f t="shared" si="0"/>
        <v>0</v>
      </c>
      <c r="N38" s="300">
        <f t="shared" si="7"/>
        <v>0</v>
      </c>
      <c r="O38" s="302">
        <f t="shared" si="8"/>
        <v>0</v>
      </c>
      <c r="P38" s="38"/>
      <c r="Q38" s="303"/>
      <c r="R38" s="304"/>
      <c r="S38" s="300">
        <f>$R$45*関係係数シート!G34</f>
        <v>0</v>
      </c>
      <c r="T38" s="300">
        <f>S38*関係係数シート!D34</f>
        <v>0</v>
      </c>
      <c r="U38" s="300">
        <v>0</v>
      </c>
      <c r="V38" s="300">
        <f>U38*関係係数シート!E34</f>
        <v>0</v>
      </c>
      <c r="W38" s="302">
        <f>U38*関係係数シート!F34</f>
        <v>0</v>
      </c>
      <c r="X38" s="38"/>
      <c r="Y38" s="305">
        <f>ROUND(E38*関係係数シート!$H34,0)</f>
        <v>0</v>
      </c>
      <c r="Z38" s="306">
        <f>ROUND(J38*関係係数シート!$H34,0)</f>
        <v>0</v>
      </c>
      <c r="AA38" s="306">
        <f t="shared" si="9"/>
        <v>0</v>
      </c>
      <c r="AB38" s="307">
        <f>ROUND(U38*関係係数シート!$H34,0)</f>
        <v>0</v>
      </c>
      <c r="AC38" s="300">
        <f>ROUND(E38*関係係数シート!$I34,0)</f>
        <v>0</v>
      </c>
      <c r="AD38" s="301">
        <f>ROUND(J38*関係係数シート!$I34,0)</f>
        <v>0</v>
      </c>
      <c r="AE38" s="301">
        <f t="shared" si="10"/>
        <v>0</v>
      </c>
      <c r="AF38" s="302">
        <f>ROUND(U38*関係係数シート!$I34,0)</f>
        <v>0</v>
      </c>
      <c r="AH38" s="308">
        <f t="shared" si="1"/>
        <v>0</v>
      </c>
      <c r="AI38" s="309">
        <f t="shared" si="2"/>
        <v>0</v>
      </c>
      <c r="AJ38" s="310">
        <f t="shared" si="11"/>
        <v>0</v>
      </c>
      <c r="AK38" s="308">
        <f t="shared" si="12"/>
        <v>0</v>
      </c>
      <c r="AL38" s="311">
        <f t="shared" si="13"/>
        <v>0</v>
      </c>
      <c r="AM38" s="312">
        <f t="shared" si="14"/>
        <v>1</v>
      </c>
      <c r="AO38" s="313">
        <v>31</v>
      </c>
      <c r="AP38" s="314" t="e">
        <f t="shared" si="3"/>
        <v>#N/A</v>
      </c>
      <c r="AQ38" s="315" t="e">
        <f t="shared" si="15"/>
        <v>#N/A</v>
      </c>
      <c r="AR38" s="316" t="e">
        <f t="shared" si="4"/>
        <v>#N/A</v>
      </c>
      <c r="AS38" s="317" t="e">
        <f t="shared" si="5"/>
        <v>#N/A</v>
      </c>
      <c r="AT38" s="318" t="e">
        <f>SUM($AQ$8:$AQ38)/SUM($AQ$8:$AQ$44)</f>
        <v>#N/A</v>
      </c>
      <c r="AU38" s="319" t="e">
        <f t="shared" si="16"/>
        <v>#N/A</v>
      </c>
      <c r="AV38" s="320" t="e">
        <f t="shared" si="6"/>
        <v>#N/A</v>
      </c>
    </row>
    <row r="39" spans="2:48" ht="19.5" customHeight="1" x14ac:dyDescent="0.2">
      <c r="B39" s="73">
        <v>32</v>
      </c>
      <c r="C39" s="252" t="s">
        <v>206</v>
      </c>
      <c r="D39" s="253">
        <f>マージンシート!J35</f>
        <v>0</v>
      </c>
      <c r="E39" s="254">
        <f>D39*関係係数シート!$D35</f>
        <v>0</v>
      </c>
      <c r="F39" s="254">
        <f>E39*関係係数シート!$E35</f>
        <v>0</v>
      </c>
      <c r="G39" s="255">
        <f>E39*関係係数シート!$F35</f>
        <v>0</v>
      </c>
      <c r="H39" s="254">
        <v>0</v>
      </c>
      <c r="I39" s="254">
        <f>H39*関係係数シート!D35</f>
        <v>0</v>
      </c>
      <c r="J39" s="254">
        <v>0</v>
      </c>
      <c r="K39" s="254">
        <f>J39*関係係数シート!$E35</f>
        <v>0</v>
      </c>
      <c r="L39" s="255">
        <f>J39*関係係数シート!$F35</f>
        <v>0</v>
      </c>
      <c r="M39" s="254">
        <f t="shared" si="0"/>
        <v>0</v>
      </c>
      <c r="N39" s="254">
        <f t="shared" si="7"/>
        <v>0</v>
      </c>
      <c r="O39" s="256">
        <f t="shared" si="8"/>
        <v>0</v>
      </c>
      <c r="P39" s="38"/>
      <c r="Q39" s="257"/>
      <c r="R39" s="258"/>
      <c r="S39" s="254">
        <f>$R$45*関係係数シート!G35</f>
        <v>0</v>
      </c>
      <c r="T39" s="254">
        <f>S39*関係係数シート!D35</f>
        <v>0</v>
      </c>
      <c r="U39" s="254">
        <v>0</v>
      </c>
      <c r="V39" s="254">
        <f>U39*関係係数シート!E35</f>
        <v>0</v>
      </c>
      <c r="W39" s="256">
        <f>U39*関係係数シート!F35</f>
        <v>0</v>
      </c>
      <c r="X39" s="38"/>
      <c r="Y39" s="259">
        <f>ROUND(E39*関係係数シート!$H35,0)</f>
        <v>0</v>
      </c>
      <c r="Z39" s="260">
        <f>ROUND(J39*関係係数シート!$H35,0)</f>
        <v>0</v>
      </c>
      <c r="AA39" s="260">
        <f t="shared" si="9"/>
        <v>0</v>
      </c>
      <c r="AB39" s="261">
        <f>ROUND(U39*関係係数シート!$H35,0)</f>
        <v>0</v>
      </c>
      <c r="AC39" s="254">
        <f>ROUND(E39*関係係数シート!$I35,0)</f>
        <v>0</v>
      </c>
      <c r="AD39" s="255">
        <f>ROUND(J39*関係係数シート!$I35,0)</f>
        <v>0</v>
      </c>
      <c r="AE39" s="255">
        <f t="shared" si="10"/>
        <v>0</v>
      </c>
      <c r="AF39" s="256">
        <f>ROUND(U39*関係係数シート!$I35,0)</f>
        <v>0</v>
      </c>
      <c r="AH39" s="262">
        <f t="shared" si="1"/>
        <v>0</v>
      </c>
      <c r="AI39" s="263">
        <f t="shared" si="2"/>
        <v>0</v>
      </c>
      <c r="AJ39" s="264">
        <f t="shared" si="11"/>
        <v>0</v>
      </c>
      <c r="AK39" s="262">
        <f t="shared" si="12"/>
        <v>0</v>
      </c>
      <c r="AL39" s="265">
        <f t="shared" si="13"/>
        <v>0</v>
      </c>
      <c r="AM39" s="266">
        <f t="shared" si="14"/>
        <v>1</v>
      </c>
      <c r="AO39" s="267">
        <v>32</v>
      </c>
      <c r="AP39" s="268" t="e">
        <f t="shared" si="3"/>
        <v>#N/A</v>
      </c>
      <c r="AQ39" s="269" t="e">
        <f t="shared" si="15"/>
        <v>#N/A</v>
      </c>
      <c r="AR39" s="270" t="e">
        <f t="shared" si="4"/>
        <v>#N/A</v>
      </c>
      <c r="AS39" s="271" t="e">
        <f t="shared" si="5"/>
        <v>#N/A</v>
      </c>
      <c r="AT39" s="272" t="e">
        <f>SUM($AQ$8:$AQ39)/SUM($AQ$8:$AQ$44)</f>
        <v>#N/A</v>
      </c>
      <c r="AU39" s="273" t="e">
        <f t="shared" si="16"/>
        <v>#N/A</v>
      </c>
      <c r="AV39" s="274" t="e">
        <f t="shared" si="6"/>
        <v>#N/A</v>
      </c>
    </row>
    <row r="40" spans="2:48" ht="19.5" customHeight="1" x14ac:dyDescent="0.2">
      <c r="B40" s="73">
        <v>33</v>
      </c>
      <c r="C40" s="252" t="s">
        <v>208</v>
      </c>
      <c r="D40" s="253">
        <f>マージンシート!J36</f>
        <v>0</v>
      </c>
      <c r="E40" s="254">
        <f>D40*関係係数シート!$D36</f>
        <v>0</v>
      </c>
      <c r="F40" s="254">
        <f>E40*関係係数シート!$E36</f>
        <v>0</v>
      </c>
      <c r="G40" s="255">
        <f>E40*関係係数シート!$F36</f>
        <v>0</v>
      </c>
      <c r="H40" s="254">
        <v>0</v>
      </c>
      <c r="I40" s="254">
        <f>H40*関係係数シート!D36</f>
        <v>0</v>
      </c>
      <c r="J40" s="254">
        <v>0</v>
      </c>
      <c r="K40" s="254">
        <f>J40*関係係数シート!$E36</f>
        <v>0</v>
      </c>
      <c r="L40" s="255">
        <f>J40*関係係数シート!$F36</f>
        <v>0</v>
      </c>
      <c r="M40" s="254">
        <f t="shared" si="0"/>
        <v>0</v>
      </c>
      <c r="N40" s="254">
        <f t="shared" si="7"/>
        <v>0</v>
      </c>
      <c r="O40" s="256">
        <f t="shared" si="8"/>
        <v>0</v>
      </c>
      <c r="P40" s="38"/>
      <c r="Q40" s="257"/>
      <c r="R40" s="258"/>
      <c r="S40" s="254">
        <f>$R$45*関係係数シート!G36</f>
        <v>0</v>
      </c>
      <c r="T40" s="254">
        <f>S40*関係係数シート!D36</f>
        <v>0</v>
      </c>
      <c r="U40" s="254">
        <v>0</v>
      </c>
      <c r="V40" s="254">
        <f>U40*関係係数シート!E36</f>
        <v>0</v>
      </c>
      <c r="W40" s="256">
        <f>U40*関係係数シート!F36</f>
        <v>0</v>
      </c>
      <c r="X40" s="38"/>
      <c r="Y40" s="259">
        <f>ROUND(E40*関係係数シート!$H36,0)</f>
        <v>0</v>
      </c>
      <c r="Z40" s="260">
        <f>ROUND(J40*関係係数シート!$H36,0)</f>
        <v>0</v>
      </c>
      <c r="AA40" s="260">
        <f t="shared" si="9"/>
        <v>0</v>
      </c>
      <c r="AB40" s="261">
        <f>ROUND(U40*関係係数シート!$H36,0)</f>
        <v>0</v>
      </c>
      <c r="AC40" s="254">
        <f>ROUND(E40*関係係数シート!$I36,0)</f>
        <v>0</v>
      </c>
      <c r="AD40" s="255">
        <f>ROUND(J40*関係係数シート!$I36,0)</f>
        <v>0</v>
      </c>
      <c r="AE40" s="255">
        <f t="shared" si="10"/>
        <v>0</v>
      </c>
      <c r="AF40" s="256">
        <f>ROUND(U40*関係係数シート!$I36,0)</f>
        <v>0</v>
      </c>
      <c r="AH40" s="262">
        <f t="shared" si="1"/>
        <v>0</v>
      </c>
      <c r="AI40" s="263">
        <f t="shared" si="2"/>
        <v>0</v>
      </c>
      <c r="AJ40" s="264">
        <f t="shared" si="11"/>
        <v>0</v>
      </c>
      <c r="AK40" s="262">
        <f t="shared" si="12"/>
        <v>0</v>
      </c>
      <c r="AL40" s="265">
        <f t="shared" si="13"/>
        <v>0</v>
      </c>
      <c r="AM40" s="266">
        <f t="shared" si="14"/>
        <v>1</v>
      </c>
      <c r="AO40" s="267">
        <v>33</v>
      </c>
      <c r="AP40" s="268" t="e">
        <f t="shared" si="3"/>
        <v>#N/A</v>
      </c>
      <c r="AQ40" s="269" t="e">
        <f t="shared" si="15"/>
        <v>#N/A</v>
      </c>
      <c r="AR40" s="270" t="e">
        <f t="shared" si="4"/>
        <v>#N/A</v>
      </c>
      <c r="AS40" s="271" t="e">
        <f t="shared" si="5"/>
        <v>#N/A</v>
      </c>
      <c r="AT40" s="272" t="e">
        <f>SUM($AQ$8:$AQ40)/SUM($AQ$8:$AQ$44)</f>
        <v>#N/A</v>
      </c>
      <c r="AU40" s="273" t="e">
        <f t="shared" si="16"/>
        <v>#N/A</v>
      </c>
      <c r="AV40" s="274" t="e">
        <f t="shared" si="6"/>
        <v>#N/A</v>
      </c>
    </row>
    <row r="41" spans="2:48" ht="19.5" customHeight="1" x14ac:dyDescent="0.2">
      <c r="B41" s="74">
        <v>34</v>
      </c>
      <c r="C41" s="252" t="s">
        <v>32</v>
      </c>
      <c r="D41" s="253">
        <f>マージンシート!J37</f>
        <v>0</v>
      </c>
      <c r="E41" s="254">
        <f>D41*関係係数シート!$D37</f>
        <v>0</v>
      </c>
      <c r="F41" s="254">
        <f>E41*関係係数シート!$E37</f>
        <v>0</v>
      </c>
      <c r="G41" s="255">
        <f>E41*関係係数シート!$F37</f>
        <v>0</v>
      </c>
      <c r="H41" s="254">
        <v>0</v>
      </c>
      <c r="I41" s="254">
        <f>H41*関係係数シート!D37</f>
        <v>0</v>
      </c>
      <c r="J41" s="254">
        <v>0</v>
      </c>
      <c r="K41" s="254">
        <f>J41*関係係数シート!$E37</f>
        <v>0</v>
      </c>
      <c r="L41" s="255">
        <f>J41*関係係数シート!$F37</f>
        <v>0</v>
      </c>
      <c r="M41" s="254">
        <f t="shared" si="0"/>
        <v>0</v>
      </c>
      <c r="N41" s="254">
        <f t="shared" si="7"/>
        <v>0</v>
      </c>
      <c r="O41" s="256">
        <f t="shared" si="8"/>
        <v>0</v>
      </c>
      <c r="P41" s="38"/>
      <c r="Q41" s="257"/>
      <c r="R41" s="258"/>
      <c r="S41" s="254">
        <f>$R$45*関係係数シート!G37</f>
        <v>0</v>
      </c>
      <c r="T41" s="254">
        <f>S41*関係係数シート!D37</f>
        <v>0</v>
      </c>
      <c r="U41" s="254">
        <v>0</v>
      </c>
      <c r="V41" s="254">
        <f>U41*関係係数シート!E37</f>
        <v>0</v>
      </c>
      <c r="W41" s="256">
        <f>U41*関係係数シート!F37</f>
        <v>0</v>
      </c>
      <c r="X41" s="38"/>
      <c r="Y41" s="259">
        <f>ROUND(E41*関係係数シート!$H37,0)</f>
        <v>0</v>
      </c>
      <c r="Z41" s="260">
        <f>ROUND(J41*関係係数シート!$H37,0)</f>
        <v>0</v>
      </c>
      <c r="AA41" s="260">
        <f t="shared" si="9"/>
        <v>0</v>
      </c>
      <c r="AB41" s="261">
        <f>ROUND(U41*関係係数シート!$H37,0)</f>
        <v>0</v>
      </c>
      <c r="AC41" s="254">
        <f>ROUND(E41*関係係数シート!$I37,0)</f>
        <v>0</v>
      </c>
      <c r="AD41" s="255">
        <f>ROUND(J41*関係係数シート!$I37,0)</f>
        <v>0</v>
      </c>
      <c r="AE41" s="255">
        <f t="shared" si="10"/>
        <v>0</v>
      </c>
      <c r="AF41" s="256">
        <f>ROUND(U41*関係係数シート!$I37,0)</f>
        <v>0</v>
      </c>
      <c r="AH41" s="262">
        <f t="shared" si="1"/>
        <v>0</v>
      </c>
      <c r="AI41" s="263">
        <f t="shared" si="2"/>
        <v>0</v>
      </c>
      <c r="AJ41" s="264">
        <f t="shared" si="11"/>
        <v>0</v>
      </c>
      <c r="AK41" s="262">
        <f t="shared" si="12"/>
        <v>0</v>
      </c>
      <c r="AL41" s="265">
        <f t="shared" si="13"/>
        <v>0</v>
      </c>
      <c r="AM41" s="266">
        <f t="shared" si="14"/>
        <v>1</v>
      </c>
      <c r="AO41" s="267">
        <v>34</v>
      </c>
      <c r="AP41" s="268" t="e">
        <f t="shared" si="3"/>
        <v>#N/A</v>
      </c>
      <c r="AQ41" s="269" t="e">
        <f t="shared" si="15"/>
        <v>#N/A</v>
      </c>
      <c r="AR41" s="270" t="e">
        <f t="shared" si="4"/>
        <v>#N/A</v>
      </c>
      <c r="AS41" s="271" t="e">
        <f t="shared" si="5"/>
        <v>#N/A</v>
      </c>
      <c r="AT41" s="272" t="e">
        <f>SUM($AQ$8:$AQ41)/SUM($AQ$8:$AQ$44)</f>
        <v>#N/A</v>
      </c>
      <c r="AU41" s="273" t="e">
        <f t="shared" si="16"/>
        <v>#N/A</v>
      </c>
      <c r="AV41" s="274" t="e">
        <f t="shared" si="6"/>
        <v>#N/A</v>
      </c>
    </row>
    <row r="42" spans="2:48" ht="19.5" customHeight="1" x14ac:dyDescent="0.2">
      <c r="B42" s="211">
        <v>35</v>
      </c>
      <c r="C42" s="275" t="s">
        <v>34</v>
      </c>
      <c r="D42" s="276">
        <f>マージンシート!J38</f>
        <v>0</v>
      </c>
      <c r="E42" s="277">
        <f>D42*関係係数シート!$D38</f>
        <v>0</v>
      </c>
      <c r="F42" s="277">
        <f>E42*関係係数シート!$E38</f>
        <v>0</v>
      </c>
      <c r="G42" s="278">
        <f>E42*関係係数シート!$F38</f>
        <v>0</v>
      </c>
      <c r="H42" s="277">
        <v>0</v>
      </c>
      <c r="I42" s="277">
        <f>H42*関係係数シート!D38</f>
        <v>0</v>
      </c>
      <c r="J42" s="277">
        <v>0</v>
      </c>
      <c r="K42" s="277">
        <f>J42*関係係数シート!$E38</f>
        <v>0</v>
      </c>
      <c r="L42" s="278">
        <f>J42*関係係数シート!$F38</f>
        <v>0</v>
      </c>
      <c r="M42" s="277">
        <f t="shared" si="0"/>
        <v>0</v>
      </c>
      <c r="N42" s="277">
        <f t="shared" si="7"/>
        <v>0</v>
      </c>
      <c r="O42" s="279">
        <f t="shared" si="8"/>
        <v>0</v>
      </c>
      <c r="P42" s="38"/>
      <c r="Q42" s="280"/>
      <c r="R42" s="281"/>
      <c r="S42" s="277">
        <f>$R$45*関係係数シート!G38</f>
        <v>0</v>
      </c>
      <c r="T42" s="277">
        <f>S42*関係係数シート!D38</f>
        <v>0</v>
      </c>
      <c r="U42" s="277">
        <v>0</v>
      </c>
      <c r="V42" s="277">
        <f>U42*関係係数シート!E38</f>
        <v>0</v>
      </c>
      <c r="W42" s="279">
        <f>U42*関係係数シート!F38</f>
        <v>0</v>
      </c>
      <c r="X42" s="38"/>
      <c r="Y42" s="282">
        <f>ROUND(E42*関係係数シート!$H38,0)</f>
        <v>0</v>
      </c>
      <c r="Z42" s="283">
        <f>ROUND(J42*関係係数シート!$H38,0)</f>
        <v>0</v>
      </c>
      <c r="AA42" s="283">
        <f t="shared" si="9"/>
        <v>0</v>
      </c>
      <c r="AB42" s="284">
        <f>ROUND(U42*関係係数シート!$H38,0)</f>
        <v>0</v>
      </c>
      <c r="AC42" s="277">
        <f>ROUND(E42*関係係数シート!$I38,0)</f>
        <v>0</v>
      </c>
      <c r="AD42" s="278">
        <f>ROUND(J42*関係係数シート!$I38,0)</f>
        <v>0</v>
      </c>
      <c r="AE42" s="278">
        <f t="shared" si="10"/>
        <v>0</v>
      </c>
      <c r="AF42" s="279">
        <f>ROUND(U42*関係係数シート!$I38,0)</f>
        <v>0</v>
      </c>
      <c r="AH42" s="285">
        <f t="shared" si="1"/>
        <v>0</v>
      </c>
      <c r="AI42" s="286">
        <f t="shared" si="2"/>
        <v>0</v>
      </c>
      <c r="AJ42" s="287">
        <f t="shared" si="11"/>
        <v>0</v>
      </c>
      <c r="AK42" s="285">
        <f t="shared" si="12"/>
        <v>0</v>
      </c>
      <c r="AL42" s="288">
        <f t="shared" si="13"/>
        <v>0</v>
      </c>
      <c r="AM42" s="289">
        <f t="shared" si="14"/>
        <v>1</v>
      </c>
      <c r="AO42" s="290">
        <v>35</v>
      </c>
      <c r="AP42" s="291" t="e">
        <f t="shared" si="3"/>
        <v>#N/A</v>
      </c>
      <c r="AQ42" s="292" t="e">
        <f t="shared" si="15"/>
        <v>#N/A</v>
      </c>
      <c r="AR42" s="293" t="e">
        <f t="shared" si="4"/>
        <v>#N/A</v>
      </c>
      <c r="AS42" s="294" t="e">
        <f t="shared" si="5"/>
        <v>#N/A</v>
      </c>
      <c r="AT42" s="295" t="e">
        <f>SUM($AQ$8:$AQ42)/SUM($AQ$8:$AQ$44)</f>
        <v>#N/A</v>
      </c>
      <c r="AU42" s="296" t="e">
        <f t="shared" si="16"/>
        <v>#N/A</v>
      </c>
      <c r="AV42" s="297" t="e">
        <f t="shared" si="6"/>
        <v>#N/A</v>
      </c>
    </row>
    <row r="43" spans="2:48" ht="19.5" customHeight="1" x14ac:dyDescent="0.2">
      <c r="B43" s="72">
        <v>36</v>
      </c>
      <c r="C43" s="298" t="s">
        <v>36</v>
      </c>
      <c r="D43" s="299">
        <f>マージンシート!J39</f>
        <v>0</v>
      </c>
      <c r="E43" s="300">
        <f>D43*関係係数シート!$D39</f>
        <v>0</v>
      </c>
      <c r="F43" s="300">
        <f>E43*関係係数シート!$E39</f>
        <v>0</v>
      </c>
      <c r="G43" s="301">
        <f>E43*関係係数シート!$F39</f>
        <v>0</v>
      </c>
      <c r="H43" s="300">
        <v>0</v>
      </c>
      <c r="I43" s="300">
        <f>H43*関係係数シート!D39</f>
        <v>0</v>
      </c>
      <c r="J43" s="300">
        <v>0</v>
      </c>
      <c r="K43" s="300">
        <f>J43*関係係数シート!$E39</f>
        <v>0</v>
      </c>
      <c r="L43" s="301">
        <f>J43*関係係数シート!$F39</f>
        <v>0</v>
      </c>
      <c r="M43" s="300">
        <f t="shared" si="0"/>
        <v>0</v>
      </c>
      <c r="N43" s="300">
        <f t="shared" si="7"/>
        <v>0</v>
      </c>
      <c r="O43" s="302">
        <f t="shared" si="8"/>
        <v>0</v>
      </c>
      <c r="P43" s="38"/>
      <c r="Q43" s="303"/>
      <c r="R43" s="304"/>
      <c r="S43" s="300">
        <f>$R$45*関係係数シート!G39</f>
        <v>0</v>
      </c>
      <c r="T43" s="300">
        <f>S43*関係係数シート!D39</f>
        <v>0</v>
      </c>
      <c r="U43" s="300">
        <v>0</v>
      </c>
      <c r="V43" s="300">
        <f>U43*関係係数シート!E39</f>
        <v>0</v>
      </c>
      <c r="W43" s="302">
        <f>U43*関係係数シート!F39</f>
        <v>0</v>
      </c>
      <c r="X43" s="38"/>
      <c r="Y43" s="305">
        <f>ROUND(E43*関係係数シート!$H39,0)</f>
        <v>0</v>
      </c>
      <c r="Z43" s="306">
        <f>ROUND(J43*関係係数シート!$H39,0)</f>
        <v>0</v>
      </c>
      <c r="AA43" s="306">
        <f t="shared" si="9"/>
        <v>0</v>
      </c>
      <c r="AB43" s="307">
        <f>ROUND(U43*関係係数シート!$H39,0)</f>
        <v>0</v>
      </c>
      <c r="AC43" s="300">
        <f>ROUND(E43*関係係数シート!$I39,0)</f>
        <v>0</v>
      </c>
      <c r="AD43" s="301">
        <f>ROUND(J43*関係係数シート!$I39,0)</f>
        <v>0</v>
      </c>
      <c r="AE43" s="301">
        <f t="shared" si="10"/>
        <v>0</v>
      </c>
      <c r="AF43" s="302">
        <f>ROUND(U43*関係係数シート!$I39,0)</f>
        <v>0</v>
      </c>
      <c r="AH43" s="308">
        <f t="shared" si="1"/>
        <v>0</v>
      </c>
      <c r="AI43" s="309">
        <f t="shared" si="2"/>
        <v>0</v>
      </c>
      <c r="AJ43" s="310">
        <f t="shared" si="11"/>
        <v>0</v>
      </c>
      <c r="AK43" s="308">
        <f t="shared" si="12"/>
        <v>0</v>
      </c>
      <c r="AL43" s="311">
        <f t="shared" si="13"/>
        <v>0</v>
      </c>
      <c r="AM43" s="312">
        <f t="shared" si="14"/>
        <v>1</v>
      </c>
      <c r="AO43" s="313">
        <v>36</v>
      </c>
      <c r="AP43" s="314" t="e">
        <f t="shared" si="3"/>
        <v>#N/A</v>
      </c>
      <c r="AQ43" s="315" t="e">
        <f t="shared" si="15"/>
        <v>#N/A</v>
      </c>
      <c r="AR43" s="316" t="e">
        <f t="shared" si="4"/>
        <v>#N/A</v>
      </c>
      <c r="AS43" s="317" t="e">
        <f t="shared" si="5"/>
        <v>#N/A</v>
      </c>
      <c r="AT43" s="318" t="e">
        <f>SUM($AQ$8:$AQ43)/SUM($AQ$8:$AQ$44)</f>
        <v>#N/A</v>
      </c>
      <c r="AU43" s="319" t="e">
        <f t="shared" si="16"/>
        <v>#N/A</v>
      </c>
      <c r="AV43" s="320" t="e">
        <f t="shared" si="6"/>
        <v>#N/A</v>
      </c>
    </row>
    <row r="44" spans="2:48" ht="19.5" customHeight="1" thickBot="1" x14ac:dyDescent="0.25">
      <c r="B44" s="74">
        <v>37</v>
      </c>
      <c r="C44" s="321" t="s">
        <v>38</v>
      </c>
      <c r="D44" s="322">
        <f>マージンシート!J40</f>
        <v>0</v>
      </c>
      <c r="E44" s="323">
        <f>D44*関係係数シート!$D40</f>
        <v>0</v>
      </c>
      <c r="F44" s="323">
        <f>E44*関係係数シート!$E40</f>
        <v>0</v>
      </c>
      <c r="G44" s="324">
        <f>E44*関係係数シート!$F40</f>
        <v>0</v>
      </c>
      <c r="H44" s="323">
        <v>0</v>
      </c>
      <c r="I44" s="323">
        <f>H44*関係係数シート!D40</f>
        <v>0</v>
      </c>
      <c r="J44" s="323">
        <v>0</v>
      </c>
      <c r="K44" s="323">
        <f>J44*関係係数シート!$E40</f>
        <v>0</v>
      </c>
      <c r="L44" s="324">
        <f>J44*関係係数シート!$F40</f>
        <v>0</v>
      </c>
      <c r="M44" s="323">
        <f t="shared" si="0"/>
        <v>0</v>
      </c>
      <c r="N44" s="323">
        <f t="shared" si="7"/>
        <v>0</v>
      </c>
      <c r="O44" s="325">
        <f t="shared" si="8"/>
        <v>0</v>
      </c>
      <c r="P44" s="38"/>
      <c r="Q44" s="326"/>
      <c r="R44" s="327"/>
      <c r="S44" s="323">
        <f>$R$45*関係係数シート!G40</f>
        <v>0</v>
      </c>
      <c r="T44" s="323">
        <f>S44*関係係数シート!D40</f>
        <v>0</v>
      </c>
      <c r="U44" s="323">
        <v>0</v>
      </c>
      <c r="V44" s="323">
        <f>U44*関係係数シート!E40</f>
        <v>0</v>
      </c>
      <c r="W44" s="325">
        <f>U44*関係係数シート!F40</f>
        <v>0</v>
      </c>
      <c r="X44" s="38"/>
      <c r="Y44" s="328">
        <f>ROUND(E44*関係係数シート!$H40,0)</f>
        <v>0</v>
      </c>
      <c r="Z44" s="329">
        <f>ROUND(J44*関係係数シート!$H40,0)</f>
        <v>0</v>
      </c>
      <c r="AA44" s="329">
        <f t="shared" si="9"/>
        <v>0</v>
      </c>
      <c r="AB44" s="330">
        <f>ROUND(U44*関係係数シート!$H40,0)</f>
        <v>0</v>
      </c>
      <c r="AC44" s="331">
        <f>ROUND(E44*関係係数シート!$I40,0)</f>
        <v>0</v>
      </c>
      <c r="AD44" s="332">
        <f>ROUND(J44*関係係数シート!$I40,0)</f>
        <v>0</v>
      </c>
      <c r="AE44" s="332">
        <f t="shared" si="10"/>
        <v>0</v>
      </c>
      <c r="AF44" s="333">
        <f>ROUND(U44*関係係数シート!$I40,0)</f>
        <v>0</v>
      </c>
      <c r="AH44" s="334">
        <f t="shared" si="1"/>
        <v>0</v>
      </c>
      <c r="AI44" s="335">
        <f t="shared" si="2"/>
        <v>0</v>
      </c>
      <c r="AJ44" s="336">
        <f t="shared" si="11"/>
        <v>0</v>
      </c>
      <c r="AK44" s="334">
        <f t="shared" si="12"/>
        <v>0</v>
      </c>
      <c r="AL44" s="337">
        <f t="shared" si="13"/>
        <v>0</v>
      </c>
      <c r="AM44" s="338">
        <f t="shared" si="14"/>
        <v>1</v>
      </c>
      <c r="AO44" s="339">
        <v>37</v>
      </c>
      <c r="AP44" s="340" t="e">
        <f t="shared" si="3"/>
        <v>#N/A</v>
      </c>
      <c r="AQ44" s="341" t="e">
        <f t="shared" si="15"/>
        <v>#N/A</v>
      </c>
      <c r="AR44" s="342" t="e">
        <f t="shared" si="4"/>
        <v>#N/A</v>
      </c>
      <c r="AS44" s="343" t="e">
        <f t="shared" si="5"/>
        <v>#N/A</v>
      </c>
      <c r="AT44" s="344" t="e">
        <f>SUM($AQ$8:$AQ44)/SUM($AQ$8:$AQ$44)</f>
        <v>#N/A</v>
      </c>
      <c r="AU44" s="345" t="e">
        <f t="shared" si="16"/>
        <v>#N/A</v>
      </c>
      <c r="AV44" s="346" t="e">
        <f t="shared" si="6"/>
        <v>#N/A</v>
      </c>
    </row>
    <row r="45" spans="2:48" ht="19.5" customHeight="1" thickBot="1" x14ac:dyDescent="0.25">
      <c r="B45" s="39"/>
      <c r="C45" s="40" t="s">
        <v>45</v>
      </c>
      <c r="D45" s="41">
        <f>SUM(D8:D44)</f>
        <v>0</v>
      </c>
      <c r="E45" s="42">
        <f>SUM(E8:E44)</f>
        <v>0</v>
      </c>
      <c r="F45" s="42">
        <f>SUM(F8:F44)</f>
        <v>0</v>
      </c>
      <c r="G45" s="107">
        <f>SUM(G8:G44)</f>
        <v>0</v>
      </c>
      <c r="H45" s="42">
        <f>SUM(H8:H44)</f>
        <v>0</v>
      </c>
      <c r="I45" s="42">
        <f t="shared" ref="I45:O45" si="17">SUM(I8:I44)</f>
        <v>0</v>
      </c>
      <c r="J45" s="42">
        <f t="shared" si="17"/>
        <v>0</v>
      </c>
      <c r="K45" s="42">
        <f>SUM(K8:K44)</f>
        <v>0</v>
      </c>
      <c r="L45" s="107">
        <f>SUM(L8:L44)</f>
        <v>0</v>
      </c>
      <c r="M45" s="42">
        <f t="shared" si="17"/>
        <v>0</v>
      </c>
      <c r="N45" s="42">
        <f t="shared" si="17"/>
        <v>0</v>
      </c>
      <c r="O45" s="43">
        <f t="shared" si="17"/>
        <v>0</v>
      </c>
      <c r="P45" s="38"/>
      <c r="Q45" s="64">
        <f>関係係数シート!$M$3</f>
        <v>0.57137298099833567</v>
      </c>
      <c r="R45" s="44">
        <f>O45*Q45</f>
        <v>0</v>
      </c>
      <c r="S45" s="42">
        <f>SUM(S8:S44)</f>
        <v>0</v>
      </c>
      <c r="T45" s="42">
        <f>SUM(T8:T44)</f>
        <v>0</v>
      </c>
      <c r="U45" s="42">
        <f>SUM(U8:U44)</f>
        <v>0</v>
      </c>
      <c r="V45" s="42">
        <f>SUM(V8:V44)</f>
        <v>0</v>
      </c>
      <c r="W45" s="43">
        <f>SUM(W8:W44)</f>
        <v>0</v>
      </c>
      <c r="X45" s="38"/>
      <c r="Y45" s="65">
        <f>SUM(Y8:Y44)</f>
        <v>0</v>
      </c>
      <c r="Z45" s="44">
        <f t="shared" ref="Z45:AA45" si="18">SUM(Z8:Z44)</f>
        <v>0</v>
      </c>
      <c r="AA45" s="44">
        <f t="shared" si="18"/>
        <v>0</v>
      </c>
      <c r="AB45" s="42">
        <f t="shared" ref="AB45:AF45" si="19">SUM(AB8:AB44)</f>
        <v>0</v>
      </c>
      <c r="AC45" s="42">
        <f t="shared" si="19"/>
        <v>0</v>
      </c>
      <c r="AD45" s="107">
        <f t="shared" si="19"/>
        <v>0</v>
      </c>
      <c r="AE45" s="107">
        <f t="shared" si="19"/>
        <v>0</v>
      </c>
      <c r="AF45" s="43">
        <f t="shared" si="19"/>
        <v>0</v>
      </c>
      <c r="AH45" s="110">
        <f>SUM(AH8:AH44)</f>
        <v>0</v>
      </c>
      <c r="AI45" s="111">
        <f>SUM(AI8:AI44)</f>
        <v>0</v>
      </c>
      <c r="AJ45" s="112">
        <f t="shared" ref="AJ45:AL45" si="20">SUM(AJ8:AJ44)</f>
        <v>0</v>
      </c>
      <c r="AK45" s="110">
        <f t="shared" si="20"/>
        <v>0</v>
      </c>
      <c r="AL45" s="113">
        <f t="shared" si="20"/>
        <v>0</v>
      </c>
      <c r="AM45" s="114"/>
      <c r="AO45" s="115"/>
      <c r="AP45" s="116" t="s">
        <v>45</v>
      </c>
      <c r="AQ45" s="117" t="e">
        <f>SUM(AQ8:AQ44)</f>
        <v>#N/A</v>
      </c>
      <c r="AR45" s="118" t="e">
        <f t="shared" ref="AR45:AS45" si="21">SUM(AR8:AR44)</f>
        <v>#N/A</v>
      </c>
      <c r="AS45" s="119" t="e">
        <f t="shared" si="21"/>
        <v>#N/A</v>
      </c>
      <c r="AT45" s="49"/>
      <c r="AU45" s="120" t="e">
        <f>SUM(AU8:AU44)</f>
        <v>#N/A</v>
      </c>
      <c r="AV45" s="121" t="e">
        <f>SUM(AV8:AV44)</f>
        <v>#N/A</v>
      </c>
    </row>
    <row r="46" spans="2:48" ht="19.5" customHeight="1" thickBot="1" x14ac:dyDescent="0.25"/>
    <row r="47" spans="2:48" ht="19.5" customHeight="1" thickTop="1" thickBot="1" x14ac:dyDescent="0.25">
      <c r="C47" s="20" t="s">
        <v>100</v>
      </c>
      <c r="D47" s="3"/>
      <c r="T47" s="4" t="s">
        <v>62</v>
      </c>
      <c r="U47" s="21">
        <f>IFERROR(SUM(M45,U45)/D45,0)</f>
        <v>0</v>
      </c>
    </row>
    <row r="48" spans="2:48" ht="12.75" customHeight="1" thickTop="1" x14ac:dyDescent="0.2"/>
  </sheetData>
  <mergeCells count="47">
    <mergeCell ref="AC3:AF3"/>
    <mergeCell ref="AB4:AB7"/>
    <mergeCell ref="AH3:AM3"/>
    <mergeCell ref="Y3:AB3"/>
    <mergeCell ref="AF4:AF7"/>
    <mergeCell ref="AC4:AE4"/>
    <mergeCell ref="Y4:AA4"/>
    <mergeCell ref="Y5:Y7"/>
    <mergeCell ref="Z5:Z7"/>
    <mergeCell ref="AA5:AA7"/>
    <mergeCell ref="AC5:AC7"/>
    <mergeCell ref="AD5:AD7"/>
    <mergeCell ref="AE5:AE7"/>
    <mergeCell ref="Q3:W3"/>
    <mergeCell ref="U4:U7"/>
    <mergeCell ref="B4:C7"/>
    <mergeCell ref="T4:T7"/>
    <mergeCell ref="H4:H7"/>
    <mergeCell ref="S4:S7"/>
    <mergeCell ref="R4:R7"/>
    <mergeCell ref="Q4:Q7"/>
    <mergeCell ref="D4:G4"/>
    <mergeCell ref="I4:I7"/>
    <mergeCell ref="J4:L4"/>
    <mergeCell ref="D3:O3"/>
    <mergeCell ref="M4:O4"/>
    <mergeCell ref="D5:D7"/>
    <mergeCell ref="E5:E7"/>
    <mergeCell ref="F6:F7"/>
    <mergeCell ref="J5:J7"/>
    <mergeCell ref="K6:K7"/>
    <mergeCell ref="M5:M7"/>
    <mergeCell ref="N6:N7"/>
    <mergeCell ref="AM4:AM7"/>
    <mergeCell ref="AL5:AL7"/>
    <mergeCell ref="AK4:AK7"/>
    <mergeCell ref="AI5:AI7"/>
    <mergeCell ref="AH4:AH7"/>
    <mergeCell ref="V5:V7"/>
    <mergeCell ref="AO3:AV3"/>
    <mergeCell ref="AO4:AO7"/>
    <mergeCell ref="AP4:AP7"/>
    <mergeCell ref="AQ4:AQ7"/>
    <mergeCell ref="AR5:AR7"/>
    <mergeCell ref="AT4:AT7"/>
    <mergeCell ref="AU4:AU7"/>
    <mergeCell ref="AV5:AV7"/>
  </mergeCells>
  <phoneticPr fontId="3"/>
  <pageMargins left="0.31496062992125984" right="0.31496062992125984" top="0.70866141732283472" bottom="0.74803149606299213" header="0.51181102362204722" footer="0.51181102362204722"/>
  <pageSetup paperSize="9" scale="60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CO43"/>
  <sheetViews>
    <sheetView showGridLines="0" zoomScaleNormal="100" workbookViewId="0">
      <pane ySplit="3" topLeftCell="A4" activePane="bottomLeft" state="frozen"/>
      <selection activeCell="L39" sqref="L39"/>
      <selection pane="bottomLeft"/>
    </sheetView>
  </sheetViews>
  <sheetFormatPr defaultColWidth="18.6328125" defaultRowHeight="12.75" customHeight="1" x14ac:dyDescent="0.2"/>
  <cols>
    <col min="1" max="1" width="2.6328125" customWidth="1"/>
    <col min="2" max="2" width="4.6328125" customWidth="1"/>
    <col min="3" max="3" width="23.08984375" bestFit="1" customWidth="1"/>
    <col min="4" max="9" width="11.08984375" customWidth="1"/>
    <col min="10" max="10" width="8.08984375" customWidth="1"/>
    <col min="11" max="11" width="20" bestFit="1" customWidth="1"/>
    <col min="12" max="13" width="11.08984375" customWidth="1"/>
    <col min="14" max="14" width="8.08984375" customWidth="1"/>
    <col min="15" max="15" width="4.6328125" customWidth="1"/>
    <col min="16" max="16" width="25.6328125" customWidth="1"/>
    <col min="17" max="53" width="12.08984375" customWidth="1"/>
    <col min="54" max="54" width="8.08984375" customWidth="1"/>
    <col min="55" max="55" width="4.6328125" customWidth="1"/>
    <col min="56" max="56" width="25.6328125" customWidth="1"/>
    <col min="57" max="93" width="12.08984375" customWidth="1"/>
  </cols>
  <sheetData>
    <row r="1" spans="2:93" ht="22.5" customHeight="1" thickBot="1" x14ac:dyDescent="0.25"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</row>
    <row r="2" spans="2:93" ht="19.5" customHeight="1" thickBot="1" x14ac:dyDescent="0.25">
      <c r="B2" s="635"/>
      <c r="C2" s="633"/>
      <c r="D2" s="604" t="s">
        <v>39</v>
      </c>
      <c r="E2" s="641" t="s">
        <v>50</v>
      </c>
      <c r="F2" s="641" t="s">
        <v>40</v>
      </c>
      <c r="G2" s="641" t="s">
        <v>41</v>
      </c>
      <c r="H2" s="643" t="s">
        <v>46</v>
      </c>
      <c r="I2" s="645" t="s">
        <v>47</v>
      </c>
      <c r="K2" t="s">
        <v>43</v>
      </c>
      <c r="M2" t="s">
        <v>78</v>
      </c>
      <c r="O2" s="637" t="s">
        <v>97</v>
      </c>
      <c r="P2" s="638"/>
      <c r="Q2" s="419">
        <v>1</v>
      </c>
      <c r="R2" s="420">
        <v>2</v>
      </c>
      <c r="S2" s="420">
        <v>3</v>
      </c>
      <c r="T2" s="420">
        <v>4</v>
      </c>
      <c r="U2" s="420">
        <v>5</v>
      </c>
      <c r="V2" s="420">
        <v>6</v>
      </c>
      <c r="W2" s="420">
        <v>7</v>
      </c>
      <c r="X2" s="420">
        <v>8</v>
      </c>
      <c r="Y2" s="420">
        <v>9</v>
      </c>
      <c r="Z2" s="420">
        <v>10</v>
      </c>
      <c r="AA2" s="420">
        <v>11</v>
      </c>
      <c r="AB2" s="420">
        <v>12</v>
      </c>
      <c r="AC2" s="420">
        <v>13</v>
      </c>
      <c r="AD2" s="420">
        <v>14</v>
      </c>
      <c r="AE2" s="420">
        <v>15</v>
      </c>
      <c r="AF2" s="420">
        <v>16</v>
      </c>
      <c r="AG2" s="420">
        <v>17</v>
      </c>
      <c r="AH2" s="420">
        <v>18</v>
      </c>
      <c r="AI2" s="420">
        <v>19</v>
      </c>
      <c r="AJ2" s="420">
        <v>20</v>
      </c>
      <c r="AK2" s="420">
        <v>21</v>
      </c>
      <c r="AL2" s="420">
        <v>22</v>
      </c>
      <c r="AM2" s="420">
        <v>23</v>
      </c>
      <c r="AN2" s="420">
        <v>24</v>
      </c>
      <c r="AO2" s="420">
        <v>25</v>
      </c>
      <c r="AP2" s="420">
        <v>26</v>
      </c>
      <c r="AQ2" s="420">
        <v>27</v>
      </c>
      <c r="AR2" s="420">
        <v>28</v>
      </c>
      <c r="AS2" s="420">
        <v>29</v>
      </c>
      <c r="AT2" s="420">
        <v>30</v>
      </c>
      <c r="AU2" s="420">
        <v>31</v>
      </c>
      <c r="AV2" s="420">
        <v>32</v>
      </c>
      <c r="AW2" s="420">
        <v>33</v>
      </c>
      <c r="AX2" s="420">
        <v>34</v>
      </c>
      <c r="AY2" s="420">
        <v>35</v>
      </c>
      <c r="AZ2" s="420">
        <v>36</v>
      </c>
      <c r="BA2" s="421">
        <v>37</v>
      </c>
      <c r="BC2" s="470" t="s">
        <v>152</v>
      </c>
      <c r="BD2" s="630"/>
      <c r="BE2" s="419">
        <v>1</v>
      </c>
      <c r="BF2" s="420">
        <v>2</v>
      </c>
      <c r="BG2" s="420">
        <v>3</v>
      </c>
      <c r="BH2" s="420">
        <v>4</v>
      </c>
      <c r="BI2" s="420">
        <v>5</v>
      </c>
      <c r="BJ2" s="420">
        <v>6</v>
      </c>
      <c r="BK2" s="420">
        <v>7</v>
      </c>
      <c r="BL2" s="420">
        <v>8</v>
      </c>
      <c r="BM2" s="420">
        <v>9</v>
      </c>
      <c r="BN2" s="420">
        <v>10</v>
      </c>
      <c r="BO2" s="420">
        <v>11</v>
      </c>
      <c r="BP2" s="420">
        <v>12</v>
      </c>
      <c r="BQ2" s="420">
        <v>13</v>
      </c>
      <c r="BR2" s="420">
        <v>14</v>
      </c>
      <c r="BS2" s="420">
        <v>15</v>
      </c>
      <c r="BT2" s="420">
        <v>16</v>
      </c>
      <c r="BU2" s="420">
        <v>17</v>
      </c>
      <c r="BV2" s="420">
        <v>18</v>
      </c>
      <c r="BW2" s="420">
        <v>19</v>
      </c>
      <c r="BX2" s="420">
        <v>20</v>
      </c>
      <c r="BY2" s="420">
        <v>21</v>
      </c>
      <c r="BZ2" s="420">
        <v>22</v>
      </c>
      <c r="CA2" s="420">
        <v>23</v>
      </c>
      <c r="CB2" s="420">
        <v>24</v>
      </c>
      <c r="CC2" s="420">
        <v>25</v>
      </c>
      <c r="CD2" s="420">
        <v>26</v>
      </c>
      <c r="CE2" s="420">
        <v>27</v>
      </c>
      <c r="CF2" s="420">
        <v>28</v>
      </c>
      <c r="CG2" s="420">
        <v>29</v>
      </c>
      <c r="CH2" s="420">
        <v>30</v>
      </c>
      <c r="CI2" s="420">
        <v>31</v>
      </c>
      <c r="CJ2" s="420">
        <v>32</v>
      </c>
      <c r="CK2" s="420">
        <v>33</v>
      </c>
      <c r="CL2" s="420">
        <v>34</v>
      </c>
      <c r="CM2" s="420">
        <v>35</v>
      </c>
      <c r="CN2" s="420">
        <v>36</v>
      </c>
      <c r="CO2" s="421">
        <v>37</v>
      </c>
    </row>
    <row r="3" spans="2:93" ht="45" customHeight="1" thickBot="1" x14ac:dyDescent="0.25">
      <c r="B3" s="636"/>
      <c r="C3" s="634"/>
      <c r="D3" s="606"/>
      <c r="E3" s="642"/>
      <c r="F3" s="642"/>
      <c r="G3" s="642"/>
      <c r="H3" s="644"/>
      <c r="I3" s="646"/>
      <c r="K3" s="59" t="str">
        <f>入力シート!G5</f>
        <v>令和６年（2024年）</v>
      </c>
      <c r="L3" s="60" t="str">
        <f>入力シート!H5</f>
        <v>熊本市</v>
      </c>
      <c r="M3" s="61">
        <f>INDEX($L$6:$M$15,MATCH($K$3,$K$6:$K$15,0),MATCH($L$3,$L$5:$M$5,0))</f>
        <v>0.57137298099833567</v>
      </c>
      <c r="O3" s="639"/>
      <c r="P3" s="640"/>
      <c r="Q3" s="422" t="s">
        <v>184</v>
      </c>
      <c r="R3" s="423" t="s">
        <v>1</v>
      </c>
      <c r="S3" s="423" t="s">
        <v>81</v>
      </c>
      <c r="T3" s="423" t="s">
        <v>2</v>
      </c>
      <c r="U3" s="423" t="s">
        <v>3</v>
      </c>
      <c r="V3" s="423" t="s">
        <v>5</v>
      </c>
      <c r="W3" s="423" t="s">
        <v>6</v>
      </c>
      <c r="X3" s="423" t="s">
        <v>185</v>
      </c>
      <c r="Y3" s="423" t="s">
        <v>7</v>
      </c>
      <c r="Z3" s="423" t="s">
        <v>8</v>
      </c>
      <c r="AA3" s="423" t="s">
        <v>9</v>
      </c>
      <c r="AB3" s="423" t="s">
        <v>11</v>
      </c>
      <c r="AC3" s="423" t="s">
        <v>91</v>
      </c>
      <c r="AD3" s="423" t="s">
        <v>92</v>
      </c>
      <c r="AE3" s="423" t="s">
        <v>93</v>
      </c>
      <c r="AF3" s="423" t="s">
        <v>82</v>
      </c>
      <c r="AG3" s="423" t="s">
        <v>12</v>
      </c>
      <c r="AH3" s="423" t="s">
        <v>190</v>
      </c>
      <c r="AI3" s="423" t="s">
        <v>13</v>
      </c>
      <c r="AJ3" s="423" t="s">
        <v>16</v>
      </c>
      <c r="AK3" s="423" t="s">
        <v>17</v>
      </c>
      <c r="AL3" s="423" t="s">
        <v>18</v>
      </c>
      <c r="AM3" s="423" t="s">
        <v>94</v>
      </c>
      <c r="AN3" s="423" t="s">
        <v>83</v>
      </c>
      <c r="AO3" s="423" t="s">
        <v>20</v>
      </c>
      <c r="AP3" s="423" t="s">
        <v>22</v>
      </c>
      <c r="AQ3" s="423" t="s">
        <v>24</v>
      </c>
      <c r="AR3" s="423" t="s">
        <v>95</v>
      </c>
      <c r="AS3" s="423" t="s">
        <v>84</v>
      </c>
      <c r="AT3" s="423" t="s">
        <v>26</v>
      </c>
      <c r="AU3" s="423" t="s">
        <v>28</v>
      </c>
      <c r="AV3" s="423" t="s">
        <v>96</v>
      </c>
      <c r="AW3" s="423" t="s">
        <v>208</v>
      </c>
      <c r="AX3" s="423" t="s">
        <v>32</v>
      </c>
      <c r="AY3" s="201" t="s">
        <v>34</v>
      </c>
      <c r="AZ3" s="201" t="s">
        <v>36</v>
      </c>
      <c r="BA3" s="202" t="s">
        <v>38</v>
      </c>
      <c r="BC3" s="631"/>
      <c r="BD3" s="632"/>
      <c r="BE3" s="422" t="s">
        <v>184</v>
      </c>
      <c r="BF3" s="423" t="s">
        <v>1</v>
      </c>
      <c r="BG3" s="423" t="s">
        <v>81</v>
      </c>
      <c r="BH3" s="423" t="s">
        <v>2</v>
      </c>
      <c r="BI3" s="423" t="s">
        <v>3</v>
      </c>
      <c r="BJ3" s="423" t="s">
        <v>5</v>
      </c>
      <c r="BK3" s="423" t="s">
        <v>6</v>
      </c>
      <c r="BL3" s="423" t="s">
        <v>185</v>
      </c>
      <c r="BM3" s="423" t="s">
        <v>7</v>
      </c>
      <c r="BN3" s="423" t="s">
        <v>8</v>
      </c>
      <c r="BO3" s="423" t="s">
        <v>9</v>
      </c>
      <c r="BP3" s="423" t="s">
        <v>11</v>
      </c>
      <c r="BQ3" s="423" t="s">
        <v>91</v>
      </c>
      <c r="BR3" s="423" t="s">
        <v>92</v>
      </c>
      <c r="BS3" s="423" t="s">
        <v>93</v>
      </c>
      <c r="BT3" s="423" t="s">
        <v>82</v>
      </c>
      <c r="BU3" s="423" t="s">
        <v>12</v>
      </c>
      <c r="BV3" s="423" t="s">
        <v>190</v>
      </c>
      <c r="BW3" s="423" t="s">
        <v>13</v>
      </c>
      <c r="BX3" s="423" t="s">
        <v>16</v>
      </c>
      <c r="BY3" s="423" t="s">
        <v>17</v>
      </c>
      <c r="BZ3" s="423" t="s">
        <v>18</v>
      </c>
      <c r="CA3" s="423" t="s">
        <v>94</v>
      </c>
      <c r="CB3" s="423" t="s">
        <v>83</v>
      </c>
      <c r="CC3" s="423" t="s">
        <v>20</v>
      </c>
      <c r="CD3" s="423" t="s">
        <v>22</v>
      </c>
      <c r="CE3" s="423" t="s">
        <v>24</v>
      </c>
      <c r="CF3" s="423" t="s">
        <v>95</v>
      </c>
      <c r="CG3" s="423" t="s">
        <v>84</v>
      </c>
      <c r="CH3" s="423" t="s">
        <v>26</v>
      </c>
      <c r="CI3" s="423" t="s">
        <v>28</v>
      </c>
      <c r="CJ3" s="423" t="s">
        <v>96</v>
      </c>
      <c r="CK3" s="423" t="s">
        <v>208</v>
      </c>
      <c r="CL3" s="423" t="s">
        <v>32</v>
      </c>
      <c r="CM3" s="201" t="s">
        <v>34</v>
      </c>
      <c r="CN3" s="201" t="s">
        <v>36</v>
      </c>
      <c r="CO3" s="202" t="s">
        <v>38</v>
      </c>
    </row>
    <row r="4" spans="2:93" ht="20.149999999999999" customHeight="1" thickBot="1" x14ac:dyDescent="0.25">
      <c r="B4" s="207">
        <v>1</v>
      </c>
      <c r="C4" s="348" t="s">
        <v>184</v>
      </c>
      <c r="D4" s="349">
        <v>0.40933992897937355</v>
      </c>
      <c r="E4" s="350">
        <v>0.46692423164446117</v>
      </c>
      <c r="F4" s="350">
        <v>0.17790826228278422</v>
      </c>
      <c r="G4" s="351">
        <v>1.6511336932585708E-2</v>
      </c>
      <c r="H4" s="350">
        <v>0.16937684911846432</v>
      </c>
      <c r="I4" s="352">
        <v>4.2074602050438968E-2</v>
      </c>
      <c r="K4" t="s">
        <v>76</v>
      </c>
      <c r="O4" s="207">
        <v>1</v>
      </c>
      <c r="P4" s="394" t="s">
        <v>184</v>
      </c>
      <c r="Q4" s="424">
        <v>1.0557370942303432</v>
      </c>
      <c r="R4" s="425">
        <v>3.3332186061897557E-5</v>
      </c>
      <c r="S4" s="425">
        <v>9.0953988360640128E-2</v>
      </c>
      <c r="T4" s="425">
        <v>1.5762178141009795E-3</v>
      </c>
      <c r="U4" s="425">
        <v>2.0688529301144024E-2</v>
      </c>
      <c r="V4" s="425">
        <v>1.7377487896639572E-3</v>
      </c>
      <c r="W4" s="425">
        <v>3.8893137401414765E-5</v>
      </c>
      <c r="X4" s="425">
        <v>4.5448405406532818E-4</v>
      </c>
      <c r="Y4" s="425">
        <v>4.4386087563346302E-5</v>
      </c>
      <c r="Z4" s="425">
        <v>2.9248605561609692E-5</v>
      </c>
      <c r="AA4" s="425">
        <v>2.3192471712126222E-5</v>
      </c>
      <c r="AB4" s="425">
        <v>2.8560384131159625E-5</v>
      </c>
      <c r="AC4" s="425">
        <v>2.6047493505419381E-5</v>
      </c>
      <c r="AD4" s="425">
        <v>1.9762503161083434E-5</v>
      </c>
      <c r="AE4" s="425">
        <v>5.056605834167748E-5</v>
      </c>
      <c r="AF4" s="425">
        <v>3.091192627066482E-5</v>
      </c>
      <c r="AG4" s="425">
        <v>2.6622505062027645E-5</v>
      </c>
      <c r="AH4" s="425">
        <v>2.2337662867380163E-5</v>
      </c>
      <c r="AI4" s="425">
        <v>2.5848697698462413E-5</v>
      </c>
      <c r="AJ4" s="425">
        <v>2.4585318579484778E-3</v>
      </c>
      <c r="AK4" s="425">
        <v>5.2727768503631417E-4</v>
      </c>
      <c r="AL4" s="425">
        <v>3.5149343167568538E-5</v>
      </c>
      <c r="AM4" s="425">
        <v>7.4934468178278966E-5</v>
      </c>
      <c r="AN4" s="425">
        <v>3.8753287208489318E-5</v>
      </c>
      <c r="AO4" s="425">
        <v>1.0430351650514076E-4</v>
      </c>
      <c r="AP4" s="425">
        <v>4.938805190412858E-5</v>
      </c>
      <c r="AQ4" s="425">
        <v>2.6238380734326782E-5</v>
      </c>
      <c r="AR4" s="425">
        <v>9.4936794269001088E-5</v>
      </c>
      <c r="AS4" s="425">
        <v>1.8165987159176E-4</v>
      </c>
      <c r="AT4" s="425">
        <v>5.7961482552842434E-5</v>
      </c>
      <c r="AU4" s="425">
        <v>8.3436116795518279E-4</v>
      </c>
      <c r="AV4" s="425">
        <v>1.2775673164767173E-3</v>
      </c>
      <c r="AW4" s="425">
        <v>1.1042283251961164E-3</v>
      </c>
      <c r="AX4" s="425">
        <v>5.8622245381957838E-5</v>
      </c>
      <c r="AY4" s="425">
        <v>1.0259209042867062E-2</v>
      </c>
      <c r="AZ4" s="425">
        <v>8.301021582001743E-4</v>
      </c>
      <c r="BA4" s="426">
        <v>1.5757144419744167E-4</v>
      </c>
      <c r="BC4" s="207">
        <v>1</v>
      </c>
      <c r="BD4" s="394" t="s">
        <v>184</v>
      </c>
      <c r="BE4" s="424">
        <v>0.12382456462869183</v>
      </c>
      <c r="BF4" s="425">
        <v>0</v>
      </c>
      <c r="BG4" s="425">
        <v>0.19701579448844309</v>
      </c>
      <c r="BH4" s="425">
        <v>2.8554790519317165E-3</v>
      </c>
      <c r="BI4" s="425">
        <v>4.6668840683742586E-2</v>
      </c>
      <c r="BJ4" s="425">
        <v>2.9387438763201295E-3</v>
      </c>
      <c r="BK4" s="425">
        <v>0</v>
      </c>
      <c r="BL4" s="425">
        <v>8.0055452885835824E-4</v>
      </c>
      <c r="BM4" s="425">
        <v>9.5649030887263332E-7</v>
      </c>
      <c r="BN4" s="425">
        <v>7.0934615141955188E-7</v>
      </c>
      <c r="BO4" s="425">
        <v>0</v>
      </c>
      <c r="BP4" s="425">
        <v>0</v>
      </c>
      <c r="BQ4" s="425">
        <v>0</v>
      </c>
      <c r="BR4" s="425">
        <v>0</v>
      </c>
      <c r="BS4" s="425">
        <v>0</v>
      </c>
      <c r="BT4" s="425">
        <v>0</v>
      </c>
      <c r="BU4" s="425">
        <v>0</v>
      </c>
      <c r="BV4" s="425">
        <v>0</v>
      </c>
      <c r="BW4" s="425">
        <v>0</v>
      </c>
      <c r="BX4" s="425">
        <v>5.1889609935519753E-3</v>
      </c>
      <c r="BY4" s="425">
        <v>7.825820737251772E-4</v>
      </c>
      <c r="BZ4" s="425">
        <v>0</v>
      </c>
      <c r="CA4" s="425">
        <v>0</v>
      </c>
      <c r="CB4" s="425">
        <v>0</v>
      </c>
      <c r="CC4" s="425">
        <v>1.3568530151534841E-4</v>
      </c>
      <c r="CD4" s="425">
        <v>0</v>
      </c>
      <c r="CE4" s="425">
        <v>4.5409710321555934E-6</v>
      </c>
      <c r="CF4" s="425">
        <v>7.7001993848489092E-5</v>
      </c>
      <c r="CG4" s="425">
        <v>0</v>
      </c>
      <c r="CH4" s="425">
        <v>2.5766520907515961E-5</v>
      </c>
      <c r="CI4" s="425">
        <v>1.2927053777041827E-3</v>
      </c>
      <c r="CJ4" s="425">
        <v>1.8630602577399174E-3</v>
      </c>
      <c r="CK4" s="425">
        <v>2.2238139519297631E-3</v>
      </c>
      <c r="CL4" s="425">
        <v>1.2847778262783331E-5</v>
      </c>
      <c r="CM4" s="425">
        <v>1.7097783140135242E-2</v>
      </c>
      <c r="CN4" s="425">
        <v>0</v>
      </c>
      <c r="CO4" s="426">
        <v>0</v>
      </c>
    </row>
    <row r="5" spans="2:93" ht="20.149999999999999" customHeight="1" thickBot="1" x14ac:dyDescent="0.25">
      <c r="B5" s="73">
        <v>2</v>
      </c>
      <c r="C5" s="354" t="s">
        <v>1</v>
      </c>
      <c r="D5" s="355">
        <v>4.2623189120262528E-2</v>
      </c>
      <c r="E5" s="356">
        <v>0.55656631532508183</v>
      </c>
      <c r="F5" s="356">
        <v>0.26954357562795661</v>
      </c>
      <c r="G5" s="357">
        <v>5.7202189774705534E-8</v>
      </c>
      <c r="H5" s="356">
        <v>1.5493002742388897E-2</v>
      </c>
      <c r="I5" s="358">
        <v>8.60722374577161E-3</v>
      </c>
      <c r="K5" s="45"/>
      <c r="L5" s="46" t="s">
        <v>42</v>
      </c>
      <c r="M5" s="47" t="s">
        <v>225</v>
      </c>
      <c r="O5" s="73">
        <v>2</v>
      </c>
      <c r="P5" s="354" t="s">
        <v>1</v>
      </c>
      <c r="Q5" s="355">
        <v>4.3972990641298138E-5</v>
      </c>
      <c r="R5" s="356">
        <v>1.0000538136360964</v>
      </c>
      <c r="S5" s="356">
        <v>6.7612262106896817E-5</v>
      </c>
      <c r="T5" s="356">
        <v>5.7843365529834931E-5</v>
      </c>
      <c r="U5" s="356">
        <v>4.3176426069133338E-5</v>
      </c>
      <c r="V5" s="356">
        <v>9.1868507996675211E-5</v>
      </c>
      <c r="W5" s="356">
        <v>2.011917533632758E-3</v>
      </c>
      <c r="X5" s="356">
        <v>8.4203067520704014E-5</v>
      </c>
      <c r="Y5" s="356">
        <v>1.7218606378374185E-3</v>
      </c>
      <c r="Z5" s="356">
        <v>3.0682486863787916E-4</v>
      </c>
      <c r="AA5" s="356">
        <v>6.0271862306628217E-3</v>
      </c>
      <c r="AB5" s="356">
        <v>8.4036783646028202E-5</v>
      </c>
      <c r="AC5" s="356">
        <v>6.724392556244264E-5</v>
      </c>
      <c r="AD5" s="356">
        <v>4.4814513243276744E-5</v>
      </c>
      <c r="AE5" s="356">
        <v>6.8665361631484829E-5</v>
      </c>
      <c r="AF5" s="356">
        <v>1.0786538942533372E-4</v>
      </c>
      <c r="AG5" s="356">
        <v>4.2768321057573378E-5</v>
      </c>
      <c r="AH5" s="356">
        <v>3.0109197423349898E-5</v>
      </c>
      <c r="AI5" s="356">
        <v>6.1317822638317312E-5</v>
      </c>
      <c r="AJ5" s="356">
        <v>8.0244494337599974E-5</v>
      </c>
      <c r="AK5" s="356">
        <v>1.9143326631412139E-4</v>
      </c>
      <c r="AL5" s="356">
        <v>1.0685073428175497E-2</v>
      </c>
      <c r="AM5" s="356">
        <v>1.6389750381062146E-4</v>
      </c>
      <c r="AN5" s="356">
        <v>1.8052040186767476E-4</v>
      </c>
      <c r="AO5" s="356">
        <v>6.5191618316703346E-5</v>
      </c>
      <c r="AP5" s="356">
        <v>2.1710199428357658E-5</v>
      </c>
      <c r="AQ5" s="356">
        <v>1.8022158981899861E-5</v>
      </c>
      <c r="AR5" s="356">
        <v>4.3168817558648633E-5</v>
      </c>
      <c r="AS5" s="356">
        <v>3.0428004521614969E-5</v>
      </c>
      <c r="AT5" s="356">
        <v>3.8033351299797046E-5</v>
      </c>
      <c r="AU5" s="356">
        <v>4.9345222966677025E-5</v>
      </c>
      <c r="AV5" s="356">
        <v>4.1305868873670622E-5</v>
      </c>
      <c r="AW5" s="356">
        <v>2.042262838724288E-5</v>
      </c>
      <c r="AX5" s="356">
        <v>2.0242337802214749E-5</v>
      </c>
      <c r="AY5" s="356">
        <v>8.7599945863596918E-5</v>
      </c>
      <c r="AZ5" s="356">
        <v>2.3513155689026077E-5</v>
      </c>
      <c r="BA5" s="358">
        <v>2.6125087792289004E-5</v>
      </c>
      <c r="BC5" s="73">
        <v>2</v>
      </c>
      <c r="BD5" s="354" t="s">
        <v>1</v>
      </c>
      <c r="BE5" s="355">
        <v>6.0053135340251875E-6</v>
      </c>
      <c r="BF5" s="356">
        <v>0</v>
      </c>
      <c r="BG5" s="356">
        <v>2.6133349998392518E-4</v>
      </c>
      <c r="BH5" s="356">
        <v>1.0045301769622736E-4</v>
      </c>
      <c r="BI5" s="356">
        <v>1.575490587049881E-5</v>
      </c>
      <c r="BJ5" s="356">
        <v>5.2222222459227829E-4</v>
      </c>
      <c r="BK5" s="356">
        <v>4.5056947322943609E-2</v>
      </c>
      <c r="BL5" s="356">
        <v>3.622059633655635E-5</v>
      </c>
      <c r="BM5" s="356">
        <v>3.5060619818220062E-2</v>
      </c>
      <c r="BN5" s="356">
        <v>3.0569905205575591E-4</v>
      </c>
      <c r="BO5" s="356">
        <v>0.13662279191314489</v>
      </c>
      <c r="BP5" s="356">
        <v>2.0371889858472361E-4</v>
      </c>
      <c r="BQ5" s="356">
        <v>5.7199948138713685E-5</v>
      </c>
      <c r="BR5" s="356">
        <v>8.0498333912897218E-6</v>
      </c>
      <c r="BS5" s="356">
        <v>3.0335083683348681E-4</v>
      </c>
      <c r="BT5" s="356">
        <v>5.0363383157992692E-5</v>
      </c>
      <c r="BU5" s="356">
        <v>1.7137661402154564E-5</v>
      </c>
      <c r="BV5" s="356">
        <v>5.9400529769061603E-7</v>
      </c>
      <c r="BW5" s="356">
        <v>1.3063125462422234E-4</v>
      </c>
      <c r="BX5" s="356">
        <v>2.3493931456662937E-4</v>
      </c>
      <c r="BY5" s="356">
        <v>2.8713886034384866E-3</v>
      </c>
      <c r="BZ5" s="356">
        <v>0.24512364546801063</v>
      </c>
      <c r="CA5" s="356">
        <v>0</v>
      </c>
      <c r="CB5" s="356">
        <v>1.3350428557100701E-6</v>
      </c>
      <c r="CC5" s="356">
        <v>1.8220589073341613E-6</v>
      </c>
      <c r="CD5" s="356">
        <v>8.8072784449979284E-7</v>
      </c>
      <c r="CE5" s="356">
        <v>7.0259832967024926E-7</v>
      </c>
      <c r="CF5" s="356">
        <v>4.3972258909352477E-6</v>
      </c>
      <c r="CG5" s="356">
        <v>2.1582042772513598E-7</v>
      </c>
      <c r="CH5" s="356">
        <v>6.4243376365972787E-6</v>
      </c>
      <c r="CI5" s="356">
        <v>1.2924799733456348E-5</v>
      </c>
      <c r="CJ5" s="356">
        <v>5.3384818333977102E-6</v>
      </c>
      <c r="CK5" s="356">
        <v>3.4976165942010775E-5</v>
      </c>
      <c r="CL5" s="356">
        <v>5.8725826420891339E-6</v>
      </c>
      <c r="CM5" s="356">
        <v>4.3832533927139229E-6</v>
      </c>
      <c r="CN5" s="356">
        <v>0</v>
      </c>
      <c r="CO5" s="358">
        <v>1.3237935735251624E-4</v>
      </c>
    </row>
    <row r="6" spans="2:93" ht="20.149999999999999" customHeight="1" x14ac:dyDescent="0.2">
      <c r="B6" s="73">
        <v>3</v>
      </c>
      <c r="C6" s="354" t="s">
        <v>81</v>
      </c>
      <c r="D6" s="355">
        <v>0.2747115147341922</v>
      </c>
      <c r="E6" s="356">
        <v>0.30179855087871932</v>
      </c>
      <c r="F6" s="356">
        <v>0.14147740617587357</v>
      </c>
      <c r="G6" s="357">
        <v>8.465091920482927E-2</v>
      </c>
      <c r="H6" s="356">
        <v>4.4429564415762041E-2</v>
      </c>
      <c r="I6" s="358">
        <v>4.1064108008957122E-2</v>
      </c>
      <c r="K6" s="377" t="str">
        <f t="shared" ref="K6:K14" si="0">IF(ISBLANK(K19),"",K19)</f>
        <v>令和２年（2020年）</v>
      </c>
      <c r="L6" s="378">
        <f t="shared" ref="L6:M14" si="1">IFERROR(L19/L31,"")</f>
        <v>0.53516732899992814</v>
      </c>
      <c r="M6" s="379">
        <f t="shared" si="1"/>
        <v>0.56758391640723727</v>
      </c>
      <c r="O6" s="73">
        <v>3</v>
      </c>
      <c r="P6" s="354" t="s">
        <v>81</v>
      </c>
      <c r="Q6" s="355">
        <v>2.6325333937996541E-2</v>
      </c>
      <c r="R6" s="356">
        <v>4.1729339627239018E-5</v>
      </c>
      <c r="S6" s="356">
        <v>1.0698614995620599</v>
      </c>
      <c r="T6" s="356">
        <v>3.1280101775519121E-3</v>
      </c>
      <c r="U6" s="356">
        <v>6.2488188812167471E-4</v>
      </c>
      <c r="V6" s="356">
        <v>3.9216286215197852E-3</v>
      </c>
      <c r="W6" s="356">
        <v>5.2925728014916606E-5</v>
      </c>
      <c r="X6" s="356">
        <v>1.7835221722220558E-4</v>
      </c>
      <c r="Y6" s="356">
        <v>7.2899948260541888E-5</v>
      </c>
      <c r="Z6" s="356">
        <v>4.2837228555308505E-5</v>
      </c>
      <c r="AA6" s="356">
        <v>1.6539993935955559E-5</v>
      </c>
      <c r="AB6" s="356">
        <v>9.0484503102346848E-5</v>
      </c>
      <c r="AC6" s="356">
        <v>3.581093854306296E-5</v>
      </c>
      <c r="AD6" s="356">
        <v>2.1953847179117519E-5</v>
      </c>
      <c r="AE6" s="356">
        <v>3.7754357302969023E-5</v>
      </c>
      <c r="AF6" s="356">
        <v>3.8526548533339949E-5</v>
      </c>
      <c r="AG6" s="356">
        <v>3.1950166169137414E-5</v>
      </c>
      <c r="AH6" s="356">
        <v>2.3970511511660288E-5</v>
      </c>
      <c r="AI6" s="356">
        <v>2.5036490680664359E-5</v>
      </c>
      <c r="AJ6" s="356">
        <v>3.3677181090875429E-4</v>
      </c>
      <c r="AK6" s="356">
        <v>6.2820804734352531E-5</v>
      </c>
      <c r="AL6" s="356">
        <v>2.5759400684791995E-5</v>
      </c>
      <c r="AM6" s="356">
        <v>6.6265870382243848E-5</v>
      </c>
      <c r="AN6" s="356">
        <v>4.3400947652641686E-5</v>
      </c>
      <c r="AO6" s="356">
        <v>8.9380512495348515E-5</v>
      </c>
      <c r="AP6" s="356">
        <v>4.8159993974133338E-5</v>
      </c>
      <c r="AQ6" s="356">
        <v>3.4302996057697251E-5</v>
      </c>
      <c r="AR6" s="356">
        <v>1.1363519659767419E-4</v>
      </c>
      <c r="AS6" s="356">
        <v>4.3351093729660672E-4</v>
      </c>
      <c r="AT6" s="356">
        <v>2.4214188817113798E-4</v>
      </c>
      <c r="AU6" s="356">
        <v>1.9359297156401607E-3</v>
      </c>
      <c r="AV6" s="356">
        <v>2.7809981924303913E-3</v>
      </c>
      <c r="AW6" s="356">
        <v>6.2848497082616491E-4</v>
      </c>
      <c r="AX6" s="356">
        <v>1.0049429444997932E-4</v>
      </c>
      <c r="AY6" s="356">
        <v>3.2120927215732287E-2</v>
      </c>
      <c r="AZ6" s="356">
        <v>6.8102088517682136E-5</v>
      </c>
      <c r="BA6" s="358">
        <v>1.288562788896853E-3</v>
      </c>
      <c r="BC6" s="73">
        <v>3</v>
      </c>
      <c r="BD6" s="354" t="s">
        <v>81</v>
      </c>
      <c r="BE6" s="355">
        <v>8.4670362563443666E-2</v>
      </c>
      <c r="BF6" s="356">
        <v>0</v>
      </c>
      <c r="BG6" s="356">
        <v>0.23035145979190877</v>
      </c>
      <c r="BH6" s="356">
        <v>1.0079156590057125E-2</v>
      </c>
      <c r="BI6" s="356">
        <v>2.1561560474617396E-4</v>
      </c>
      <c r="BJ6" s="356">
        <v>1.2569673920393216E-2</v>
      </c>
      <c r="BK6" s="356">
        <v>0</v>
      </c>
      <c r="BL6" s="356">
        <v>1.9545727083930328E-5</v>
      </c>
      <c r="BM6" s="356">
        <v>1.1194992155983248E-4</v>
      </c>
      <c r="BN6" s="356">
        <v>1.2768230725551934E-5</v>
      </c>
      <c r="BO6" s="356">
        <v>0</v>
      </c>
      <c r="BP6" s="356">
        <v>2.1620945546830142E-4</v>
      </c>
      <c r="BQ6" s="356">
        <v>0</v>
      </c>
      <c r="BR6" s="356">
        <v>0</v>
      </c>
      <c r="BS6" s="356">
        <v>0</v>
      </c>
      <c r="BT6" s="356">
        <v>0</v>
      </c>
      <c r="BU6" s="356">
        <v>0</v>
      </c>
      <c r="BV6" s="356">
        <v>0</v>
      </c>
      <c r="BW6" s="356">
        <v>0</v>
      </c>
      <c r="BX6" s="356">
        <v>7.378985576781341E-4</v>
      </c>
      <c r="BY6" s="356">
        <v>3.0909958727626319E-5</v>
      </c>
      <c r="BZ6" s="356">
        <v>0</v>
      </c>
      <c r="CA6" s="356">
        <v>0</v>
      </c>
      <c r="CB6" s="356">
        <v>0</v>
      </c>
      <c r="CC6" s="356">
        <v>1.4165778994443569E-4</v>
      </c>
      <c r="CD6" s="356">
        <v>0</v>
      </c>
      <c r="CE6" s="356">
        <v>0</v>
      </c>
      <c r="CF6" s="356">
        <v>2.0654121922464424E-4</v>
      </c>
      <c r="CG6" s="356">
        <v>2.4750962318284173E-7</v>
      </c>
      <c r="CH6" s="356">
        <v>7.0148947374867117E-4</v>
      </c>
      <c r="CI6" s="356">
        <v>5.3159551825710354E-3</v>
      </c>
      <c r="CJ6" s="356">
        <v>6.5850112901803242E-3</v>
      </c>
      <c r="CK6" s="356">
        <v>1.6415759799609608E-3</v>
      </c>
      <c r="CL6" s="356">
        <v>3.0335858985704427E-6</v>
      </c>
      <c r="CM6" s="356">
        <v>0.10678595966310869</v>
      </c>
      <c r="CN6" s="356">
        <v>0</v>
      </c>
      <c r="CO6" s="358">
        <v>3.8726133094257602E-3</v>
      </c>
    </row>
    <row r="7" spans="2:93" ht="20.149999999999999" customHeight="1" x14ac:dyDescent="0.2">
      <c r="B7" s="73">
        <v>4</v>
      </c>
      <c r="C7" s="354" t="s">
        <v>2</v>
      </c>
      <c r="D7" s="355">
        <v>5.8653282878502022E-2</v>
      </c>
      <c r="E7" s="356">
        <v>0.42350199576128283</v>
      </c>
      <c r="F7" s="356">
        <v>0.24977301234924823</v>
      </c>
      <c r="G7" s="357">
        <v>1.2662539548025964E-2</v>
      </c>
      <c r="H7" s="356">
        <v>0.13767606493143023</v>
      </c>
      <c r="I7" s="358">
        <v>0.11549858078777081</v>
      </c>
      <c r="K7" s="380" t="str">
        <f t="shared" si="0"/>
        <v>令和３年（2021年）</v>
      </c>
      <c r="L7" s="381">
        <f t="shared" si="1"/>
        <v>0.51510149141910211</v>
      </c>
      <c r="M7" s="382">
        <f t="shared" si="1"/>
        <v>0.55742170177227612</v>
      </c>
      <c r="O7" s="73">
        <v>4</v>
      </c>
      <c r="P7" s="354" t="s">
        <v>2</v>
      </c>
      <c r="Q7" s="355">
        <v>3.0693339832599281E-4</v>
      </c>
      <c r="R7" s="356">
        <v>2.1339153246279256E-4</v>
      </c>
      <c r="S7" s="356">
        <v>1.4309761313334253E-4</v>
      </c>
      <c r="T7" s="356">
        <v>1.0137523915956668</v>
      </c>
      <c r="U7" s="356">
        <v>1.8313302473982177E-4</v>
      </c>
      <c r="V7" s="356">
        <v>1.4560043847367999E-4</v>
      </c>
      <c r="W7" s="356">
        <v>6.3441735300258579E-5</v>
      </c>
      <c r="X7" s="356">
        <v>1.3510208569903916E-4</v>
      </c>
      <c r="Y7" s="356">
        <v>8.715811791152578E-5</v>
      </c>
      <c r="Z7" s="356">
        <v>8.2905534458756826E-5</v>
      </c>
      <c r="AA7" s="356">
        <v>2.3506890345540829E-5</v>
      </c>
      <c r="AB7" s="356">
        <v>5.2637642939679616E-5</v>
      </c>
      <c r="AC7" s="356">
        <v>1.3500866374127854E-4</v>
      </c>
      <c r="AD7" s="356">
        <v>7.2089281670426912E-5</v>
      </c>
      <c r="AE7" s="356">
        <v>1.9835833875014693E-4</v>
      </c>
      <c r="AF7" s="356">
        <v>2.5777567552090269E-4</v>
      </c>
      <c r="AG7" s="356">
        <v>9.8390413612961411E-5</v>
      </c>
      <c r="AH7" s="356">
        <v>7.0977661273008798E-5</v>
      </c>
      <c r="AI7" s="356">
        <v>7.6011946515944549E-5</v>
      </c>
      <c r="AJ7" s="356">
        <v>2.315091432921908E-4</v>
      </c>
      <c r="AK7" s="356">
        <v>2.8804100764564123E-4</v>
      </c>
      <c r="AL7" s="356">
        <v>4.2705287437387184E-5</v>
      </c>
      <c r="AM7" s="356">
        <v>1.1300865226059069E-4</v>
      </c>
      <c r="AN7" s="356">
        <v>1.9445392950455213E-4</v>
      </c>
      <c r="AO7" s="356">
        <v>2.8313922394391388E-4</v>
      </c>
      <c r="AP7" s="356">
        <v>1.2849144988821533E-4</v>
      </c>
      <c r="AQ7" s="356">
        <v>2.3947932313339811E-5</v>
      </c>
      <c r="AR7" s="356">
        <v>1.5509238803237464E-4</v>
      </c>
      <c r="AS7" s="356">
        <v>9.0030612051033855E-5</v>
      </c>
      <c r="AT7" s="356">
        <v>2.822726491637762E-4</v>
      </c>
      <c r="AU7" s="356">
        <v>4.7459833044038069E-5</v>
      </c>
      <c r="AV7" s="356">
        <v>2.3601848215986193E-4</v>
      </c>
      <c r="AW7" s="356">
        <v>1.3121476200567035E-3</v>
      </c>
      <c r="AX7" s="356">
        <v>1.5489661720254064E-4</v>
      </c>
      <c r="AY7" s="356">
        <v>2.7541593294196337E-4</v>
      </c>
      <c r="AZ7" s="356">
        <v>1.2690595744094225E-3</v>
      </c>
      <c r="BA7" s="358">
        <v>6.1228040671595734E-5</v>
      </c>
      <c r="BC7" s="73">
        <v>4</v>
      </c>
      <c r="BD7" s="354" t="s">
        <v>2</v>
      </c>
      <c r="BE7" s="355">
        <v>4.2256109692727049E-3</v>
      </c>
      <c r="BF7" s="356">
        <v>2.8484563668274726E-3</v>
      </c>
      <c r="BG7" s="356">
        <v>1.3126727495849254E-3</v>
      </c>
      <c r="BH7" s="356">
        <v>0.23062305849777143</v>
      </c>
      <c r="BI7" s="356">
        <v>2.449481236765914E-3</v>
      </c>
      <c r="BJ7" s="356">
        <v>1.735432570068805E-3</v>
      </c>
      <c r="BK7" s="356">
        <v>6.0735462622644944E-4</v>
      </c>
      <c r="BL7" s="356">
        <v>1.6807070571166842E-3</v>
      </c>
      <c r="BM7" s="356">
        <v>7.7595167934595176E-4</v>
      </c>
      <c r="BN7" s="356">
        <v>9.8952749195457433E-4</v>
      </c>
      <c r="BO7" s="356">
        <v>1.2663875773833585E-4</v>
      </c>
      <c r="BP7" s="356">
        <v>5.3747382453297392E-4</v>
      </c>
      <c r="BQ7" s="356">
        <v>1.8385016664251557E-3</v>
      </c>
      <c r="BR7" s="356">
        <v>8.0929133799623697E-4</v>
      </c>
      <c r="BS7" s="356">
        <v>2.7843784504762454E-3</v>
      </c>
      <c r="BT7" s="356">
        <v>3.7687964230487306E-3</v>
      </c>
      <c r="BU7" s="356">
        <v>1.0832661420725324E-3</v>
      </c>
      <c r="BV7" s="356">
        <v>6.6200351243330758E-4</v>
      </c>
      <c r="BW7" s="356">
        <v>8.4454738956611728E-4</v>
      </c>
      <c r="BX7" s="356">
        <v>3.1843459937267531E-3</v>
      </c>
      <c r="BY7" s="356">
        <v>4.0278086337125953E-3</v>
      </c>
      <c r="BZ7" s="356">
        <v>2.1556300647962776E-4</v>
      </c>
      <c r="CA7" s="356">
        <v>8.0213472905659095E-4</v>
      </c>
      <c r="CB7" s="356">
        <v>2.7236543060055072E-3</v>
      </c>
      <c r="CC7" s="356">
        <v>4.3008629198883685E-3</v>
      </c>
      <c r="CD7" s="356">
        <v>1.4118342574783087E-3</v>
      </c>
      <c r="CE7" s="356">
        <v>5.0555442256711307E-5</v>
      </c>
      <c r="CF7" s="356">
        <v>1.7504704994036437E-3</v>
      </c>
      <c r="CG7" s="356">
        <v>7.1648641743633768E-4</v>
      </c>
      <c r="CH7" s="356">
        <v>4.2408497126622856E-3</v>
      </c>
      <c r="CI7" s="356">
        <v>3.1542432942422951E-4</v>
      </c>
      <c r="CJ7" s="356">
        <v>3.2917293310056801E-3</v>
      </c>
      <c r="CK7" s="356">
        <v>2.1424262987257785E-2</v>
      </c>
      <c r="CL7" s="356">
        <v>1.993979759100757E-3</v>
      </c>
      <c r="CM7" s="356">
        <v>3.8274180216086784E-3</v>
      </c>
      <c r="CN7" s="356">
        <v>2.0060941215207764E-2</v>
      </c>
      <c r="CO7" s="358">
        <v>2.1227236794221847E-4</v>
      </c>
    </row>
    <row r="8" spans="2:93" ht="20.149999999999999" customHeight="1" x14ac:dyDescent="0.2">
      <c r="B8" s="211">
        <v>5</v>
      </c>
      <c r="C8" s="360" t="s">
        <v>3</v>
      </c>
      <c r="D8" s="361">
        <v>8.0961939683786843E-2</v>
      </c>
      <c r="E8" s="362">
        <v>0.43797018271522048</v>
      </c>
      <c r="F8" s="362">
        <v>0.2055908395272632</v>
      </c>
      <c r="G8" s="363">
        <v>2.1686555665481355E-3</v>
      </c>
      <c r="H8" s="362">
        <v>6.4822556116648486E-2</v>
      </c>
      <c r="I8" s="364">
        <v>5.6130893014006769E-2</v>
      </c>
      <c r="K8" s="383" t="str">
        <f t="shared" si="0"/>
        <v>令和４年（2022年）</v>
      </c>
      <c r="L8" s="381">
        <f t="shared" si="1"/>
        <v>0.52065488066092258</v>
      </c>
      <c r="M8" s="382">
        <f t="shared" si="1"/>
        <v>0.53412627708601101</v>
      </c>
      <c r="O8" s="211">
        <v>5</v>
      </c>
      <c r="P8" s="360" t="s">
        <v>3</v>
      </c>
      <c r="Q8" s="361">
        <v>3.0830346867504674E-3</v>
      </c>
      <c r="R8" s="362">
        <v>4.0661282943931952E-4</v>
      </c>
      <c r="S8" s="362">
        <v>1.9483785193664368E-3</v>
      </c>
      <c r="T8" s="362">
        <v>7.4537825169713003E-4</v>
      </c>
      <c r="U8" s="362">
        <v>1.0243420259970968</v>
      </c>
      <c r="V8" s="362">
        <v>2.9629207070251107E-3</v>
      </c>
      <c r="W8" s="362">
        <v>3.6492798330888578E-4</v>
      </c>
      <c r="X8" s="362">
        <v>7.4136759831124716E-4</v>
      </c>
      <c r="Y8" s="362">
        <v>7.4604491533030674E-4</v>
      </c>
      <c r="Z8" s="362">
        <v>3.4692347565582474E-4</v>
      </c>
      <c r="AA8" s="362">
        <v>1.457540829384648E-4</v>
      </c>
      <c r="AB8" s="362">
        <v>4.1532696360296743E-4</v>
      </c>
      <c r="AC8" s="362">
        <v>3.4098076115366424E-4</v>
      </c>
      <c r="AD8" s="362">
        <v>2.5268643903847638E-4</v>
      </c>
      <c r="AE8" s="362">
        <v>1.180482409874419E-3</v>
      </c>
      <c r="AF8" s="362">
        <v>4.2461204292455279E-4</v>
      </c>
      <c r="AG8" s="362">
        <v>3.2116036623198622E-4</v>
      </c>
      <c r="AH8" s="362">
        <v>3.2438879464680983E-4</v>
      </c>
      <c r="AI8" s="362">
        <v>2.8318355726701888E-4</v>
      </c>
      <c r="AJ8" s="362">
        <v>7.3197626685759199E-3</v>
      </c>
      <c r="AK8" s="362">
        <v>7.3833449638092928E-3</v>
      </c>
      <c r="AL8" s="362">
        <v>5.6530743809624019E-4</v>
      </c>
      <c r="AM8" s="362">
        <v>9.112612021675156E-4</v>
      </c>
      <c r="AN8" s="362">
        <v>6.7274185630176672E-4</v>
      </c>
      <c r="AO8" s="362">
        <v>8.885444803894949E-4</v>
      </c>
      <c r="AP8" s="362">
        <v>7.9793444887363578E-4</v>
      </c>
      <c r="AQ8" s="362">
        <v>2.6785384608155787E-4</v>
      </c>
      <c r="AR8" s="362">
        <v>1.2244461386782151E-3</v>
      </c>
      <c r="AS8" s="362">
        <v>1.2300231893802127E-3</v>
      </c>
      <c r="AT8" s="362">
        <v>3.9270639838223393E-4</v>
      </c>
      <c r="AU8" s="362">
        <v>8.477521034193973E-4</v>
      </c>
      <c r="AV8" s="362">
        <v>8.2964667788679831E-4</v>
      </c>
      <c r="AW8" s="362">
        <v>1.9644909332708466E-3</v>
      </c>
      <c r="AX8" s="362">
        <v>5.445588788994015E-4</v>
      </c>
      <c r="AY8" s="362">
        <v>7.6130883492323616E-4</v>
      </c>
      <c r="AZ8" s="362">
        <v>3.6313178870846508E-2</v>
      </c>
      <c r="BA8" s="364">
        <v>3.1406631493897247E-4</v>
      </c>
      <c r="BC8" s="211">
        <v>5</v>
      </c>
      <c r="BD8" s="360" t="s">
        <v>3</v>
      </c>
      <c r="BE8" s="361">
        <v>3.1563937365926303E-2</v>
      </c>
      <c r="BF8" s="362">
        <v>8.5837321491938963E-4</v>
      </c>
      <c r="BG8" s="362">
        <v>1.6598952579186897E-2</v>
      </c>
      <c r="BH8" s="362">
        <v>5.4955033644411922E-3</v>
      </c>
      <c r="BI8" s="362">
        <v>0.29061688041409156</v>
      </c>
      <c r="BJ8" s="362">
        <v>3.1711707349394193E-2</v>
      </c>
      <c r="BK8" s="362">
        <v>7.284081256117899E-4</v>
      </c>
      <c r="BL8" s="362">
        <v>5.5802425249901321E-3</v>
      </c>
      <c r="BM8" s="362">
        <v>4.8954257209439392E-3</v>
      </c>
      <c r="BN8" s="362">
        <v>1.7894448136919453E-3</v>
      </c>
      <c r="BO8" s="362">
        <v>1.6810832742990731E-4</v>
      </c>
      <c r="BP8" s="362">
        <v>3.2011291137730119E-3</v>
      </c>
      <c r="BQ8" s="362">
        <v>2.0053348484964043E-3</v>
      </c>
      <c r="BR8" s="362">
        <v>5.2098477265329806E-4</v>
      </c>
      <c r="BS8" s="362">
        <v>1.1642819671470917E-2</v>
      </c>
      <c r="BT8" s="362">
        <v>3.0532856542504917E-3</v>
      </c>
      <c r="BU8" s="362">
        <v>1.835036693769274E-3</v>
      </c>
      <c r="BV8" s="362">
        <v>1.8394513729754981E-3</v>
      </c>
      <c r="BW8" s="362">
        <v>1.2920561089433506E-3</v>
      </c>
      <c r="BX8" s="362">
        <v>8.4318577691043867E-2</v>
      </c>
      <c r="BY8" s="362">
        <v>8.2562241499586048E-2</v>
      </c>
      <c r="BZ8" s="362">
        <v>3.3673759525010205E-3</v>
      </c>
      <c r="CA8" s="362">
        <v>3.2542301349700949E-3</v>
      </c>
      <c r="CB8" s="362">
        <v>4.5615076772473817E-3</v>
      </c>
      <c r="CC8" s="362">
        <v>7.5180292340028196E-3</v>
      </c>
      <c r="CD8" s="362">
        <v>4.5339318979946523E-3</v>
      </c>
      <c r="CE8" s="362">
        <v>5.6901339181158247E-4</v>
      </c>
      <c r="CF8" s="362">
        <v>9.7631502867211433E-3</v>
      </c>
      <c r="CG8" s="362">
        <v>9.4696838755160846E-3</v>
      </c>
      <c r="CH8" s="362">
        <v>1.1936452234970621E-3</v>
      </c>
      <c r="CI8" s="362">
        <v>6.8276614036712445E-3</v>
      </c>
      <c r="CJ8" s="362">
        <v>5.7438989314476793E-3</v>
      </c>
      <c r="CK8" s="362">
        <v>1.8664706325868963E-2</v>
      </c>
      <c r="CL8" s="362">
        <v>3.7214144126551077E-3</v>
      </c>
      <c r="CM8" s="362">
        <v>5.0752533204993771E-3</v>
      </c>
      <c r="CN8" s="362">
        <v>0.43243028060487776</v>
      </c>
      <c r="CO8" s="364">
        <v>6.0359298777236175E-4</v>
      </c>
    </row>
    <row r="9" spans="2:93" ht="20.149999999999999" customHeight="1" x14ac:dyDescent="0.2">
      <c r="B9" s="203">
        <v>6</v>
      </c>
      <c r="C9" s="366" t="s">
        <v>5</v>
      </c>
      <c r="D9" s="367">
        <v>0.21773315616984357</v>
      </c>
      <c r="E9" s="368">
        <v>0.41367454045080171</v>
      </c>
      <c r="F9" s="368">
        <v>0.105041222457429</v>
      </c>
      <c r="G9" s="369">
        <v>1.0616050823911186E-2</v>
      </c>
      <c r="H9" s="368">
        <v>2.7797045558747121E-2</v>
      </c>
      <c r="I9" s="370">
        <v>2.6959244400894679E-2</v>
      </c>
      <c r="K9" s="384" t="str">
        <f t="shared" si="0"/>
        <v>令和５年（2023年）</v>
      </c>
      <c r="L9" s="381">
        <f t="shared" si="1"/>
        <v>0.54715948066986786</v>
      </c>
      <c r="M9" s="382">
        <f t="shared" si="1"/>
        <v>0.5960677179768451</v>
      </c>
      <c r="O9" s="203">
        <v>6</v>
      </c>
      <c r="P9" s="366" t="s">
        <v>5</v>
      </c>
      <c r="Q9" s="367">
        <v>1.4628906052951486E-2</v>
      </c>
      <c r="R9" s="368">
        <v>8.3288421337982834E-4</v>
      </c>
      <c r="S9" s="368">
        <v>4.5402563668648635E-3</v>
      </c>
      <c r="T9" s="368">
        <v>1.8219643773838008E-2</v>
      </c>
      <c r="U9" s="368">
        <v>6.9476350041167865E-3</v>
      </c>
      <c r="V9" s="368">
        <v>1.04443134667323</v>
      </c>
      <c r="W9" s="368">
        <v>8.6246387183317313E-3</v>
      </c>
      <c r="X9" s="368">
        <v>3.8930077751912852E-2</v>
      </c>
      <c r="Y9" s="368">
        <v>2.2342808763991936E-3</v>
      </c>
      <c r="Z9" s="368">
        <v>1.5634699538498832E-3</v>
      </c>
      <c r="AA9" s="368">
        <v>7.1982834815856377E-4</v>
      </c>
      <c r="AB9" s="368">
        <v>2.1922180130614075E-3</v>
      </c>
      <c r="AC9" s="368">
        <v>1.6277519290560983E-3</v>
      </c>
      <c r="AD9" s="368">
        <v>1.1261503915110365E-3</v>
      </c>
      <c r="AE9" s="368">
        <v>4.6358438655334554E-3</v>
      </c>
      <c r="AF9" s="368">
        <v>4.0934188098499689E-3</v>
      </c>
      <c r="AG9" s="368">
        <v>2.1944736638578074E-3</v>
      </c>
      <c r="AH9" s="368">
        <v>1.0643122555340446E-3</v>
      </c>
      <c r="AI9" s="368">
        <v>3.1421436923037274E-3</v>
      </c>
      <c r="AJ9" s="368">
        <v>7.7781576802932401E-3</v>
      </c>
      <c r="AK9" s="368">
        <v>1.8914676999926216E-3</v>
      </c>
      <c r="AL9" s="368">
        <v>6.659057484896605E-4</v>
      </c>
      <c r="AM9" s="368">
        <v>2.7234470838649288E-3</v>
      </c>
      <c r="AN9" s="368">
        <v>3.8454736136563144E-3</v>
      </c>
      <c r="AO9" s="368">
        <v>2.0733665683008213E-4</v>
      </c>
      <c r="AP9" s="368">
        <v>2.7038788853925603E-4</v>
      </c>
      <c r="AQ9" s="368">
        <v>1.0958845952437521E-4</v>
      </c>
      <c r="AR9" s="368">
        <v>5.4917643241472129E-4</v>
      </c>
      <c r="AS9" s="368">
        <v>5.3896398362418671E-4</v>
      </c>
      <c r="AT9" s="368">
        <v>4.791209363997309E-4</v>
      </c>
      <c r="AU9" s="368">
        <v>9.9991437474535949E-4</v>
      </c>
      <c r="AV9" s="368">
        <v>3.7671712293024621E-2</v>
      </c>
      <c r="AW9" s="368">
        <v>8.4440449253555248E-4</v>
      </c>
      <c r="AX9" s="368">
        <v>1.1814500463761899E-3</v>
      </c>
      <c r="AY9" s="368">
        <v>2.194988559974716E-3</v>
      </c>
      <c r="AZ9" s="368">
        <v>3.0748265029736923E-3</v>
      </c>
      <c r="BA9" s="370">
        <v>1.0228998614577158E-3</v>
      </c>
      <c r="BC9" s="203">
        <v>6</v>
      </c>
      <c r="BD9" s="366" t="s">
        <v>5</v>
      </c>
      <c r="BE9" s="367">
        <v>5.9677957752939707E-2</v>
      </c>
      <c r="BF9" s="368">
        <v>2.7669348883155747E-3</v>
      </c>
      <c r="BG9" s="368">
        <v>1.2115603064616108E-2</v>
      </c>
      <c r="BH9" s="368">
        <v>7.7909194739867474E-2</v>
      </c>
      <c r="BI9" s="368">
        <v>2.781010755675517E-2</v>
      </c>
      <c r="BJ9" s="368">
        <v>0.19215437716412523</v>
      </c>
      <c r="BK9" s="368">
        <v>3.6975582674322265E-2</v>
      </c>
      <c r="BL9" s="368">
        <v>0.16305584292924277</v>
      </c>
      <c r="BM9" s="368">
        <v>8.3867768042843165E-3</v>
      </c>
      <c r="BN9" s="368">
        <v>6.1906741699145644E-3</v>
      </c>
      <c r="BO9" s="368">
        <v>2.7068719547078046E-3</v>
      </c>
      <c r="BP9" s="368">
        <v>9.0491286852518085E-3</v>
      </c>
      <c r="BQ9" s="368">
        <v>6.310107612169099E-3</v>
      </c>
      <c r="BR9" s="368">
        <v>4.0572706305844978E-3</v>
      </c>
      <c r="BS9" s="368">
        <v>1.6867329031264793E-2</v>
      </c>
      <c r="BT9" s="368">
        <v>1.5937711946295851E-2</v>
      </c>
      <c r="BU9" s="368">
        <v>7.8521295821899987E-3</v>
      </c>
      <c r="BV9" s="368">
        <v>2.8540973513297013E-3</v>
      </c>
      <c r="BW9" s="368">
        <v>1.1330102754393204E-2</v>
      </c>
      <c r="BX9" s="368">
        <v>3.1614451959676305E-2</v>
      </c>
      <c r="BY9" s="368">
        <v>6.1570466079146052E-3</v>
      </c>
      <c r="BZ9" s="368">
        <v>1.9798230642930664E-3</v>
      </c>
      <c r="CA9" s="368">
        <v>8.3601686469505741E-3</v>
      </c>
      <c r="CB9" s="368">
        <v>1.544544455842373E-2</v>
      </c>
      <c r="CC9" s="368">
        <v>9.0876438272690396E-6</v>
      </c>
      <c r="CD9" s="368">
        <v>2.7522745140618521E-5</v>
      </c>
      <c r="CE9" s="368">
        <v>3.3560412631666686E-5</v>
      </c>
      <c r="CF9" s="368">
        <v>7.5305534153332742E-4</v>
      </c>
      <c r="CG9" s="368">
        <v>7.3546866723397692E-4</v>
      </c>
      <c r="CH9" s="368">
        <v>9.3422794044553073E-4</v>
      </c>
      <c r="CI9" s="368">
        <v>3.4093203635770859E-3</v>
      </c>
      <c r="CJ9" s="368">
        <v>0.1625220109952796</v>
      </c>
      <c r="CK9" s="368">
        <v>2.243291697035194E-3</v>
      </c>
      <c r="CL9" s="368">
        <v>3.897844830598195E-3</v>
      </c>
      <c r="CM9" s="368">
        <v>7.503548064017442E-3</v>
      </c>
      <c r="CN9" s="368">
        <v>9.3294307205259563E-3</v>
      </c>
      <c r="CO9" s="370">
        <v>3.6746906569778081E-3</v>
      </c>
    </row>
    <row r="10" spans="2:93" ht="20.149999999999999" customHeight="1" x14ac:dyDescent="0.2">
      <c r="B10" s="73">
        <v>7</v>
      </c>
      <c r="C10" s="354" t="s">
        <v>6</v>
      </c>
      <c r="D10" s="355">
        <v>3.4692434349733681E-2</v>
      </c>
      <c r="E10" s="356">
        <v>0.46908648437679334</v>
      </c>
      <c r="F10" s="356">
        <v>5.7293110088114975E-2</v>
      </c>
      <c r="G10" s="357">
        <v>1.6227961740925959E-2</v>
      </c>
      <c r="H10" s="356">
        <v>1.1113393592315801E-2</v>
      </c>
      <c r="I10" s="358">
        <v>9.9311176782396517E-3</v>
      </c>
      <c r="K10" s="384" t="str">
        <f t="shared" si="0"/>
        <v>令和６年（2024年）</v>
      </c>
      <c r="L10" s="381">
        <f t="shared" si="1"/>
        <v>0.54435289444561274</v>
      </c>
      <c r="M10" s="382">
        <f t="shared" si="1"/>
        <v>0.57137298099833567</v>
      </c>
      <c r="O10" s="73">
        <v>7</v>
      </c>
      <c r="P10" s="354" t="s">
        <v>6</v>
      </c>
      <c r="Q10" s="355">
        <v>5.2292341431603071E-4</v>
      </c>
      <c r="R10" s="356">
        <v>1.334715355550486E-3</v>
      </c>
      <c r="S10" s="356">
        <v>2.7163294067302488E-4</v>
      </c>
      <c r="T10" s="356">
        <v>1.7114523411901821E-4</v>
      </c>
      <c r="U10" s="356">
        <v>1.9010742618689953E-4</v>
      </c>
      <c r="V10" s="356">
        <v>1.9000492896476958E-4</v>
      </c>
      <c r="W10" s="356">
        <v>1.0085224934280062</v>
      </c>
      <c r="X10" s="356">
        <v>1.117798184353365E-4</v>
      </c>
      <c r="Y10" s="356">
        <v>6.0173534417003822E-4</v>
      </c>
      <c r="Z10" s="356">
        <v>8.7070911390268416E-4</v>
      </c>
      <c r="AA10" s="356">
        <v>2.5244683815893085E-4</v>
      </c>
      <c r="AB10" s="356">
        <v>1.9364208285560646E-4</v>
      </c>
      <c r="AC10" s="356">
        <v>1.1940647386928102E-4</v>
      </c>
      <c r="AD10" s="356">
        <v>8.2734787360751858E-5</v>
      </c>
      <c r="AE10" s="356">
        <v>1.48041801918213E-4</v>
      </c>
      <c r="AF10" s="356">
        <v>1.1948532512133545E-4</v>
      </c>
      <c r="AG10" s="356">
        <v>8.4293747992206193E-5</v>
      </c>
      <c r="AH10" s="356">
        <v>6.5146002259242302E-5</v>
      </c>
      <c r="AI10" s="356">
        <v>1.4029511998179414E-4</v>
      </c>
      <c r="AJ10" s="356">
        <v>4.3713758176050445E-4</v>
      </c>
      <c r="AK10" s="356">
        <v>3.8369055097186661E-4</v>
      </c>
      <c r="AL10" s="356">
        <v>1.2368406911488245E-3</v>
      </c>
      <c r="AM10" s="356">
        <v>5.2831505741994609E-4</v>
      </c>
      <c r="AN10" s="356">
        <v>6.3439742683811756E-4</v>
      </c>
      <c r="AO10" s="356">
        <v>1.8220075070476304E-4</v>
      </c>
      <c r="AP10" s="356">
        <v>1.2379283228656739E-4</v>
      </c>
      <c r="AQ10" s="356">
        <v>4.3986998422380723E-5</v>
      </c>
      <c r="AR10" s="356">
        <v>3.5150859888060815E-3</v>
      </c>
      <c r="AS10" s="356">
        <v>1.2682781901641056E-4</v>
      </c>
      <c r="AT10" s="356">
        <v>4.1073593582387549E-4</v>
      </c>
      <c r="AU10" s="356">
        <v>1.6133161309425903E-4</v>
      </c>
      <c r="AV10" s="356">
        <v>1.4428337205036544E-4</v>
      </c>
      <c r="AW10" s="356">
        <v>2.3603855456254545E-4</v>
      </c>
      <c r="AX10" s="356">
        <v>1.3220320971280187E-4</v>
      </c>
      <c r="AY10" s="356">
        <v>2.6736534117841764E-4</v>
      </c>
      <c r="AZ10" s="356">
        <v>1.9700379710031591E-4</v>
      </c>
      <c r="BA10" s="358">
        <v>4.4264355844942911E-4</v>
      </c>
      <c r="BC10" s="73">
        <v>7</v>
      </c>
      <c r="BD10" s="354" t="s">
        <v>6</v>
      </c>
      <c r="BE10" s="355">
        <v>8.8499211255272311E-3</v>
      </c>
      <c r="BF10" s="356">
        <v>2.1368218132294971E-2</v>
      </c>
      <c r="BG10" s="356">
        <v>2.9162760671233019E-3</v>
      </c>
      <c r="BH10" s="356">
        <v>2.1404652782333251E-3</v>
      </c>
      <c r="BI10" s="356">
        <v>1.7070199311730047E-3</v>
      </c>
      <c r="BJ10" s="356">
        <v>2.4382278856398482E-3</v>
      </c>
      <c r="BK10" s="356">
        <v>0.23800787682597729</v>
      </c>
      <c r="BL10" s="356">
        <v>8.7803127244863867E-4</v>
      </c>
      <c r="BM10" s="356">
        <v>7.9021348557150196E-3</v>
      </c>
      <c r="BN10" s="356">
        <v>1.9827875339747378E-2</v>
      </c>
      <c r="BO10" s="356">
        <v>4.5484447100874112E-3</v>
      </c>
      <c r="BP10" s="356">
        <v>3.3199521254901774E-3</v>
      </c>
      <c r="BQ10" s="356">
        <v>1.0148224132276789E-3</v>
      </c>
      <c r="BR10" s="356">
        <v>6.1099945210130202E-4</v>
      </c>
      <c r="BS10" s="356">
        <v>1.895102273847316E-3</v>
      </c>
      <c r="BT10" s="356">
        <v>1.2614281315036628E-3</v>
      </c>
      <c r="BU10" s="356">
        <v>5.2951164148359897E-4</v>
      </c>
      <c r="BV10" s="356">
        <v>3.4376899515667055E-4</v>
      </c>
      <c r="BW10" s="356">
        <v>2.1437314559864433E-3</v>
      </c>
      <c r="BX10" s="356">
        <v>2.1705055735777323E-3</v>
      </c>
      <c r="BY10" s="356">
        <v>6.6215992255646127E-3</v>
      </c>
      <c r="BZ10" s="356">
        <v>3.1239986026927381E-2</v>
      </c>
      <c r="CA10" s="356">
        <v>1.0572550702353497E-2</v>
      </c>
      <c r="CB10" s="356">
        <v>1.2137041481617213E-2</v>
      </c>
      <c r="CC10" s="356">
        <v>1.3539575768157432E-3</v>
      </c>
      <c r="CD10" s="356">
        <v>3.7659372175908321E-4</v>
      </c>
      <c r="CE10" s="356">
        <v>4.0523562052674857E-4</v>
      </c>
      <c r="CF10" s="356">
        <v>9.4780520963242812E-2</v>
      </c>
      <c r="CG10" s="356">
        <v>7.7828011420301695E-4</v>
      </c>
      <c r="CH10" s="356">
        <v>8.8393974175983853E-3</v>
      </c>
      <c r="CI10" s="356">
        <v>2.1894714760691443E-3</v>
      </c>
      <c r="CJ10" s="356">
        <v>1.9243268051659535E-3</v>
      </c>
      <c r="CK10" s="356">
        <v>3.1662854892893352E-3</v>
      </c>
      <c r="CL10" s="356">
        <v>1.9091147067602373E-3</v>
      </c>
      <c r="CM10" s="356">
        <v>3.7085029207721736E-3</v>
      </c>
      <c r="CN10" s="356">
        <v>0</v>
      </c>
      <c r="CO10" s="358">
        <v>8.9211276290844157E-3</v>
      </c>
    </row>
    <row r="11" spans="2:93" ht="20.149999999999999" customHeight="1" x14ac:dyDescent="0.2">
      <c r="B11" s="73">
        <v>8</v>
      </c>
      <c r="C11" s="354" t="s">
        <v>185</v>
      </c>
      <c r="D11" s="355">
        <v>0.20723003792726624</v>
      </c>
      <c r="E11" s="356">
        <v>0.42276012265183599</v>
      </c>
      <c r="F11" s="356">
        <v>0.23321812021096022</v>
      </c>
      <c r="G11" s="357">
        <v>2.4244992422427936E-3</v>
      </c>
      <c r="H11" s="356">
        <v>2.9562918941565385E-2</v>
      </c>
      <c r="I11" s="358">
        <v>2.7167303096300603E-2</v>
      </c>
      <c r="K11" s="384" t="str">
        <f t="shared" si="0"/>
        <v/>
      </c>
      <c r="L11" s="381" t="str">
        <f t="shared" si="1"/>
        <v/>
      </c>
      <c r="M11" s="382" t="str">
        <f t="shared" si="1"/>
        <v/>
      </c>
      <c r="O11" s="73">
        <v>8</v>
      </c>
      <c r="P11" s="354" t="s">
        <v>185</v>
      </c>
      <c r="Q11" s="355">
        <v>3.1400416449225842E-3</v>
      </c>
      <c r="R11" s="356">
        <v>1.2153765810970442E-3</v>
      </c>
      <c r="S11" s="356">
        <v>6.1963710643712124E-3</v>
      </c>
      <c r="T11" s="356">
        <v>3.4369321460134454E-3</v>
      </c>
      <c r="U11" s="356">
        <v>3.1963411986196139E-3</v>
      </c>
      <c r="V11" s="356">
        <v>1.4881504739980268E-2</v>
      </c>
      <c r="W11" s="356">
        <v>5.645954250146374E-4</v>
      </c>
      <c r="X11" s="356">
        <v>1.0478832620636898</v>
      </c>
      <c r="Y11" s="356">
        <v>6.4062723442116841E-4</v>
      </c>
      <c r="Z11" s="356">
        <v>4.2167032003313277E-4</v>
      </c>
      <c r="AA11" s="356">
        <v>2.4893194628849074E-4</v>
      </c>
      <c r="AB11" s="356">
        <v>9.72096868151858E-4</v>
      </c>
      <c r="AC11" s="356">
        <v>2.0767460688404693E-3</v>
      </c>
      <c r="AD11" s="356">
        <v>2.4276099258297426E-3</v>
      </c>
      <c r="AE11" s="356">
        <v>1.7144276339241763E-2</v>
      </c>
      <c r="AF11" s="356">
        <v>5.8167773700958294E-3</v>
      </c>
      <c r="AG11" s="356">
        <v>4.4718766403685824E-3</v>
      </c>
      <c r="AH11" s="356">
        <v>5.0679423072475275E-3</v>
      </c>
      <c r="AI11" s="356">
        <v>1.1231609768075305E-2</v>
      </c>
      <c r="AJ11" s="356">
        <v>9.1302112355713689E-3</v>
      </c>
      <c r="AK11" s="356">
        <v>4.2238606581610268E-3</v>
      </c>
      <c r="AL11" s="356">
        <v>3.8557075084920823E-4</v>
      </c>
      <c r="AM11" s="356">
        <v>9.382955904929248E-3</v>
      </c>
      <c r="AN11" s="356">
        <v>4.8731415845631497E-3</v>
      </c>
      <c r="AO11" s="356">
        <v>1.4818684352064676E-3</v>
      </c>
      <c r="AP11" s="356">
        <v>1.0671827093627808E-3</v>
      </c>
      <c r="AQ11" s="356">
        <v>4.0196276306286714E-4</v>
      </c>
      <c r="AR11" s="356">
        <v>1.5610141779125104E-3</v>
      </c>
      <c r="AS11" s="356">
        <v>1.0955128916541729E-3</v>
      </c>
      <c r="AT11" s="356">
        <v>8.4621168500671881E-4</v>
      </c>
      <c r="AU11" s="356">
        <v>7.4157468707070594E-4</v>
      </c>
      <c r="AV11" s="356">
        <v>1.3862736918383244E-3</v>
      </c>
      <c r="AW11" s="356">
        <v>2.086838755501775E-3</v>
      </c>
      <c r="AX11" s="356">
        <v>2.2864286308756903E-3</v>
      </c>
      <c r="AY11" s="356">
        <v>1.2620449611729222E-3</v>
      </c>
      <c r="AZ11" s="356">
        <v>1.0809923387697902E-2</v>
      </c>
      <c r="BA11" s="358">
        <v>7.8199136452829113E-4</v>
      </c>
      <c r="BC11" s="73">
        <v>8</v>
      </c>
      <c r="BD11" s="354" t="s">
        <v>185</v>
      </c>
      <c r="BE11" s="355">
        <v>1.0893899907949053E-2</v>
      </c>
      <c r="BF11" s="356">
        <v>3.5773542923456126E-3</v>
      </c>
      <c r="BG11" s="356">
        <v>2.4088348363985899E-2</v>
      </c>
      <c r="BH11" s="356">
        <v>1.2943931991530131E-2</v>
      </c>
      <c r="BI11" s="356">
        <v>1.2708269806735338E-2</v>
      </c>
      <c r="BJ11" s="356">
        <v>6.3895943760655438E-2</v>
      </c>
      <c r="BK11" s="356">
        <v>7.5554080650850415E-4</v>
      </c>
      <c r="BL11" s="356">
        <v>0.21706802940056422</v>
      </c>
      <c r="BM11" s="356">
        <v>9.7485807950543988E-4</v>
      </c>
      <c r="BN11" s="356">
        <v>6.9529820831789224E-4</v>
      </c>
      <c r="BO11" s="356">
        <v>3.2275403176837305E-4</v>
      </c>
      <c r="BP11" s="356">
        <v>3.4665740501056406E-3</v>
      </c>
      <c r="BQ11" s="356">
        <v>8.4036257140460181E-3</v>
      </c>
      <c r="BR11" s="356">
        <v>9.8840225471835772E-3</v>
      </c>
      <c r="BS11" s="356">
        <v>7.7036871341443505E-2</v>
      </c>
      <c r="BT11" s="356">
        <v>2.4534845897893367E-2</v>
      </c>
      <c r="BU11" s="356">
        <v>1.8439877756815298E-2</v>
      </c>
      <c r="BV11" s="356">
        <v>2.1361462228055871E-2</v>
      </c>
      <c r="BW11" s="356">
        <v>4.9349424683473232E-2</v>
      </c>
      <c r="BX11" s="356">
        <v>3.9582320834757656E-2</v>
      </c>
      <c r="BY11" s="356">
        <v>1.6832753909356457E-2</v>
      </c>
      <c r="BZ11" s="356">
        <v>0</v>
      </c>
      <c r="CA11" s="356">
        <v>3.6743686168870776E-2</v>
      </c>
      <c r="CB11" s="356">
        <v>2.0451521506622564E-2</v>
      </c>
      <c r="CC11" s="356">
        <v>5.249752242690477E-3</v>
      </c>
      <c r="CD11" s="356">
        <v>2.5373769200039025E-3</v>
      </c>
      <c r="CE11" s="356">
        <v>7.3561252162789514E-4</v>
      </c>
      <c r="CF11" s="356">
        <v>4.2178559026389683E-3</v>
      </c>
      <c r="CG11" s="356">
        <v>2.1756126959053676E-3</v>
      </c>
      <c r="CH11" s="356">
        <v>1.7501544959100013E-3</v>
      </c>
      <c r="CI11" s="356">
        <v>1.5596863620328961E-3</v>
      </c>
      <c r="CJ11" s="356">
        <v>2.3645666122508869E-3</v>
      </c>
      <c r="CK11" s="356">
        <v>7.4235341426022276E-3</v>
      </c>
      <c r="CL11" s="356">
        <v>8.3640462130699384E-3</v>
      </c>
      <c r="CM11" s="356">
        <v>2.7792467673229014E-3</v>
      </c>
      <c r="CN11" s="356">
        <v>4.6101975326634639E-2</v>
      </c>
      <c r="CO11" s="358">
        <v>2.0580853213399016E-3</v>
      </c>
    </row>
    <row r="12" spans="2:93" ht="20.149999999999999" customHeight="1" x14ac:dyDescent="0.2">
      <c r="B12" s="73">
        <v>9</v>
      </c>
      <c r="C12" s="354" t="s">
        <v>7</v>
      </c>
      <c r="D12" s="355">
        <v>0.4104198134417304</v>
      </c>
      <c r="E12" s="356">
        <v>0.47758252646201299</v>
      </c>
      <c r="F12" s="356">
        <v>0.19352996822404719</v>
      </c>
      <c r="G12" s="357">
        <v>3.2345832731230149E-4</v>
      </c>
      <c r="H12" s="356">
        <v>2.844436387861346E-2</v>
      </c>
      <c r="I12" s="358">
        <v>2.4605851106067007E-2</v>
      </c>
      <c r="K12" s="384" t="str">
        <f t="shared" si="0"/>
        <v/>
      </c>
      <c r="L12" s="381" t="str">
        <f t="shared" si="1"/>
        <v/>
      </c>
      <c r="M12" s="382" t="str">
        <f t="shared" si="1"/>
        <v/>
      </c>
      <c r="O12" s="73">
        <v>9</v>
      </c>
      <c r="P12" s="354" t="s">
        <v>7</v>
      </c>
      <c r="Q12" s="355">
        <v>1.9030525232295991E-3</v>
      </c>
      <c r="R12" s="356">
        <v>3.0445558669513667E-4</v>
      </c>
      <c r="S12" s="356">
        <v>1.0709470507044622E-3</v>
      </c>
      <c r="T12" s="356">
        <v>5.5941398708948104E-4</v>
      </c>
      <c r="U12" s="356">
        <v>6.2241312289711278E-4</v>
      </c>
      <c r="V12" s="356">
        <v>6.7987515863198143E-3</v>
      </c>
      <c r="W12" s="356">
        <v>1.2293173846539851E-2</v>
      </c>
      <c r="X12" s="356">
        <v>1.8595059853621341E-3</v>
      </c>
      <c r="Y12" s="356">
        <v>1.0787269948407365</v>
      </c>
      <c r="Z12" s="356">
        <v>4.7146250977929231E-3</v>
      </c>
      <c r="AA12" s="356">
        <v>2.8644325043842764E-4</v>
      </c>
      <c r="AB12" s="356">
        <v>2.0549125043104774E-3</v>
      </c>
      <c r="AC12" s="356">
        <v>9.0504142847041887E-3</v>
      </c>
      <c r="AD12" s="356">
        <v>1.5713398612775772E-3</v>
      </c>
      <c r="AE12" s="356">
        <v>1.9772944446660059E-3</v>
      </c>
      <c r="AF12" s="356">
        <v>1.0055275981040524E-2</v>
      </c>
      <c r="AG12" s="356">
        <v>3.4219731565663719E-3</v>
      </c>
      <c r="AH12" s="356">
        <v>1.2379694208137324E-3</v>
      </c>
      <c r="AI12" s="356">
        <v>1.3468529582252649E-3</v>
      </c>
      <c r="AJ12" s="356">
        <v>1.3794522066632358E-3</v>
      </c>
      <c r="AK12" s="356">
        <v>2.6639201899163346E-2</v>
      </c>
      <c r="AL12" s="356">
        <v>7.1157400152645678E-4</v>
      </c>
      <c r="AM12" s="356">
        <v>3.8932028929591607E-3</v>
      </c>
      <c r="AN12" s="356">
        <v>4.7644969307202375E-4</v>
      </c>
      <c r="AO12" s="356">
        <v>3.698657754750327E-4</v>
      </c>
      <c r="AP12" s="356">
        <v>4.278302213683004E-4</v>
      </c>
      <c r="AQ12" s="356">
        <v>5.2227646366557242E-4</v>
      </c>
      <c r="AR12" s="356">
        <v>6.9906646170013584E-4</v>
      </c>
      <c r="AS12" s="356">
        <v>3.2035219109033018E-4</v>
      </c>
      <c r="AT12" s="356">
        <v>4.2641949842629848E-4</v>
      </c>
      <c r="AU12" s="356">
        <v>1.1797786256061982E-3</v>
      </c>
      <c r="AV12" s="356">
        <v>7.6218659925984312E-4</v>
      </c>
      <c r="AW12" s="356">
        <v>3.9269118910131308E-4</v>
      </c>
      <c r="AX12" s="356">
        <v>5.3102254412061545E-4</v>
      </c>
      <c r="AY12" s="356">
        <v>7.5399347829944975E-4</v>
      </c>
      <c r="AZ12" s="356">
        <v>2.6256528654997986E-3</v>
      </c>
      <c r="BA12" s="358">
        <v>1.7218363448398895E-3</v>
      </c>
      <c r="BC12" s="73">
        <v>9</v>
      </c>
      <c r="BD12" s="354" t="s">
        <v>7</v>
      </c>
      <c r="BE12" s="355">
        <v>2.996842297089053E-3</v>
      </c>
      <c r="BF12" s="356">
        <v>4.795381088935138E-5</v>
      </c>
      <c r="BG12" s="356">
        <v>1.4042767169699867E-3</v>
      </c>
      <c r="BH12" s="356">
        <v>6.3360891234616381E-4</v>
      </c>
      <c r="BI12" s="356">
        <v>8.0410352162791276E-4</v>
      </c>
      <c r="BJ12" s="356">
        <v>1.4274420531840601E-2</v>
      </c>
      <c r="BK12" s="356">
        <v>2.594510432515805E-2</v>
      </c>
      <c r="BL12" s="356">
        <v>3.019513956764956E-3</v>
      </c>
      <c r="BM12" s="356">
        <v>0.17671626404589164</v>
      </c>
      <c r="BN12" s="356">
        <v>9.9315554660251455E-3</v>
      </c>
      <c r="BO12" s="356">
        <v>2.8382685647263813E-4</v>
      </c>
      <c r="BP12" s="356">
        <v>4.090171811005355E-3</v>
      </c>
      <c r="BQ12" s="356">
        <v>1.9781648731305151E-2</v>
      </c>
      <c r="BR12" s="356">
        <v>3.0422590477620121E-3</v>
      </c>
      <c r="BS12" s="356">
        <v>3.6838790297972651E-3</v>
      </c>
      <c r="BT12" s="356">
        <v>2.1428822841949476E-2</v>
      </c>
      <c r="BU12" s="356">
        <v>6.5321343625867022E-3</v>
      </c>
      <c r="BV12" s="356">
        <v>1.5833190880905979E-3</v>
      </c>
      <c r="BW12" s="356">
        <v>2.1782919206846251E-3</v>
      </c>
      <c r="BX12" s="356">
        <v>2.5177220627088772E-3</v>
      </c>
      <c r="BY12" s="356">
        <v>5.6917013321959253E-2</v>
      </c>
      <c r="BZ12" s="356">
        <v>6.7150169827306954E-5</v>
      </c>
      <c r="CA12" s="356">
        <v>4.8006681954462851E-3</v>
      </c>
      <c r="CB12" s="356">
        <v>4.9680282268110972E-4</v>
      </c>
      <c r="CC12" s="356">
        <v>2.0029970625900926E-4</v>
      </c>
      <c r="CD12" s="356">
        <v>1.2137530607012767E-5</v>
      </c>
      <c r="CE12" s="356">
        <v>6.5640975217415735E-5</v>
      </c>
      <c r="CF12" s="356">
        <v>3.3002304590202005E-5</v>
      </c>
      <c r="CG12" s="356">
        <v>1.0566756989729012E-5</v>
      </c>
      <c r="CH12" s="356">
        <v>2.0458730834775106E-4</v>
      </c>
      <c r="CI12" s="356">
        <v>1.8260914338142109E-3</v>
      </c>
      <c r="CJ12" s="356">
        <v>6.2827033855644753E-4</v>
      </c>
      <c r="CK12" s="356">
        <v>4.4568431811137081E-4</v>
      </c>
      <c r="CL12" s="356">
        <v>7.6309048032878804E-4</v>
      </c>
      <c r="CM12" s="356">
        <v>1.0587864152530077E-3</v>
      </c>
      <c r="CN12" s="356">
        <v>5.3910574569322632E-3</v>
      </c>
      <c r="CO12" s="358">
        <v>2.7534647775891061E-3</v>
      </c>
    </row>
    <row r="13" spans="2:93" ht="20.149999999999999" customHeight="1" x14ac:dyDescent="0.2">
      <c r="B13" s="74">
        <v>10</v>
      </c>
      <c r="C13" s="360" t="s">
        <v>8</v>
      </c>
      <c r="D13" s="361">
        <v>1.4552365004982359E-2</v>
      </c>
      <c r="E13" s="362">
        <v>0.40849711044729575</v>
      </c>
      <c r="F13" s="362">
        <v>0.18427407818662903</v>
      </c>
      <c r="G13" s="363">
        <v>1.6522792173406277E-4</v>
      </c>
      <c r="H13" s="362">
        <v>0.1835416371191326</v>
      </c>
      <c r="I13" s="364">
        <v>0.1603922414464492</v>
      </c>
      <c r="K13" s="384" t="str">
        <f t="shared" si="0"/>
        <v/>
      </c>
      <c r="L13" s="381" t="str">
        <f t="shared" si="1"/>
        <v/>
      </c>
      <c r="M13" s="382" t="str">
        <f t="shared" si="1"/>
        <v/>
      </c>
      <c r="O13" s="74">
        <v>10</v>
      </c>
      <c r="P13" s="360" t="s">
        <v>8</v>
      </c>
      <c r="Q13" s="361">
        <v>1.0018187426983879E-5</v>
      </c>
      <c r="R13" s="362">
        <v>4.6226899254815198E-5</v>
      </c>
      <c r="S13" s="362">
        <v>1.2709599961641438E-5</v>
      </c>
      <c r="T13" s="362">
        <v>7.9331593566776967E-6</v>
      </c>
      <c r="U13" s="362">
        <v>2.495193458619069E-5</v>
      </c>
      <c r="V13" s="362">
        <v>1.7201615550627082E-5</v>
      </c>
      <c r="W13" s="362">
        <v>1.0627911180066449E-5</v>
      </c>
      <c r="X13" s="362">
        <v>3.2545993862881134E-5</v>
      </c>
      <c r="Y13" s="362">
        <v>8.2106161938911665E-5</v>
      </c>
      <c r="Z13" s="362">
        <v>1.0037038816227355</v>
      </c>
      <c r="AA13" s="362">
        <v>4.3717942902978147E-6</v>
      </c>
      <c r="AB13" s="362">
        <v>3.2774036495449117E-3</v>
      </c>
      <c r="AC13" s="362">
        <v>1.3280884144341808E-3</v>
      </c>
      <c r="AD13" s="362">
        <v>1.3339199829301629E-3</v>
      </c>
      <c r="AE13" s="362">
        <v>2.5347620923207045E-4</v>
      </c>
      <c r="AF13" s="362">
        <v>1.7906261258094563E-5</v>
      </c>
      <c r="AG13" s="362">
        <v>2.8744999058067343E-4</v>
      </c>
      <c r="AH13" s="362">
        <v>1.5490274457083102E-4</v>
      </c>
      <c r="AI13" s="362">
        <v>7.5937569617635578E-4</v>
      </c>
      <c r="AJ13" s="362">
        <v>3.3141515107370576E-5</v>
      </c>
      <c r="AK13" s="362">
        <v>3.6027301889172362E-4</v>
      </c>
      <c r="AL13" s="362">
        <v>1.0199338383438837E-5</v>
      </c>
      <c r="AM13" s="362">
        <v>2.2938785100943708E-5</v>
      </c>
      <c r="AN13" s="362">
        <v>3.6894067325092854E-6</v>
      </c>
      <c r="AO13" s="362">
        <v>5.9210352111520116E-6</v>
      </c>
      <c r="AP13" s="362">
        <v>6.2129084758702321E-6</v>
      </c>
      <c r="AQ13" s="362">
        <v>6.9618819339056559E-6</v>
      </c>
      <c r="AR13" s="362">
        <v>1.8214791474527257E-5</v>
      </c>
      <c r="AS13" s="362">
        <v>4.9594379919229311E-6</v>
      </c>
      <c r="AT13" s="362">
        <v>7.8206420519799548E-6</v>
      </c>
      <c r="AU13" s="362">
        <v>5.1599234005066203E-6</v>
      </c>
      <c r="AV13" s="362">
        <v>4.1715544844643812E-6</v>
      </c>
      <c r="AW13" s="362">
        <v>4.6708646002105893E-6</v>
      </c>
      <c r="AX13" s="362">
        <v>9.7048745826186631E-6</v>
      </c>
      <c r="AY13" s="362">
        <v>5.7060747386293149E-6</v>
      </c>
      <c r="AZ13" s="362">
        <v>5.1591595534010038E-6</v>
      </c>
      <c r="BA13" s="364">
        <v>4.5615451258268663E-5</v>
      </c>
      <c r="BC13" s="74">
        <v>10</v>
      </c>
      <c r="BD13" s="360" t="s">
        <v>8</v>
      </c>
      <c r="BE13" s="361">
        <v>9.451621099224924E-5</v>
      </c>
      <c r="BF13" s="362">
        <v>2.3976905444675688E-3</v>
      </c>
      <c r="BG13" s="362">
        <v>0</v>
      </c>
      <c r="BH13" s="362">
        <v>2.8074661868218519E-4</v>
      </c>
      <c r="BI13" s="362">
        <v>1.1565992117263362E-3</v>
      </c>
      <c r="BJ13" s="362">
        <v>6.8976479350053606E-6</v>
      </c>
      <c r="BK13" s="362">
        <v>0</v>
      </c>
      <c r="BL13" s="362">
        <v>1.6747656111012548E-3</v>
      </c>
      <c r="BM13" s="362">
        <v>4.5417187510153004E-3</v>
      </c>
      <c r="BN13" s="362">
        <v>0.2527074970931773</v>
      </c>
      <c r="BO13" s="362">
        <v>9.1001913303228338E-5</v>
      </c>
      <c r="BP13" s="362">
        <v>0.22170054991942245</v>
      </c>
      <c r="BQ13" s="362">
        <v>8.9422585590189063E-2</v>
      </c>
      <c r="BR13" s="362">
        <v>8.8039990202973678E-2</v>
      </c>
      <c r="BS13" s="362">
        <v>1.6214181200958685E-2</v>
      </c>
      <c r="BT13" s="362">
        <v>4.4349219319900164E-4</v>
      </c>
      <c r="BU13" s="362">
        <v>1.831144344015102E-2</v>
      </c>
      <c r="BV13" s="362">
        <v>9.5199734949932384E-3</v>
      </c>
      <c r="BW13" s="362">
        <v>4.9909414531873732E-2</v>
      </c>
      <c r="BX13" s="362">
        <v>1.6947764210366362E-3</v>
      </c>
      <c r="BY13" s="362">
        <v>1.9564651352060269E-2</v>
      </c>
      <c r="BZ13" s="362">
        <v>0</v>
      </c>
      <c r="CA13" s="362">
        <v>2.9357159869159774E-5</v>
      </c>
      <c r="CB13" s="362">
        <v>0</v>
      </c>
      <c r="CC13" s="362">
        <v>0</v>
      </c>
      <c r="CD13" s="362">
        <v>0</v>
      </c>
      <c r="CE13" s="362">
        <v>0</v>
      </c>
      <c r="CF13" s="362">
        <v>5.0582735172716056E-4</v>
      </c>
      <c r="CG13" s="362">
        <v>0</v>
      </c>
      <c r="CH13" s="362">
        <v>3.3283476383009856E-5</v>
      </c>
      <c r="CI13" s="362">
        <v>0</v>
      </c>
      <c r="CJ13" s="362">
        <v>2.8517314926923673E-6</v>
      </c>
      <c r="CK13" s="362">
        <v>4.8170767465044786E-6</v>
      </c>
      <c r="CL13" s="362">
        <v>1.6400426794912823E-4</v>
      </c>
      <c r="CM13" s="362">
        <v>4.0656016664217178E-5</v>
      </c>
      <c r="CN13" s="362">
        <v>2.4290121207704812E-5</v>
      </c>
      <c r="CO13" s="364">
        <v>2.5029265016621753E-3</v>
      </c>
    </row>
    <row r="14" spans="2:93" ht="20.149999999999999" customHeight="1" x14ac:dyDescent="0.2">
      <c r="B14" s="216">
        <v>11</v>
      </c>
      <c r="C14" s="366" t="s">
        <v>9</v>
      </c>
      <c r="D14" s="367">
        <v>2.3526445270572904E-2</v>
      </c>
      <c r="E14" s="368">
        <v>0.30450500289476334</v>
      </c>
      <c r="F14" s="368">
        <v>0.13640531882848078</v>
      </c>
      <c r="G14" s="369">
        <v>6.3419680299664342E-4</v>
      </c>
      <c r="H14" s="368">
        <v>0.12307467662930882</v>
      </c>
      <c r="I14" s="370">
        <v>0.10939971255938562</v>
      </c>
      <c r="K14" s="384" t="str">
        <f t="shared" si="0"/>
        <v/>
      </c>
      <c r="L14" s="381" t="str">
        <f t="shared" si="1"/>
        <v/>
      </c>
      <c r="M14" s="382" t="str">
        <f t="shared" si="1"/>
        <v/>
      </c>
      <c r="O14" s="216">
        <v>11</v>
      </c>
      <c r="P14" s="366" t="s">
        <v>9</v>
      </c>
      <c r="Q14" s="367">
        <v>7.6549585853866201E-6</v>
      </c>
      <c r="R14" s="368">
        <v>7.809781495877569E-6</v>
      </c>
      <c r="S14" s="368">
        <v>3.9451117893977152E-5</v>
      </c>
      <c r="T14" s="368">
        <v>5.144972687186778E-6</v>
      </c>
      <c r="U14" s="368">
        <v>2.3766702130443615E-5</v>
      </c>
      <c r="V14" s="368">
        <v>7.6329101786679827E-5</v>
      </c>
      <c r="W14" s="368">
        <v>7.8040910766420135E-6</v>
      </c>
      <c r="X14" s="368">
        <v>7.1272956495836384E-5</v>
      </c>
      <c r="Y14" s="368">
        <v>6.9310160589823868E-5</v>
      </c>
      <c r="Z14" s="368">
        <v>6.9180056980819597E-5</v>
      </c>
      <c r="AA14" s="368">
        <v>1.0093649230965365</v>
      </c>
      <c r="AB14" s="368">
        <v>1.8502034389169752E-3</v>
      </c>
      <c r="AC14" s="368">
        <v>1.0819905965388059E-3</v>
      </c>
      <c r="AD14" s="368">
        <v>6.0855942340326877E-4</v>
      </c>
      <c r="AE14" s="368">
        <v>2.2138157020197371E-3</v>
      </c>
      <c r="AF14" s="368">
        <v>1.4932348541010043E-3</v>
      </c>
      <c r="AG14" s="368">
        <v>1.2465793567944213E-3</v>
      </c>
      <c r="AH14" s="368">
        <v>2.6796331757776901E-4</v>
      </c>
      <c r="AI14" s="368">
        <v>1.1904854228225474E-3</v>
      </c>
      <c r="AJ14" s="368">
        <v>1.7321766088997288E-4</v>
      </c>
      <c r="AK14" s="368">
        <v>2.2189718353213803E-4</v>
      </c>
      <c r="AL14" s="368">
        <v>1.9410422231544272E-5</v>
      </c>
      <c r="AM14" s="368">
        <v>2.2668426114060097E-5</v>
      </c>
      <c r="AN14" s="368">
        <v>4.2860886832294731E-6</v>
      </c>
      <c r="AO14" s="368">
        <v>5.3796959279272144E-6</v>
      </c>
      <c r="AP14" s="368">
        <v>6.3273130677033953E-6</v>
      </c>
      <c r="AQ14" s="368">
        <v>4.9867325012157809E-6</v>
      </c>
      <c r="AR14" s="368">
        <v>9.5885718298430292E-6</v>
      </c>
      <c r="AS14" s="368">
        <v>8.3039932663419273E-6</v>
      </c>
      <c r="AT14" s="368">
        <v>1.188416191890681E-5</v>
      </c>
      <c r="AU14" s="368">
        <v>5.516247968848645E-6</v>
      </c>
      <c r="AV14" s="368">
        <v>4.8467181518628533E-5</v>
      </c>
      <c r="AW14" s="368">
        <v>1.0904554928066626E-5</v>
      </c>
      <c r="AX14" s="368">
        <v>2.043526324672645E-5</v>
      </c>
      <c r="AY14" s="368">
        <v>1.3203303436583974E-5</v>
      </c>
      <c r="AZ14" s="368">
        <v>3.9703724874647221E-5</v>
      </c>
      <c r="BA14" s="370">
        <v>5.8676285860248401E-5</v>
      </c>
      <c r="BC14" s="216">
        <v>11</v>
      </c>
      <c r="BD14" s="366" t="s">
        <v>9</v>
      </c>
      <c r="BE14" s="367">
        <v>0</v>
      </c>
      <c r="BF14" s="368">
        <v>2.397690544467569E-5</v>
      </c>
      <c r="BG14" s="368">
        <v>1.1998089419527904E-3</v>
      </c>
      <c r="BH14" s="368">
        <v>2.548458739761224E-6</v>
      </c>
      <c r="BI14" s="368">
        <v>7.4425070212735215E-4</v>
      </c>
      <c r="BJ14" s="368">
        <v>2.5861609386098796E-3</v>
      </c>
      <c r="BK14" s="368">
        <v>0</v>
      </c>
      <c r="BL14" s="368">
        <v>2.5677874287949294E-3</v>
      </c>
      <c r="BM14" s="368">
        <v>2.421138090073749E-3</v>
      </c>
      <c r="BN14" s="368">
        <v>2.5195975298422488E-3</v>
      </c>
      <c r="BO14" s="368">
        <v>0.39424038082165358</v>
      </c>
      <c r="BP14" s="368">
        <v>7.6930279392960405E-2</v>
      </c>
      <c r="BQ14" s="368">
        <v>4.4939139255180408E-2</v>
      </c>
      <c r="BR14" s="368">
        <v>2.435223722359672E-2</v>
      </c>
      <c r="BS14" s="368">
        <v>9.1549834365367622E-2</v>
      </c>
      <c r="BT14" s="368">
        <v>6.0167479177205427E-2</v>
      </c>
      <c r="BU14" s="368">
        <v>4.9508164860429645E-2</v>
      </c>
      <c r="BV14" s="368">
        <v>8.3492285853035957E-3</v>
      </c>
      <c r="BW14" s="368">
        <v>4.8282290947728998E-2</v>
      </c>
      <c r="BX14" s="368">
        <v>6.965999432758046E-3</v>
      </c>
      <c r="BY14" s="368">
        <v>7.4126643566130397E-3</v>
      </c>
      <c r="BZ14" s="368">
        <v>4.9739529757428735E-4</v>
      </c>
      <c r="CA14" s="368">
        <v>2.2293783058534869E-4</v>
      </c>
      <c r="CB14" s="368">
        <v>3.6713678532026932E-6</v>
      </c>
      <c r="CC14" s="368">
        <v>1.3285889968632271E-5</v>
      </c>
      <c r="CD14" s="368">
        <v>0</v>
      </c>
      <c r="CE14" s="368">
        <v>0</v>
      </c>
      <c r="CF14" s="368">
        <v>1.0249087325761922E-5</v>
      </c>
      <c r="CG14" s="368">
        <v>6.4485776440021927E-5</v>
      </c>
      <c r="CH14" s="368">
        <v>2.0324438637601592E-4</v>
      </c>
      <c r="CI14" s="368">
        <v>2.3625912805572599E-5</v>
      </c>
      <c r="CJ14" s="368">
        <v>1.7212919910018598E-3</v>
      </c>
      <c r="CK14" s="368">
        <v>2.1132306248795732E-4</v>
      </c>
      <c r="CL14" s="368">
        <v>3.8585857255919514E-4</v>
      </c>
      <c r="CM14" s="368">
        <v>3.2195263077348647E-4</v>
      </c>
      <c r="CN14" s="368">
        <v>9.6553231800626646E-4</v>
      </c>
      <c r="CO14" s="370">
        <v>2.1801225413992519E-3</v>
      </c>
    </row>
    <row r="15" spans="2:93" ht="19.5" customHeight="1" thickBot="1" x14ac:dyDescent="0.25">
      <c r="B15" s="73">
        <v>12</v>
      </c>
      <c r="C15" s="354" t="s">
        <v>11</v>
      </c>
      <c r="D15" s="355">
        <v>0.1919401547737305</v>
      </c>
      <c r="E15" s="356">
        <v>0.47251741407590903</v>
      </c>
      <c r="F15" s="356">
        <v>0.28719314971549087</v>
      </c>
      <c r="G15" s="357">
        <v>6.1174523449305726E-4</v>
      </c>
      <c r="H15" s="356">
        <v>0.10587517453539745</v>
      </c>
      <c r="I15" s="358">
        <v>9.231645653165485E-2</v>
      </c>
      <c r="K15" s="385" t="s">
        <v>86</v>
      </c>
      <c r="L15" s="386">
        <f>AVERAGE(L6:L14)</f>
        <v>0.53248721523908671</v>
      </c>
      <c r="M15" s="387">
        <f>AVERAGE(M6:M14)</f>
        <v>0.56531451884814099</v>
      </c>
      <c r="O15" s="73">
        <v>12</v>
      </c>
      <c r="P15" s="354" t="s">
        <v>11</v>
      </c>
      <c r="Q15" s="355">
        <v>1.0639854960286855E-3</v>
      </c>
      <c r="R15" s="356">
        <v>2.0654444191975881E-3</v>
      </c>
      <c r="S15" s="356">
        <v>2.8827058427402566E-3</v>
      </c>
      <c r="T15" s="356">
        <v>5.3914370786149713E-4</v>
      </c>
      <c r="U15" s="356">
        <v>1.6019236106176939E-3</v>
      </c>
      <c r="V15" s="356">
        <v>4.3726178020457489E-3</v>
      </c>
      <c r="W15" s="356">
        <v>5.338906583927318E-4</v>
      </c>
      <c r="X15" s="356">
        <v>1.1225300251896696E-3</v>
      </c>
      <c r="Y15" s="356">
        <v>1.23955549620887E-3</v>
      </c>
      <c r="Z15" s="356">
        <v>2.5990937816616475E-3</v>
      </c>
      <c r="AA15" s="356">
        <v>2.4648395075419307E-4</v>
      </c>
      <c r="AB15" s="356">
        <v>1.0112954442606743</v>
      </c>
      <c r="AC15" s="356">
        <v>4.9722844037798858E-3</v>
      </c>
      <c r="AD15" s="356">
        <v>5.8829572317201676E-3</v>
      </c>
      <c r="AE15" s="356">
        <v>4.1350737479380383E-3</v>
      </c>
      <c r="AF15" s="356">
        <v>2.3461692729213881E-3</v>
      </c>
      <c r="AG15" s="356">
        <v>5.1278003240624506E-3</v>
      </c>
      <c r="AH15" s="356">
        <v>4.0633323328498365E-3</v>
      </c>
      <c r="AI15" s="356">
        <v>2.5029882829965397E-3</v>
      </c>
      <c r="AJ15" s="356">
        <v>1.5040309913981903E-3</v>
      </c>
      <c r="AK15" s="356">
        <v>1.7332364322827962E-2</v>
      </c>
      <c r="AL15" s="356">
        <v>5.8304500495595505E-4</v>
      </c>
      <c r="AM15" s="356">
        <v>1.2039338473528907E-3</v>
      </c>
      <c r="AN15" s="356">
        <v>2.113525891218373E-4</v>
      </c>
      <c r="AO15" s="356">
        <v>7.5095615303688297E-4</v>
      </c>
      <c r="AP15" s="356">
        <v>3.1792161776814386E-4</v>
      </c>
      <c r="AQ15" s="356">
        <v>3.8389041766661387E-4</v>
      </c>
      <c r="AR15" s="356">
        <v>8.423510518873568E-4</v>
      </c>
      <c r="AS15" s="356">
        <v>3.2766039457007574E-4</v>
      </c>
      <c r="AT15" s="356">
        <v>9.4270516656914493E-4</v>
      </c>
      <c r="AU15" s="356">
        <v>2.8922305212827351E-4</v>
      </c>
      <c r="AV15" s="356">
        <v>4.145739326519046E-4</v>
      </c>
      <c r="AW15" s="356">
        <v>5.9444735254480662E-4</v>
      </c>
      <c r="AX15" s="356">
        <v>4.0870276622318819E-4</v>
      </c>
      <c r="AY15" s="356">
        <v>7.4014973973656611E-4</v>
      </c>
      <c r="AZ15" s="356">
        <v>3.8916685677824588E-4</v>
      </c>
      <c r="BA15" s="358">
        <v>9.969724178961626E-4</v>
      </c>
      <c r="BC15" s="73">
        <v>12</v>
      </c>
      <c r="BD15" s="354" t="s">
        <v>11</v>
      </c>
      <c r="BE15" s="355">
        <v>3.091160740788166E-3</v>
      </c>
      <c r="BF15" s="356">
        <v>9.3653792666903244E-3</v>
      </c>
      <c r="BG15" s="356">
        <v>1.2527397358670669E-2</v>
      </c>
      <c r="BH15" s="356">
        <v>1.5649954562041212E-3</v>
      </c>
      <c r="BI15" s="356">
        <v>7.0513362579191991E-3</v>
      </c>
      <c r="BJ15" s="356">
        <v>2.0720707779324304E-2</v>
      </c>
      <c r="BK15" s="356">
        <v>1.3357627518382391E-4</v>
      </c>
      <c r="BL15" s="356">
        <v>3.8850929453186148E-3</v>
      </c>
      <c r="BM15" s="356">
        <v>4.0578251615344414E-3</v>
      </c>
      <c r="BN15" s="356">
        <v>1.218852945957092E-2</v>
      </c>
      <c r="BO15" s="356">
        <v>5.8330216346847645E-4</v>
      </c>
      <c r="BP15" s="356">
        <v>5.7334036008751428E-2</v>
      </c>
      <c r="BQ15" s="356">
        <v>2.4479194472197013E-2</v>
      </c>
      <c r="BR15" s="356">
        <v>2.8972156444623434E-2</v>
      </c>
      <c r="BS15" s="356">
        <v>2.0289675617095437E-2</v>
      </c>
      <c r="BT15" s="356">
        <v>1.0812153099577485E-2</v>
      </c>
      <c r="BU15" s="356">
        <v>2.5279805005174426E-2</v>
      </c>
      <c r="BV15" s="356">
        <v>1.9845201094344102E-2</v>
      </c>
      <c r="BW15" s="356">
        <v>1.1273154442100431E-2</v>
      </c>
      <c r="BX15" s="356">
        <v>6.5061801283506021E-3</v>
      </c>
      <c r="BY15" s="356">
        <v>8.420098599619151E-2</v>
      </c>
      <c r="BZ15" s="356">
        <v>5.6939515556575981E-4</v>
      </c>
      <c r="CA15" s="356">
        <v>7.2532050624104518E-4</v>
      </c>
      <c r="CB15" s="356">
        <v>1.5252864626487555E-4</v>
      </c>
      <c r="CC15" s="356">
        <v>2.8234700939873359E-3</v>
      </c>
      <c r="CD15" s="356">
        <v>1.144120515495512E-4</v>
      </c>
      <c r="CE15" s="356">
        <v>2.8711593370172537E-4</v>
      </c>
      <c r="CF15" s="356">
        <v>2.0073903795024741E-3</v>
      </c>
      <c r="CG15" s="356">
        <v>4.7225252656807126E-4</v>
      </c>
      <c r="CH15" s="356">
        <v>3.6985298559917804E-3</v>
      </c>
      <c r="CI15" s="356">
        <v>1.9433727002278491E-4</v>
      </c>
      <c r="CJ15" s="356">
        <v>3.8381172777243077E-4</v>
      </c>
      <c r="CK15" s="356">
        <v>2.2435011351546073E-3</v>
      </c>
      <c r="CL15" s="356">
        <v>1.3136844039985218E-3</v>
      </c>
      <c r="CM15" s="356">
        <v>2.3758178241823601E-3</v>
      </c>
      <c r="CN15" s="356">
        <v>3.8931666491237994E-4</v>
      </c>
      <c r="CO15" s="358">
        <v>3.0328317612207342E-3</v>
      </c>
    </row>
    <row r="16" spans="2:93" ht="20.149999999999999" customHeight="1" x14ac:dyDescent="0.2">
      <c r="B16" s="73">
        <v>13</v>
      </c>
      <c r="C16" s="354" t="s">
        <v>186</v>
      </c>
      <c r="D16" s="355">
        <v>3.095543783865784E-3</v>
      </c>
      <c r="E16" s="356">
        <v>0.49240946964208371</v>
      </c>
      <c r="F16" s="356">
        <v>0.32013361259750828</v>
      </c>
      <c r="G16" s="357">
        <v>3.1296318950883825E-5</v>
      </c>
      <c r="H16" s="356">
        <v>2.5864292964477538</v>
      </c>
      <c r="I16" s="358">
        <v>2.3108261746951242</v>
      </c>
      <c r="O16" s="73">
        <v>13</v>
      </c>
      <c r="P16" s="354" t="s">
        <v>186</v>
      </c>
      <c r="Q16" s="355">
        <v>1.5377334437806109E-6</v>
      </c>
      <c r="R16" s="356">
        <v>1.6242284387979069E-5</v>
      </c>
      <c r="S16" s="356">
        <v>1.9032288692867154E-6</v>
      </c>
      <c r="T16" s="356">
        <v>1.5122761020528337E-6</v>
      </c>
      <c r="U16" s="356">
        <v>1.2518789835688395E-6</v>
      </c>
      <c r="V16" s="356">
        <v>2.8478014989044641E-6</v>
      </c>
      <c r="W16" s="356">
        <v>1.7745389589264499E-6</v>
      </c>
      <c r="X16" s="356">
        <v>2.9810346515032675E-6</v>
      </c>
      <c r="Y16" s="356">
        <v>3.3888097532392383E-6</v>
      </c>
      <c r="Z16" s="356">
        <v>6.4445532984048918E-6</v>
      </c>
      <c r="AA16" s="356">
        <v>7.5086917187464681E-7</v>
      </c>
      <c r="AB16" s="356">
        <v>3.7264620036422921E-6</v>
      </c>
      <c r="AC16" s="356">
        <v>1.0004153509588636</v>
      </c>
      <c r="AD16" s="356">
        <v>1.9109167996734299E-4</v>
      </c>
      <c r="AE16" s="356">
        <v>1.9428906251853652E-5</v>
      </c>
      <c r="AF16" s="356">
        <v>6.3654578890678494E-6</v>
      </c>
      <c r="AG16" s="356">
        <v>1.5731089863466585E-5</v>
      </c>
      <c r="AH16" s="356">
        <v>9.3667449903902869E-6</v>
      </c>
      <c r="AI16" s="356">
        <v>2.9662939971237647E-5</v>
      </c>
      <c r="AJ16" s="356">
        <v>2.1318617910771921E-6</v>
      </c>
      <c r="AK16" s="356">
        <v>2.2975922655653501E-5</v>
      </c>
      <c r="AL16" s="356">
        <v>2.8323900519135019E-6</v>
      </c>
      <c r="AM16" s="356">
        <v>4.0296774777521553E-5</v>
      </c>
      <c r="AN16" s="356">
        <v>2.4167413838299872E-6</v>
      </c>
      <c r="AO16" s="356">
        <v>2.5410145984747583E-6</v>
      </c>
      <c r="AP16" s="356">
        <v>4.0033175997727188E-6</v>
      </c>
      <c r="AQ16" s="356">
        <v>1.6639343880981674E-6</v>
      </c>
      <c r="AR16" s="356">
        <v>5.9825457874932968E-6</v>
      </c>
      <c r="AS16" s="356">
        <v>4.8322901412991907E-6</v>
      </c>
      <c r="AT16" s="356">
        <v>3.7486126989766066E-6</v>
      </c>
      <c r="AU16" s="356">
        <v>2.4789775058034619E-6</v>
      </c>
      <c r="AV16" s="356">
        <v>1.8040325603131836E-6</v>
      </c>
      <c r="AW16" s="356">
        <v>2.5133534821771395E-6</v>
      </c>
      <c r="AX16" s="356">
        <v>3.2480454323914265E-5</v>
      </c>
      <c r="AY16" s="356">
        <v>1.9461516251329603E-6</v>
      </c>
      <c r="AZ16" s="356">
        <v>9.1467223263172402E-7</v>
      </c>
      <c r="BA16" s="358">
        <v>1.7533225184130297E-6</v>
      </c>
      <c r="BC16" s="73">
        <v>13</v>
      </c>
      <c r="BD16" s="354" t="s">
        <v>91</v>
      </c>
      <c r="BE16" s="355">
        <v>3.4963335572236371E-7</v>
      </c>
      <c r="BF16" s="356">
        <v>4.5747935588441218E-3</v>
      </c>
      <c r="BG16" s="356">
        <v>0</v>
      </c>
      <c r="BH16" s="356">
        <v>0</v>
      </c>
      <c r="BI16" s="356">
        <v>6.1098137607559574E-5</v>
      </c>
      <c r="BJ16" s="356">
        <v>1.2429579501610914E-6</v>
      </c>
      <c r="BK16" s="356">
        <v>0</v>
      </c>
      <c r="BL16" s="356">
        <v>4.0540070082444447E-4</v>
      </c>
      <c r="BM16" s="356">
        <v>3.0588000497043359E-4</v>
      </c>
      <c r="BN16" s="356">
        <v>1.6244026867507744E-3</v>
      </c>
      <c r="BO16" s="356">
        <v>0</v>
      </c>
      <c r="BP16" s="356">
        <v>8.1692804453682873E-4</v>
      </c>
      <c r="BQ16" s="356">
        <v>0.13357918188820861</v>
      </c>
      <c r="BR16" s="356">
        <v>6.0119177289393221E-2</v>
      </c>
      <c r="BS16" s="356">
        <v>5.7805145696159807E-3</v>
      </c>
      <c r="BT16" s="356">
        <v>1.4441520960987932E-3</v>
      </c>
      <c r="BU16" s="356">
        <v>4.5180508403551813E-3</v>
      </c>
      <c r="BV16" s="356">
        <v>2.5997921201831378E-3</v>
      </c>
      <c r="BW16" s="356">
        <v>8.9364782418731772E-3</v>
      </c>
      <c r="BX16" s="356">
        <v>4.0548703406797753E-5</v>
      </c>
      <c r="BY16" s="356">
        <v>6.2939468929035028E-3</v>
      </c>
      <c r="BZ16" s="356">
        <v>0</v>
      </c>
      <c r="CA16" s="356">
        <v>1.0322904478202971E-2</v>
      </c>
      <c r="CB16" s="356">
        <v>0</v>
      </c>
      <c r="CC16" s="356">
        <v>3.8972395825687296E-6</v>
      </c>
      <c r="CD16" s="356">
        <v>2.7522745140618526E-8</v>
      </c>
      <c r="CE16" s="356">
        <v>0</v>
      </c>
      <c r="CF16" s="356">
        <v>1.1038458011856539E-4</v>
      </c>
      <c r="CG16" s="356">
        <v>4.8079763517272394E-6</v>
      </c>
      <c r="CH16" s="356">
        <v>3.0054628892184739E-4</v>
      </c>
      <c r="CI16" s="356">
        <v>0</v>
      </c>
      <c r="CJ16" s="356">
        <v>5.7842310770899703E-8</v>
      </c>
      <c r="CK16" s="356">
        <v>0</v>
      </c>
      <c r="CL16" s="356">
        <v>8.9859909050276614E-3</v>
      </c>
      <c r="CM16" s="356">
        <v>2.0191974778303032E-5</v>
      </c>
      <c r="CN16" s="356">
        <v>0</v>
      </c>
      <c r="CO16" s="358">
        <v>0</v>
      </c>
    </row>
    <row r="17" spans="2:93" ht="20.149999999999999" customHeight="1" thickBot="1" x14ac:dyDescent="0.25">
      <c r="B17" s="73">
        <v>14</v>
      </c>
      <c r="C17" s="354" t="s">
        <v>187</v>
      </c>
      <c r="D17" s="355">
        <v>0.13378559609038843</v>
      </c>
      <c r="E17" s="356">
        <v>0.44453174359111047</v>
      </c>
      <c r="F17" s="356">
        <v>0.23161413839294384</v>
      </c>
      <c r="G17" s="357">
        <v>1.572151022298305E-4</v>
      </c>
      <c r="H17" s="356">
        <v>3.7481619592052685E-2</v>
      </c>
      <c r="I17" s="358">
        <v>3.4974366318323513E-2</v>
      </c>
      <c r="K17" s="13" t="s">
        <v>234</v>
      </c>
      <c r="M17" s="4" t="s">
        <v>103</v>
      </c>
      <c r="O17" s="73">
        <v>14</v>
      </c>
      <c r="P17" s="354" t="s">
        <v>187</v>
      </c>
      <c r="Q17" s="355">
        <v>8.3784960421364694E-5</v>
      </c>
      <c r="R17" s="356">
        <v>2.0726915811325071E-4</v>
      </c>
      <c r="S17" s="356">
        <v>1.145827441734448E-4</v>
      </c>
      <c r="T17" s="356">
        <v>9.3888625916291514E-5</v>
      </c>
      <c r="U17" s="356">
        <v>7.6161060027753254E-5</v>
      </c>
      <c r="V17" s="356">
        <v>1.8213574362423084E-4</v>
      </c>
      <c r="W17" s="356">
        <v>9.504487471396663E-5</v>
      </c>
      <c r="X17" s="356">
        <v>5.4878376166924185E-4</v>
      </c>
      <c r="Y17" s="356">
        <v>1.8094337020475236E-4</v>
      </c>
      <c r="Z17" s="356">
        <v>3.0412313698181982E-4</v>
      </c>
      <c r="AA17" s="356">
        <v>4.2014889998009909E-5</v>
      </c>
      <c r="AB17" s="356">
        <v>1.394169029401428E-4</v>
      </c>
      <c r="AC17" s="356">
        <v>1.1515869359656065E-3</v>
      </c>
      <c r="AD17" s="356">
        <v>1.0202919214920925</v>
      </c>
      <c r="AE17" s="356">
        <v>1.4089332169104474E-4</v>
      </c>
      <c r="AF17" s="356">
        <v>6.5416582866325028E-4</v>
      </c>
      <c r="AG17" s="356">
        <v>5.1358990817116311E-4</v>
      </c>
      <c r="AH17" s="356">
        <v>1.2960210504322511E-4</v>
      </c>
      <c r="AI17" s="356">
        <v>2.0540374867741417E-4</v>
      </c>
      <c r="AJ17" s="356">
        <v>1.2999869718934769E-4</v>
      </c>
      <c r="AK17" s="356">
        <v>1.6940508769400125E-4</v>
      </c>
      <c r="AL17" s="356">
        <v>1.4936996546481459E-4</v>
      </c>
      <c r="AM17" s="356">
        <v>3.3345555302642817E-4</v>
      </c>
      <c r="AN17" s="356">
        <v>1.3710651077845288E-4</v>
      </c>
      <c r="AO17" s="356">
        <v>1.5411957359635195E-4</v>
      </c>
      <c r="AP17" s="356">
        <v>2.5075230615740713E-4</v>
      </c>
      <c r="AQ17" s="356">
        <v>8.7266173174037137E-5</v>
      </c>
      <c r="AR17" s="356">
        <v>3.5109740377932468E-4</v>
      </c>
      <c r="AS17" s="356">
        <v>3.0938277368950978E-4</v>
      </c>
      <c r="AT17" s="356">
        <v>1.6958112189817686E-4</v>
      </c>
      <c r="AU17" s="356">
        <v>1.3489714167854523E-4</v>
      </c>
      <c r="AV17" s="356">
        <v>1.0150566691590129E-4</v>
      </c>
      <c r="AW17" s="356">
        <v>1.5972017474070004E-4</v>
      </c>
      <c r="AX17" s="356">
        <v>2.2081609103828084E-3</v>
      </c>
      <c r="AY17" s="356">
        <v>1.0068919776694965E-4</v>
      </c>
      <c r="AZ17" s="356">
        <v>5.8769286550103117E-5</v>
      </c>
      <c r="BA17" s="358">
        <v>8.5621650380802679E-5</v>
      </c>
      <c r="BC17" s="73">
        <v>14</v>
      </c>
      <c r="BD17" s="354" t="s">
        <v>92</v>
      </c>
      <c r="BE17" s="355">
        <v>1.6585439744347716E-6</v>
      </c>
      <c r="BF17" s="356">
        <v>6.1860416047263272E-4</v>
      </c>
      <c r="BG17" s="356">
        <v>0</v>
      </c>
      <c r="BH17" s="356">
        <v>0</v>
      </c>
      <c r="BI17" s="356">
        <v>1.0224492402194971E-4</v>
      </c>
      <c r="BJ17" s="356">
        <v>0</v>
      </c>
      <c r="BK17" s="356">
        <v>8.7659430589384469E-5</v>
      </c>
      <c r="BL17" s="356">
        <v>3.170961888186487E-3</v>
      </c>
      <c r="BM17" s="356">
        <v>3.4905743721973064E-4</v>
      </c>
      <c r="BN17" s="356">
        <v>1.6718227113473004E-3</v>
      </c>
      <c r="BO17" s="356">
        <v>4.5475919868974185E-5</v>
      </c>
      <c r="BP17" s="356">
        <v>5.2135803981221329E-4</v>
      </c>
      <c r="BQ17" s="356">
        <v>7.8073162546999286E-3</v>
      </c>
      <c r="BR17" s="356">
        <v>0.14816904899593092</v>
      </c>
      <c r="BS17" s="356">
        <v>2.8926142474885568E-4</v>
      </c>
      <c r="BT17" s="356">
        <v>3.8920074255107771E-3</v>
      </c>
      <c r="BU17" s="356">
        <v>2.9230919014894955E-3</v>
      </c>
      <c r="BV17" s="356">
        <v>2.8256669908166505E-4</v>
      </c>
      <c r="BW17" s="356">
        <v>9.2988418889055941E-4</v>
      </c>
      <c r="BX17" s="356">
        <v>1.7356913115842396E-5</v>
      </c>
      <c r="BY17" s="356">
        <v>5.9029053523151243E-5</v>
      </c>
      <c r="BZ17" s="356">
        <v>1.2747886604475095E-5</v>
      </c>
      <c r="CA17" s="356">
        <v>2.792241145450159E-4</v>
      </c>
      <c r="CB17" s="356">
        <v>0</v>
      </c>
      <c r="CC17" s="356">
        <v>3.011152816414579E-6</v>
      </c>
      <c r="CD17" s="356">
        <v>0</v>
      </c>
      <c r="CE17" s="356">
        <v>0</v>
      </c>
      <c r="CF17" s="356">
        <v>6.5020916418440046E-5</v>
      </c>
      <c r="CG17" s="356">
        <v>2.4663087660566824E-6</v>
      </c>
      <c r="CH17" s="356">
        <v>1.9236420756436274E-5</v>
      </c>
      <c r="CI17" s="356">
        <v>0</v>
      </c>
      <c r="CJ17" s="356">
        <v>0</v>
      </c>
      <c r="CK17" s="356">
        <v>0</v>
      </c>
      <c r="CL17" s="356">
        <v>1.4101032222990291E-2</v>
      </c>
      <c r="CM17" s="356">
        <v>8.479146100198147E-6</v>
      </c>
      <c r="CN17" s="356">
        <v>0</v>
      </c>
      <c r="CO17" s="358">
        <v>0</v>
      </c>
    </row>
    <row r="18" spans="2:93" ht="20.149999999999999" customHeight="1" x14ac:dyDescent="0.2">
      <c r="B18" s="211">
        <v>15</v>
      </c>
      <c r="C18" s="360" t="s">
        <v>188</v>
      </c>
      <c r="D18" s="361">
        <v>3.6128957626381686E-2</v>
      </c>
      <c r="E18" s="362">
        <v>0.39274708353942728</v>
      </c>
      <c r="F18" s="362">
        <v>0.25299204302805672</v>
      </c>
      <c r="G18" s="363">
        <v>3.2029826426295176E-5</v>
      </c>
      <c r="H18" s="362">
        <v>0.18470945958781923</v>
      </c>
      <c r="I18" s="364">
        <v>0.15502401072549113</v>
      </c>
      <c r="K18" s="58"/>
      <c r="L18" s="428" t="s">
        <v>42</v>
      </c>
      <c r="M18" s="427" t="s">
        <v>49</v>
      </c>
      <c r="O18" s="211">
        <v>15</v>
      </c>
      <c r="P18" s="360" t="s">
        <v>188</v>
      </c>
      <c r="Q18" s="361">
        <v>1.0852897906646202E-5</v>
      </c>
      <c r="R18" s="362">
        <v>1.2681893891395783E-5</v>
      </c>
      <c r="S18" s="362">
        <v>1.3252548692711476E-5</v>
      </c>
      <c r="T18" s="362">
        <v>1.2229388568642915E-5</v>
      </c>
      <c r="U18" s="362">
        <v>8.2719180189818953E-6</v>
      </c>
      <c r="V18" s="362">
        <v>1.8032853387628239E-5</v>
      </c>
      <c r="W18" s="362">
        <v>8.5707435054826763E-6</v>
      </c>
      <c r="X18" s="362">
        <v>1.0613914901706497E-5</v>
      </c>
      <c r="Y18" s="362">
        <v>1.3398296995292118E-5</v>
      </c>
      <c r="Z18" s="362">
        <v>8.3784638305289507E-6</v>
      </c>
      <c r="AA18" s="362">
        <v>4.066943409640873E-6</v>
      </c>
      <c r="AB18" s="362">
        <v>8.1308261102079375E-6</v>
      </c>
      <c r="AC18" s="362">
        <v>6.6286556063977669E-5</v>
      </c>
      <c r="AD18" s="362">
        <v>2.7185429515890451E-4</v>
      </c>
      <c r="AE18" s="362">
        <v>1.0027322626295527</v>
      </c>
      <c r="AF18" s="362">
        <v>1.0940080629667655E-5</v>
      </c>
      <c r="AG18" s="362">
        <v>2.8409736550487084E-5</v>
      </c>
      <c r="AH18" s="362">
        <v>1.2947251609248324E-5</v>
      </c>
      <c r="AI18" s="362">
        <v>1.5503362349374207E-5</v>
      </c>
      <c r="AJ18" s="362">
        <v>1.5687745191404417E-5</v>
      </c>
      <c r="AK18" s="362">
        <v>2.2676373992646671E-5</v>
      </c>
      <c r="AL18" s="362">
        <v>1.3446734546421887E-5</v>
      </c>
      <c r="AM18" s="362">
        <v>3.1284809556511767E-5</v>
      </c>
      <c r="AN18" s="362">
        <v>1.6072914846605234E-5</v>
      </c>
      <c r="AO18" s="362">
        <v>5.1579494959448856E-5</v>
      </c>
      <c r="AP18" s="362">
        <v>2.624483302871813E-5</v>
      </c>
      <c r="AQ18" s="362">
        <v>8.4581474125007506E-6</v>
      </c>
      <c r="AR18" s="362">
        <v>3.4654201515649711E-5</v>
      </c>
      <c r="AS18" s="362">
        <v>3.7869695307146534E-5</v>
      </c>
      <c r="AT18" s="362">
        <v>1.4409159091168845E-4</v>
      </c>
      <c r="AU18" s="362">
        <v>1.4933448697118507E-5</v>
      </c>
      <c r="AV18" s="362">
        <v>4.6217843422496387E-4</v>
      </c>
      <c r="AW18" s="362">
        <v>1.9693271959146317E-5</v>
      </c>
      <c r="AX18" s="362">
        <v>1.9053180179463375E-4</v>
      </c>
      <c r="AY18" s="362">
        <v>4.968375220412364E-5</v>
      </c>
      <c r="AZ18" s="362">
        <v>8.6158834397079048E-4</v>
      </c>
      <c r="BA18" s="364">
        <v>2.1606362819822488E-5</v>
      </c>
      <c r="BC18" s="211">
        <v>15</v>
      </c>
      <c r="BD18" s="360" t="s">
        <v>93</v>
      </c>
      <c r="BE18" s="361">
        <v>1.9519545529078698E-5</v>
      </c>
      <c r="BF18" s="362">
        <v>0</v>
      </c>
      <c r="BG18" s="362">
        <v>0</v>
      </c>
      <c r="BH18" s="362">
        <v>0</v>
      </c>
      <c r="BI18" s="362">
        <v>0</v>
      </c>
      <c r="BJ18" s="362">
        <v>0</v>
      </c>
      <c r="BK18" s="362">
        <v>0</v>
      </c>
      <c r="BL18" s="362">
        <v>0</v>
      </c>
      <c r="BM18" s="362">
        <v>0</v>
      </c>
      <c r="BN18" s="362">
        <v>0</v>
      </c>
      <c r="BO18" s="362">
        <v>0</v>
      </c>
      <c r="BP18" s="362">
        <v>1.3259701127725906E-5</v>
      </c>
      <c r="BQ18" s="362">
        <v>1.5639419153593303E-3</v>
      </c>
      <c r="BR18" s="362">
        <v>7.1017835955225241E-3</v>
      </c>
      <c r="BS18" s="362">
        <v>7.5122221407241424E-2</v>
      </c>
      <c r="BT18" s="362">
        <v>0</v>
      </c>
      <c r="BU18" s="362">
        <v>4.9494701221838801E-4</v>
      </c>
      <c r="BV18" s="362">
        <v>1.2160137022723612E-4</v>
      </c>
      <c r="BW18" s="362">
        <v>1.9813969233386676E-4</v>
      </c>
      <c r="BX18" s="362">
        <v>6.0863001203978638E-5</v>
      </c>
      <c r="BY18" s="362">
        <v>1.7163635189601216E-4</v>
      </c>
      <c r="BZ18" s="362">
        <v>0</v>
      </c>
      <c r="CA18" s="362">
        <v>9.8225083772752626E-5</v>
      </c>
      <c r="CB18" s="362">
        <v>2.3029489260998712E-5</v>
      </c>
      <c r="CC18" s="362">
        <v>9.8619966226787432E-4</v>
      </c>
      <c r="CD18" s="362">
        <v>1.3128349432075037E-5</v>
      </c>
      <c r="CE18" s="362">
        <v>0</v>
      </c>
      <c r="CF18" s="362">
        <v>3.9459860466040857E-5</v>
      </c>
      <c r="CG18" s="362">
        <v>1.8301712540822612E-4</v>
      </c>
      <c r="CH18" s="362">
        <v>3.4934254766115485E-3</v>
      </c>
      <c r="CI18" s="362">
        <v>0</v>
      </c>
      <c r="CJ18" s="362">
        <v>1.222415431052129E-2</v>
      </c>
      <c r="CK18" s="362">
        <v>0</v>
      </c>
      <c r="CL18" s="362">
        <v>4.5050006317078842E-3</v>
      </c>
      <c r="CM18" s="362">
        <v>1.0042548072590734E-3</v>
      </c>
      <c r="CN18" s="362">
        <v>2.3446714221326177E-2</v>
      </c>
      <c r="CO18" s="364">
        <v>0</v>
      </c>
    </row>
    <row r="19" spans="2:93" ht="20.149999999999999" customHeight="1" x14ac:dyDescent="0.2">
      <c r="B19" s="203">
        <v>16</v>
      </c>
      <c r="C19" s="366" t="s">
        <v>82</v>
      </c>
      <c r="D19" s="367">
        <v>0.13374642319089058</v>
      </c>
      <c r="E19" s="368">
        <v>0.39953308492367323</v>
      </c>
      <c r="F19" s="368">
        <v>0.15659401557071317</v>
      </c>
      <c r="G19" s="369">
        <v>9.4694908973124551E-5</v>
      </c>
      <c r="H19" s="368">
        <v>2.1759421643241988E-2</v>
      </c>
      <c r="I19" s="370">
        <v>2.1397167120879471E-2</v>
      </c>
      <c r="K19" s="388" t="s">
        <v>224</v>
      </c>
      <c r="L19" s="429">
        <v>260581</v>
      </c>
      <c r="M19" s="389">
        <v>294626</v>
      </c>
      <c r="O19" s="203">
        <v>16</v>
      </c>
      <c r="P19" s="366" t="s">
        <v>82</v>
      </c>
      <c r="Q19" s="367">
        <v>9.2752188457896487E-5</v>
      </c>
      <c r="R19" s="368">
        <v>1.3851488054515614E-4</v>
      </c>
      <c r="S19" s="368">
        <v>1.2600011123361553E-4</v>
      </c>
      <c r="T19" s="368">
        <v>1.067385081970421E-4</v>
      </c>
      <c r="U19" s="368">
        <v>7.2339904183114923E-5</v>
      </c>
      <c r="V19" s="368">
        <v>1.9484188280865437E-4</v>
      </c>
      <c r="W19" s="368">
        <v>9.1634288052030671E-5</v>
      </c>
      <c r="X19" s="368">
        <v>1.0469710137861285E-4</v>
      </c>
      <c r="Y19" s="368">
        <v>1.4307523501572348E-4</v>
      </c>
      <c r="Z19" s="368">
        <v>8.382102073041723E-5</v>
      </c>
      <c r="AA19" s="368">
        <v>3.9620235732012181E-5</v>
      </c>
      <c r="AB19" s="368">
        <v>8.7137340171967854E-5</v>
      </c>
      <c r="AC19" s="368">
        <v>4.8345416447940088E-4</v>
      </c>
      <c r="AD19" s="368">
        <v>1.3432024437319582E-3</v>
      </c>
      <c r="AE19" s="368">
        <v>1.5549592267900522E-2</v>
      </c>
      <c r="AF19" s="368">
        <v>1.0394121729528782</v>
      </c>
      <c r="AG19" s="368">
        <v>3.9100768773301084E-2</v>
      </c>
      <c r="AH19" s="368">
        <v>4.0569658095207538E-2</v>
      </c>
      <c r="AI19" s="368">
        <v>2.3589449472176801E-3</v>
      </c>
      <c r="AJ19" s="368">
        <v>1.9076708002938443E-4</v>
      </c>
      <c r="AK19" s="368">
        <v>2.6141553614580975E-4</v>
      </c>
      <c r="AL19" s="368">
        <v>1.6030016383851816E-4</v>
      </c>
      <c r="AM19" s="368">
        <v>3.2323634392173746E-4</v>
      </c>
      <c r="AN19" s="368">
        <v>1.5890264376685931E-4</v>
      </c>
      <c r="AO19" s="368">
        <v>1.8174998595262302E-4</v>
      </c>
      <c r="AP19" s="368">
        <v>2.9684134986160502E-4</v>
      </c>
      <c r="AQ19" s="368">
        <v>9.8312359370363806E-5</v>
      </c>
      <c r="AR19" s="368">
        <v>3.7890097961265141E-4</v>
      </c>
      <c r="AS19" s="368">
        <v>4.8073111815369725E-4</v>
      </c>
      <c r="AT19" s="368">
        <v>4.4401104970757959E-4</v>
      </c>
      <c r="AU19" s="368">
        <v>1.9735728398701378E-4</v>
      </c>
      <c r="AV19" s="368">
        <v>1.2797198613737339E-4</v>
      </c>
      <c r="AW19" s="368">
        <v>1.9777225912837593E-4</v>
      </c>
      <c r="AX19" s="368">
        <v>2.3407440399234973E-3</v>
      </c>
      <c r="AY19" s="368">
        <v>1.2172748722278673E-4</v>
      </c>
      <c r="AZ19" s="368">
        <v>4.529327231710554E-3</v>
      </c>
      <c r="BA19" s="370">
        <v>1.254958902566749E-4</v>
      </c>
      <c r="BC19" s="203">
        <v>16</v>
      </c>
      <c r="BD19" s="366" t="s">
        <v>82</v>
      </c>
      <c r="BE19" s="367">
        <v>0</v>
      </c>
      <c r="BF19" s="368">
        <v>9.5907621778702773E-6</v>
      </c>
      <c r="BG19" s="368">
        <v>1.1948981187142999E-6</v>
      </c>
      <c r="BH19" s="368">
        <v>0</v>
      </c>
      <c r="BI19" s="368">
        <v>1.5587021430169303E-5</v>
      </c>
      <c r="BJ19" s="368">
        <v>9.4832064844816639E-6</v>
      </c>
      <c r="BK19" s="368">
        <v>0</v>
      </c>
      <c r="BL19" s="368">
        <v>0</v>
      </c>
      <c r="BM19" s="368">
        <v>1.0874230317309401E-7</v>
      </c>
      <c r="BN19" s="368">
        <v>7.0934615141955188E-7</v>
      </c>
      <c r="BO19" s="368">
        <v>0</v>
      </c>
      <c r="BP19" s="368">
        <v>7.7760329369688032E-5</v>
      </c>
      <c r="BQ19" s="368">
        <v>2.7022208833197329E-3</v>
      </c>
      <c r="BR19" s="368">
        <v>8.1542754061251291E-3</v>
      </c>
      <c r="BS19" s="368">
        <v>0.11063701150867356</v>
      </c>
      <c r="BT19" s="368">
        <v>0.2826378343915581</v>
      </c>
      <c r="BU19" s="368">
        <v>0.27981701456214936</v>
      </c>
      <c r="BV19" s="368">
        <v>0.29057107070136357</v>
      </c>
      <c r="BW19" s="368">
        <v>1.4794718735432139E-2</v>
      </c>
      <c r="BX19" s="368">
        <v>3.7183744912694416E-4</v>
      </c>
      <c r="BY19" s="368">
        <v>4.270864464280708E-4</v>
      </c>
      <c r="BZ19" s="368">
        <v>3.4334727255252946E-6</v>
      </c>
      <c r="CA19" s="368">
        <v>2.0969399906542701E-5</v>
      </c>
      <c r="CB19" s="368">
        <v>0</v>
      </c>
      <c r="CC19" s="368">
        <v>2.5597007099371989E-5</v>
      </c>
      <c r="CD19" s="368">
        <v>4.6238211836239116E-5</v>
      </c>
      <c r="CE19" s="368">
        <v>0</v>
      </c>
      <c r="CF19" s="368">
        <v>5.8892515367741814E-6</v>
      </c>
      <c r="CG19" s="368">
        <v>8.5470986476721361E-4</v>
      </c>
      <c r="CH19" s="368">
        <v>1.7353757455974548E-3</v>
      </c>
      <c r="CI19" s="368">
        <v>2.7309935592378568E-4</v>
      </c>
      <c r="CJ19" s="368">
        <v>1.4073664532829749E-6</v>
      </c>
      <c r="CK19" s="368">
        <v>0</v>
      </c>
      <c r="CL19" s="368">
        <v>1.4404276366608619E-2</v>
      </c>
      <c r="CM19" s="368">
        <v>2.156135710054077E-5</v>
      </c>
      <c r="CN19" s="368">
        <v>3.2057562189457531E-2</v>
      </c>
      <c r="CO19" s="370">
        <v>0</v>
      </c>
    </row>
    <row r="20" spans="2:93" ht="20.149999999999999" customHeight="1" x14ac:dyDescent="0.2">
      <c r="B20" s="73">
        <v>17</v>
      </c>
      <c r="C20" s="354" t="s">
        <v>189</v>
      </c>
      <c r="D20" s="355">
        <v>6.9752300915133958E-2</v>
      </c>
      <c r="E20" s="356">
        <v>0.38863569485991117</v>
      </c>
      <c r="F20" s="356">
        <v>0.20777276604131462</v>
      </c>
      <c r="G20" s="357">
        <v>9.8444829921133358E-3</v>
      </c>
      <c r="H20" s="356">
        <v>4.427981592719403E-2</v>
      </c>
      <c r="I20" s="358">
        <v>4.1431406715503188E-2</v>
      </c>
      <c r="K20" s="390" t="s">
        <v>226</v>
      </c>
      <c r="L20" s="430">
        <v>243387</v>
      </c>
      <c r="M20" s="391">
        <v>247624</v>
      </c>
      <c r="O20" s="73">
        <v>17</v>
      </c>
      <c r="P20" s="354" t="s">
        <v>189</v>
      </c>
      <c r="Q20" s="355">
        <v>3.290944677883558E-5</v>
      </c>
      <c r="R20" s="356">
        <v>4.3632116765536671E-5</v>
      </c>
      <c r="S20" s="356">
        <v>3.3934914143025156E-5</v>
      </c>
      <c r="T20" s="356">
        <v>2.680366949435386E-5</v>
      </c>
      <c r="U20" s="356">
        <v>2.7322560513114987E-5</v>
      </c>
      <c r="V20" s="356">
        <v>4.7139498884134711E-5</v>
      </c>
      <c r="W20" s="356">
        <v>3.7459143424227195E-5</v>
      </c>
      <c r="X20" s="356">
        <v>3.2293270931467166E-5</v>
      </c>
      <c r="Y20" s="356">
        <v>4.5453904174520147E-5</v>
      </c>
      <c r="Z20" s="356">
        <v>2.6251677175513899E-5</v>
      </c>
      <c r="AA20" s="356">
        <v>1.2682669082773989E-5</v>
      </c>
      <c r="AB20" s="356">
        <v>4.3841263813075351E-5</v>
      </c>
      <c r="AC20" s="356">
        <v>3.3349476269043906E-4</v>
      </c>
      <c r="AD20" s="356">
        <v>2.5888450111855618E-3</v>
      </c>
      <c r="AE20" s="356">
        <v>7.5726103067825905E-4</v>
      </c>
      <c r="AF20" s="356">
        <v>4.0729328312274007E-4</v>
      </c>
      <c r="AG20" s="356">
        <v>1.0026646265484538</v>
      </c>
      <c r="AH20" s="356">
        <v>1.7395079490672694E-3</v>
      </c>
      <c r="AI20" s="356">
        <v>4.6108269958959388E-3</v>
      </c>
      <c r="AJ20" s="356">
        <v>6.8216961504752226E-5</v>
      </c>
      <c r="AK20" s="356">
        <v>7.3298876765881061E-4</v>
      </c>
      <c r="AL20" s="356">
        <v>5.252867221212995E-5</v>
      </c>
      <c r="AM20" s="356">
        <v>1.2554607449148926E-4</v>
      </c>
      <c r="AN20" s="356">
        <v>3.7888503401327751E-5</v>
      </c>
      <c r="AO20" s="356">
        <v>5.8143282695332864E-5</v>
      </c>
      <c r="AP20" s="356">
        <v>7.0902492907638553E-5</v>
      </c>
      <c r="AQ20" s="356">
        <v>3.4995997182172182E-5</v>
      </c>
      <c r="AR20" s="356">
        <v>1.1407299071439334E-4</v>
      </c>
      <c r="AS20" s="356">
        <v>9.8620612760847896E-5</v>
      </c>
      <c r="AT20" s="356">
        <v>1.6467797425646715E-4</v>
      </c>
      <c r="AU20" s="356">
        <v>1.0000701977359587E-4</v>
      </c>
      <c r="AV20" s="356">
        <v>3.5225220978655082E-5</v>
      </c>
      <c r="AW20" s="356">
        <v>4.3296543791034317E-5</v>
      </c>
      <c r="AX20" s="356">
        <v>5.3351463029323819E-4</v>
      </c>
      <c r="AY20" s="356">
        <v>4.0769537858019471E-5</v>
      </c>
      <c r="AZ20" s="356">
        <v>2.1494140464857405E-5</v>
      </c>
      <c r="BA20" s="358">
        <v>6.1416226138253139E-5</v>
      </c>
      <c r="BC20" s="73">
        <v>17</v>
      </c>
      <c r="BD20" s="354" t="s">
        <v>12</v>
      </c>
      <c r="BE20" s="355">
        <v>1.7299074650912796E-5</v>
      </c>
      <c r="BF20" s="356">
        <v>7.6726097422962218E-5</v>
      </c>
      <c r="BG20" s="356">
        <v>0</v>
      </c>
      <c r="BH20" s="356">
        <v>0</v>
      </c>
      <c r="BI20" s="356">
        <v>1.0204938899987753E-4</v>
      </c>
      <c r="BJ20" s="356">
        <v>7.6684473021316696E-6</v>
      </c>
      <c r="BK20" s="356">
        <v>0</v>
      </c>
      <c r="BL20" s="356">
        <v>3.3179228407470843E-5</v>
      </c>
      <c r="BM20" s="356">
        <v>4.6299850218160226E-6</v>
      </c>
      <c r="BN20" s="356">
        <v>0</v>
      </c>
      <c r="BO20" s="356">
        <v>0</v>
      </c>
      <c r="BP20" s="356">
        <v>3.1695229016064606E-4</v>
      </c>
      <c r="BQ20" s="356">
        <v>4.3386160663214327E-3</v>
      </c>
      <c r="BR20" s="356">
        <v>3.5996919883566132E-2</v>
      </c>
      <c r="BS20" s="356">
        <v>1.0370140326859735E-2</v>
      </c>
      <c r="BT20" s="356">
        <v>5.1966478153007908E-3</v>
      </c>
      <c r="BU20" s="356">
        <v>3.7519363770955313E-2</v>
      </c>
      <c r="BV20" s="356">
        <v>2.4358845615861477E-2</v>
      </c>
      <c r="BW20" s="356">
        <v>6.4061725654229892E-2</v>
      </c>
      <c r="BX20" s="356">
        <v>4.6001438752691379E-4</v>
      </c>
      <c r="BY20" s="356">
        <v>9.411831315334478E-3</v>
      </c>
      <c r="BZ20" s="356">
        <v>3.3853749029865872E-6</v>
      </c>
      <c r="CA20" s="356">
        <v>2.2028906428136431E-4</v>
      </c>
      <c r="CB20" s="356">
        <v>0</v>
      </c>
      <c r="CC20" s="356">
        <v>2.0143299882887302E-4</v>
      </c>
      <c r="CD20" s="356">
        <v>3.1100702008898928E-6</v>
      </c>
      <c r="CE20" s="356">
        <v>2.1988595653475481E-5</v>
      </c>
      <c r="CF20" s="356">
        <v>2.1346993176812805E-4</v>
      </c>
      <c r="CG20" s="356">
        <v>2.1610182546252994E-4</v>
      </c>
      <c r="CH20" s="356">
        <v>1.6330432699395727E-3</v>
      </c>
      <c r="CI20" s="356">
        <v>8.4295206977648396E-4</v>
      </c>
      <c r="CJ20" s="356">
        <v>6.5181992511468775E-5</v>
      </c>
      <c r="CK20" s="356">
        <v>0</v>
      </c>
      <c r="CL20" s="356">
        <v>6.4345519273388829E-3</v>
      </c>
      <c r="CM20" s="356">
        <v>1.5191899388266396E-4</v>
      </c>
      <c r="CN20" s="356">
        <v>0</v>
      </c>
      <c r="CO20" s="358">
        <v>2.3037110820525779E-4</v>
      </c>
    </row>
    <row r="21" spans="2:93" ht="20.149999999999999" customHeight="1" x14ac:dyDescent="0.2">
      <c r="B21" s="73">
        <v>18</v>
      </c>
      <c r="C21" s="354" t="s">
        <v>190</v>
      </c>
      <c r="D21" s="355">
        <v>2.7203692039611815E-2</v>
      </c>
      <c r="E21" s="356">
        <v>0.45054111093986587</v>
      </c>
      <c r="F21" s="356">
        <v>0.23373519532778661</v>
      </c>
      <c r="G21" s="357">
        <v>6.2378972052765857E-3</v>
      </c>
      <c r="H21" s="356">
        <v>6.6096784304904163E-2</v>
      </c>
      <c r="I21" s="358">
        <v>5.7834686266791141E-2</v>
      </c>
      <c r="K21" s="390" t="s">
        <v>227</v>
      </c>
      <c r="L21" s="430">
        <v>248179</v>
      </c>
      <c r="M21" s="391">
        <v>235625</v>
      </c>
      <c r="O21" s="73">
        <v>18</v>
      </c>
      <c r="P21" s="354" t="s">
        <v>190</v>
      </c>
      <c r="Q21" s="355">
        <v>2.8219967864855106E-6</v>
      </c>
      <c r="R21" s="356">
        <v>3.89137154016239E-6</v>
      </c>
      <c r="S21" s="356">
        <v>3.494759120436061E-6</v>
      </c>
      <c r="T21" s="356">
        <v>2.8768929669834129E-6</v>
      </c>
      <c r="U21" s="356">
        <v>2.1132902238010771E-6</v>
      </c>
      <c r="V21" s="356">
        <v>6.9957940571484238E-6</v>
      </c>
      <c r="W21" s="356">
        <v>4.5112403301383354E-6</v>
      </c>
      <c r="X21" s="356">
        <v>2.7525246454588211E-6</v>
      </c>
      <c r="Y21" s="356">
        <v>4.2928430180810142E-6</v>
      </c>
      <c r="Z21" s="356">
        <v>2.3053764665405116E-6</v>
      </c>
      <c r="AA21" s="356">
        <v>1.1483278698129757E-6</v>
      </c>
      <c r="AB21" s="356">
        <v>2.9935729005999343E-6</v>
      </c>
      <c r="AC21" s="356">
        <v>3.5428472811088239E-6</v>
      </c>
      <c r="AD21" s="356">
        <v>1.4248029099106652E-5</v>
      </c>
      <c r="AE21" s="356">
        <v>3.1112725048276439E-6</v>
      </c>
      <c r="AF21" s="356">
        <v>5.0698846984973825E-6</v>
      </c>
      <c r="AG21" s="356">
        <v>4.2660367162686137E-6</v>
      </c>
      <c r="AH21" s="356">
        <v>1.0008455591790211</v>
      </c>
      <c r="AI21" s="356">
        <v>2.5592910038558496E-6</v>
      </c>
      <c r="AJ21" s="356">
        <v>3.8618888444272951E-6</v>
      </c>
      <c r="AK21" s="356">
        <v>3.4207951243151481E-5</v>
      </c>
      <c r="AL21" s="356">
        <v>4.3434305626359264E-6</v>
      </c>
      <c r="AM21" s="356">
        <v>8.3290540822071907E-6</v>
      </c>
      <c r="AN21" s="356">
        <v>4.1395849047484921E-6</v>
      </c>
      <c r="AO21" s="356">
        <v>9.9476391199544354E-6</v>
      </c>
      <c r="AP21" s="356">
        <v>9.2275786978605665E-6</v>
      </c>
      <c r="AQ21" s="356">
        <v>4.4082952289132894E-6</v>
      </c>
      <c r="AR21" s="356">
        <v>1.1102082049435285E-5</v>
      </c>
      <c r="AS21" s="356">
        <v>1.094723485651541E-5</v>
      </c>
      <c r="AT21" s="356">
        <v>5.398592078680041E-5</v>
      </c>
      <c r="AU21" s="356">
        <v>4.8240388034467889E-6</v>
      </c>
      <c r="AV21" s="356">
        <v>3.3148269451038274E-6</v>
      </c>
      <c r="AW21" s="356">
        <v>5.4897345169445523E-6</v>
      </c>
      <c r="AX21" s="356">
        <v>4.6217373893076244E-5</v>
      </c>
      <c r="AY21" s="356">
        <v>5.6219845212687582E-6</v>
      </c>
      <c r="AZ21" s="356">
        <v>2.6009712051945717E-6</v>
      </c>
      <c r="BA21" s="358">
        <v>7.730461622910772E-6</v>
      </c>
      <c r="BC21" s="73">
        <v>18</v>
      </c>
      <c r="BD21" s="354" t="s">
        <v>190</v>
      </c>
      <c r="BE21" s="355">
        <v>2.693990724208945E-6</v>
      </c>
      <c r="BF21" s="356">
        <v>9.5907621778702773E-6</v>
      </c>
      <c r="BG21" s="356">
        <v>1.2237557756975551E-5</v>
      </c>
      <c r="BH21" s="356">
        <v>4.2190973984570108E-6</v>
      </c>
      <c r="BI21" s="356">
        <v>5.0018180443777309E-6</v>
      </c>
      <c r="BJ21" s="356">
        <v>9.5688763007519901E-5</v>
      </c>
      <c r="BK21" s="356">
        <v>6.2613878992417472E-5</v>
      </c>
      <c r="BL21" s="356">
        <v>1.0603376306433253E-6</v>
      </c>
      <c r="BM21" s="356">
        <v>1.8547519568291999E-5</v>
      </c>
      <c r="BN21" s="356">
        <v>1.3125247542557997E-6</v>
      </c>
      <c r="BO21" s="356">
        <v>1.5156973181322152E-6</v>
      </c>
      <c r="BP21" s="356">
        <v>3.9299108499845824E-5</v>
      </c>
      <c r="BQ21" s="356">
        <v>4.2423294869545986E-5</v>
      </c>
      <c r="BR21" s="356">
        <v>4.4673975660723285E-4</v>
      </c>
      <c r="BS21" s="356">
        <v>2.7265756620451023E-5</v>
      </c>
      <c r="BT21" s="356">
        <v>8.7782429611451198E-5</v>
      </c>
      <c r="BU21" s="356">
        <v>6.4535669249631602E-5</v>
      </c>
      <c r="BV21" s="356">
        <v>3.0983517954678706E-2</v>
      </c>
      <c r="BW21" s="356">
        <v>1.7165306768442767E-5</v>
      </c>
      <c r="BX21" s="356">
        <v>1.6489576334964136E-5</v>
      </c>
      <c r="BY21" s="356">
        <v>1.0599785839787638E-3</v>
      </c>
      <c r="BZ21" s="356">
        <v>1.1416523508163493E-5</v>
      </c>
      <c r="CA21" s="356">
        <v>7.7255683866209925E-6</v>
      </c>
      <c r="CB21" s="356">
        <v>2.6533976757237641E-5</v>
      </c>
      <c r="CC21" s="356">
        <v>2.2351209572482093E-4</v>
      </c>
      <c r="CD21" s="356">
        <v>1.1143959507436439E-4</v>
      </c>
      <c r="CE21" s="356">
        <v>6.1044357580949504E-5</v>
      </c>
      <c r="CF21" s="356">
        <v>1.0536066693207445E-4</v>
      </c>
      <c r="CG21" s="356">
        <v>1.2534849287040658E-4</v>
      </c>
      <c r="CH21" s="356">
        <v>1.8335874106873678E-3</v>
      </c>
      <c r="CI21" s="356">
        <v>5.1908559308613697E-5</v>
      </c>
      <c r="CJ21" s="356">
        <v>1.5880281250627053E-5</v>
      </c>
      <c r="CK21" s="356">
        <v>5.1731215495069824E-5</v>
      </c>
      <c r="CL21" s="356">
        <v>1.4631062358804162E-3</v>
      </c>
      <c r="CM21" s="356">
        <v>9.8268891297885596E-5</v>
      </c>
      <c r="CN21" s="356">
        <v>0</v>
      </c>
      <c r="CO21" s="358">
        <v>0</v>
      </c>
    </row>
    <row r="22" spans="2:93" ht="20.149999999999999" customHeight="1" x14ac:dyDescent="0.2">
      <c r="B22" s="73">
        <v>19</v>
      </c>
      <c r="C22" s="354" t="s">
        <v>13</v>
      </c>
      <c r="D22" s="355">
        <v>6.7763427988792757E-2</v>
      </c>
      <c r="E22" s="356">
        <v>0.26012646311121634</v>
      </c>
      <c r="F22" s="356">
        <v>0.13545332211892291</v>
      </c>
      <c r="G22" s="357">
        <v>5.981771545530528E-2</v>
      </c>
      <c r="H22" s="356">
        <v>2.3188717308596309E-2</v>
      </c>
      <c r="I22" s="358">
        <v>2.264164711334023E-2</v>
      </c>
      <c r="K22" s="390" t="s">
        <v>228</v>
      </c>
      <c r="L22" s="430">
        <v>260826</v>
      </c>
      <c r="M22" s="391">
        <v>255933</v>
      </c>
      <c r="O22" s="73">
        <v>19</v>
      </c>
      <c r="P22" s="354" t="s">
        <v>13</v>
      </c>
      <c r="Q22" s="355">
        <v>2.8601560961984118E-4</v>
      </c>
      <c r="R22" s="356">
        <v>1.6042614645372875E-4</v>
      </c>
      <c r="S22" s="356">
        <v>1.1370119410864751E-4</v>
      </c>
      <c r="T22" s="356">
        <v>7.7898507639252633E-5</v>
      </c>
      <c r="U22" s="356">
        <v>6.0151789627348405E-5</v>
      </c>
      <c r="V22" s="356">
        <v>1.4118219367802132E-4</v>
      </c>
      <c r="W22" s="356">
        <v>7.8461468849963214E-5</v>
      </c>
      <c r="X22" s="356">
        <v>7.8104771887922811E-5</v>
      </c>
      <c r="Y22" s="356">
        <v>1.2370944622662903E-4</v>
      </c>
      <c r="Z22" s="356">
        <v>6.9375708144981258E-5</v>
      </c>
      <c r="AA22" s="356">
        <v>3.3011786086005885E-5</v>
      </c>
      <c r="AB22" s="356">
        <v>5.606556533738283E-5</v>
      </c>
      <c r="AC22" s="356">
        <v>6.9769855795943648E-5</v>
      </c>
      <c r="AD22" s="356">
        <v>5.3614740683614362E-5</v>
      </c>
      <c r="AE22" s="356">
        <v>7.1034451694111569E-5</v>
      </c>
      <c r="AF22" s="356">
        <v>8.0329850478536835E-5</v>
      </c>
      <c r="AG22" s="356">
        <v>7.3714799083704811E-5</v>
      </c>
      <c r="AH22" s="356">
        <v>5.4413438566891701E-5</v>
      </c>
      <c r="AI22" s="356">
        <v>1.0236099362235973</v>
      </c>
      <c r="AJ22" s="356">
        <v>1.2572625078056799E-4</v>
      </c>
      <c r="AK22" s="356">
        <v>1.3010922291366184E-4</v>
      </c>
      <c r="AL22" s="356">
        <v>1.2075002516091604E-4</v>
      </c>
      <c r="AM22" s="356">
        <v>2.2696020875628419E-4</v>
      </c>
      <c r="AN22" s="356">
        <v>1.1927719007571831E-4</v>
      </c>
      <c r="AO22" s="356">
        <v>1.2750684769158172E-4</v>
      </c>
      <c r="AP22" s="356">
        <v>1.9975513238916474E-4</v>
      </c>
      <c r="AQ22" s="356">
        <v>6.8165391341331718E-5</v>
      </c>
      <c r="AR22" s="356">
        <v>5.8314436416234347E-4</v>
      </c>
      <c r="AS22" s="356">
        <v>2.4267287715114565E-4</v>
      </c>
      <c r="AT22" s="356">
        <v>6.641082137397098E-4</v>
      </c>
      <c r="AU22" s="356">
        <v>1.1765852441288722E-4</v>
      </c>
      <c r="AV22" s="356">
        <v>8.2159369653134773E-5</v>
      </c>
      <c r="AW22" s="356">
        <v>1.3180224911929885E-4</v>
      </c>
      <c r="AX22" s="356">
        <v>1.694840212186851E-3</v>
      </c>
      <c r="AY22" s="356">
        <v>9.174870035824311E-5</v>
      </c>
      <c r="AZ22" s="356">
        <v>5.497938036009319E-5</v>
      </c>
      <c r="BA22" s="358">
        <v>1.262727633315418E-4</v>
      </c>
      <c r="BC22" s="73">
        <v>19</v>
      </c>
      <c r="BD22" s="354" t="s">
        <v>13</v>
      </c>
      <c r="BE22" s="355">
        <v>2.8327632543073342E-3</v>
      </c>
      <c r="BF22" s="356">
        <v>2.2058753009101634E-4</v>
      </c>
      <c r="BG22" s="356">
        <v>0</v>
      </c>
      <c r="BH22" s="356">
        <v>0</v>
      </c>
      <c r="BI22" s="356">
        <v>0</v>
      </c>
      <c r="BJ22" s="356">
        <v>0</v>
      </c>
      <c r="BK22" s="356">
        <v>0</v>
      </c>
      <c r="BL22" s="356">
        <v>0</v>
      </c>
      <c r="BM22" s="356">
        <v>0</v>
      </c>
      <c r="BN22" s="356">
        <v>0</v>
      </c>
      <c r="BO22" s="356">
        <v>0</v>
      </c>
      <c r="BP22" s="356">
        <v>0</v>
      </c>
      <c r="BQ22" s="356">
        <v>0</v>
      </c>
      <c r="BR22" s="356">
        <v>0</v>
      </c>
      <c r="BS22" s="356">
        <v>0</v>
      </c>
      <c r="BT22" s="356">
        <v>0</v>
      </c>
      <c r="BU22" s="356">
        <v>0</v>
      </c>
      <c r="BV22" s="356">
        <v>0</v>
      </c>
      <c r="BW22" s="356">
        <v>0.33959559469092587</v>
      </c>
      <c r="BX22" s="356">
        <v>0</v>
      </c>
      <c r="BY22" s="356">
        <v>0</v>
      </c>
      <c r="BZ22" s="356">
        <v>0</v>
      </c>
      <c r="CA22" s="356">
        <v>0</v>
      </c>
      <c r="CB22" s="356">
        <v>0</v>
      </c>
      <c r="CC22" s="356">
        <v>0</v>
      </c>
      <c r="CD22" s="356">
        <v>0</v>
      </c>
      <c r="CE22" s="356">
        <v>0</v>
      </c>
      <c r="CF22" s="356">
        <v>4.418190359669583E-3</v>
      </c>
      <c r="CG22" s="356">
        <v>0</v>
      </c>
      <c r="CH22" s="356">
        <v>7.643184229071104E-3</v>
      </c>
      <c r="CI22" s="356">
        <v>1.3088420020933674E-4</v>
      </c>
      <c r="CJ22" s="356">
        <v>0</v>
      </c>
      <c r="CK22" s="356">
        <v>0</v>
      </c>
      <c r="CL22" s="356">
        <v>2.1271033311704584E-2</v>
      </c>
      <c r="CM22" s="356">
        <v>7.4091220733088728E-5</v>
      </c>
      <c r="CN22" s="356">
        <v>0</v>
      </c>
      <c r="CO22" s="358">
        <v>0</v>
      </c>
    </row>
    <row r="23" spans="2:93" ht="20.149999999999999" customHeight="1" x14ac:dyDescent="0.2">
      <c r="B23" s="74">
        <v>20</v>
      </c>
      <c r="C23" s="360" t="s">
        <v>16</v>
      </c>
      <c r="D23" s="361">
        <v>0.22738888335836704</v>
      </c>
      <c r="E23" s="362">
        <v>0.4874885499018089</v>
      </c>
      <c r="F23" s="362">
        <v>0.24841067479083254</v>
      </c>
      <c r="G23" s="363">
        <v>9.5693405370631431E-3</v>
      </c>
      <c r="H23" s="362">
        <v>7.6145221606691238E-2</v>
      </c>
      <c r="I23" s="364">
        <v>6.0607930764625687E-2</v>
      </c>
      <c r="K23" s="390" t="s">
        <v>233</v>
      </c>
      <c r="L23" s="430">
        <v>256271</v>
      </c>
      <c r="M23" s="391">
        <v>286323</v>
      </c>
      <c r="O23" s="74">
        <v>20</v>
      </c>
      <c r="P23" s="360" t="s">
        <v>16</v>
      </c>
      <c r="Q23" s="361">
        <v>5.9793783944232836E-4</v>
      </c>
      <c r="R23" s="362">
        <v>1.3736109573533059E-3</v>
      </c>
      <c r="S23" s="362">
        <v>2.0493297411760358E-3</v>
      </c>
      <c r="T23" s="362">
        <v>4.7854514327452516E-3</v>
      </c>
      <c r="U23" s="362">
        <v>9.4018733889428144E-4</v>
      </c>
      <c r="V23" s="362">
        <v>1.537149906583262E-3</v>
      </c>
      <c r="W23" s="362">
        <v>4.9003098524314176E-4</v>
      </c>
      <c r="X23" s="362">
        <v>1.597094380749594E-3</v>
      </c>
      <c r="Y23" s="362">
        <v>8.4865659971906091E-4</v>
      </c>
      <c r="Z23" s="362">
        <v>2.8255960770892765E-3</v>
      </c>
      <c r="AA23" s="362">
        <v>5.2297829435094829E-3</v>
      </c>
      <c r="AB23" s="362">
        <v>5.0911283341168226E-4</v>
      </c>
      <c r="AC23" s="362">
        <v>4.3143457427424276E-4</v>
      </c>
      <c r="AD23" s="362">
        <v>1.2201255856996546E-3</v>
      </c>
      <c r="AE23" s="362">
        <v>1.245858083610244E-3</v>
      </c>
      <c r="AF23" s="362">
        <v>8.0711154667521378E-4</v>
      </c>
      <c r="AG23" s="362">
        <v>1.4127688037388053E-3</v>
      </c>
      <c r="AH23" s="362">
        <v>1.1806376836564739E-3</v>
      </c>
      <c r="AI23" s="362">
        <v>4.0550232247890753E-4</v>
      </c>
      <c r="AJ23" s="362">
        <v>1.008127189118962</v>
      </c>
      <c r="AK23" s="362">
        <v>1.1986722945961968E-3</v>
      </c>
      <c r="AL23" s="362">
        <v>2.2129035247746322E-3</v>
      </c>
      <c r="AM23" s="362">
        <v>1.547959479479938E-3</v>
      </c>
      <c r="AN23" s="362">
        <v>1.7426693287465108E-3</v>
      </c>
      <c r="AO23" s="362">
        <v>1.6941741172266484E-3</v>
      </c>
      <c r="AP23" s="362">
        <v>4.1398940239240171E-3</v>
      </c>
      <c r="AQ23" s="362">
        <v>4.4226607769771954E-4</v>
      </c>
      <c r="AR23" s="362">
        <v>1.2369338617693457E-3</v>
      </c>
      <c r="AS23" s="362">
        <v>5.7491665833906197E-3</v>
      </c>
      <c r="AT23" s="362">
        <v>2.0314661562116513E-3</v>
      </c>
      <c r="AU23" s="362">
        <v>2.3911892054677372E-3</v>
      </c>
      <c r="AV23" s="362">
        <v>1.1601494629013571E-3</v>
      </c>
      <c r="AW23" s="362">
        <v>9.6296158358432776E-3</v>
      </c>
      <c r="AX23" s="362">
        <v>2.184274162843146E-3</v>
      </c>
      <c r="AY23" s="362">
        <v>1.8327714486901933E-3</v>
      </c>
      <c r="AZ23" s="362">
        <v>2.9989085297135443E-2</v>
      </c>
      <c r="BA23" s="364">
        <v>7.9294067111667591E-4</v>
      </c>
      <c r="BC23" s="74">
        <v>20</v>
      </c>
      <c r="BD23" s="360" t="s">
        <v>16</v>
      </c>
      <c r="BE23" s="361">
        <v>8.754325298924873E-4</v>
      </c>
      <c r="BF23" s="362">
        <v>3.5054235760115858E-3</v>
      </c>
      <c r="BG23" s="362">
        <v>6.8353007825409078E-3</v>
      </c>
      <c r="BH23" s="362">
        <v>1.8840707725905313E-2</v>
      </c>
      <c r="BI23" s="362">
        <v>2.8048691118975071E-3</v>
      </c>
      <c r="BJ23" s="362">
        <v>4.4608158176994732E-3</v>
      </c>
      <c r="BK23" s="362">
        <v>1.0769587186695805E-3</v>
      </c>
      <c r="BL23" s="362">
        <v>5.4188704104480298E-3</v>
      </c>
      <c r="BM23" s="362">
        <v>1.9006084736888865E-3</v>
      </c>
      <c r="BN23" s="362">
        <v>1.1023443797742866E-2</v>
      </c>
      <c r="BO23" s="362">
        <v>2.1905503508576816E-2</v>
      </c>
      <c r="BP23" s="362">
        <v>1.0810849266540581E-3</v>
      </c>
      <c r="BQ23" s="362">
        <v>6.5541607242276107E-4</v>
      </c>
      <c r="BR23" s="362">
        <v>3.9294539692031347E-3</v>
      </c>
      <c r="BS23" s="362">
        <v>3.8171329571089589E-3</v>
      </c>
      <c r="BT23" s="362">
        <v>2.1763852927761786E-3</v>
      </c>
      <c r="BU23" s="362">
        <v>4.6915760426479913E-3</v>
      </c>
      <c r="BV23" s="362">
        <v>3.7508904244282328E-3</v>
      </c>
      <c r="BW23" s="362">
        <v>7.2192107433450311E-4</v>
      </c>
      <c r="BX23" s="362">
        <v>3.3624496296362077E-2</v>
      </c>
      <c r="BY23" s="362">
        <v>3.3278066640308004E-3</v>
      </c>
      <c r="BZ23" s="362">
        <v>7.9645402609990514E-3</v>
      </c>
      <c r="CA23" s="362">
        <v>3.1847000194905051E-3</v>
      </c>
      <c r="CB23" s="362">
        <v>5.4406333977324636E-3</v>
      </c>
      <c r="CC23" s="362">
        <v>5.187574098302168E-3</v>
      </c>
      <c r="CD23" s="362">
        <v>1.4109645387318648E-2</v>
      </c>
      <c r="CE23" s="362">
        <v>6.2510257179279822E-5</v>
      </c>
      <c r="CF23" s="362">
        <v>2.4804617315778562E-3</v>
      </c>
      <c r="CG23" s="362">
        <v>1.9472379311357528E-2</v>
      </c>
      <c r="CH23" s="362">
        <v>6.6918525501871535E-3</v>
      </c>
      <c r="CI23" s="362">
        <v>8.6752587513156242E-3</v>
      </c>
      <c r="CJ23" s="362">
        <v>3.1320673030170239E-3</v>
      </c>
      <c r="CK23" s="362">
        <v>3.8890773831963606E-2</v>
      </c>
      <c r="CL23" s="362">
        <v>6.7516757099441247E-3</v>
      </c>
      <c r="CM23" s="362">
        <v>5.5487771385690733E-3</v>
      </c>
      <c r="CN23" s="362">
        <v>0.12892386666342792</v>
      </c>
      <c r="CO23" s="364">
        <v>7.5303687165860099E-4</v>
      </c>
    </row>
    <row r="24" spans="2:93" ht="20.149999999999999" customHeight="1" x14ac:dyDescent="0.2">
      <c r="B24" s="216">
        <v>21</v>
      </c>
      <c r="C24" s="366" t="s">
        <v>17</v>
      </c>
      <c r="D24" s="367">
        <v>1</v>
      </c>
      <c r="E24" s="368">
        <v>0.43280713142806959</v>
      </c>
      <c r="F24" s="368">
        <v>0.30187478230623443</v>
      </c>
      <c r="G24" s="369">
        <v>0</v>
      </c>
      <c r="H24" s="368">
        <v>5.2393186055409532E-2</v>
      </c>
      <c r="I24" s="370">
        <v>4.1972758402800521E-2</v>
      </c>
      <c r="K24" s="390"/>
      <c r="L24" s="430"/>
      <c r="M24" s="391"/>
      <c r="O24" s="216">
        <v>21</v>
      </c>
      <c r="P24" s="366" t="s">
        <v>17</v>
      </c>
      <c r="Q24" s="367">
        <v>1.3922534931393487E-2</v>
      </c>
      <c r="R24" s="368">
        <v>8.4429635466398544E-3</v>
      </c>
      <c r="S24" s="368">
        <v>7.7999012543706458E-3</v>
      </c>
      <c r="T24" s="368">
        <v>4.1666183397105205E-3</v>
      </c>
      <c r="U24" s="368">
        <v>5.8700046220118464E-3</v>
      </c>
      <c r="V24" s="368">
        <v>4.3444530680890447E-3</v>
      </c>
      <c r="W24" s="368">
        <v>2.4985390957557085E-2</v>
      </c>
      <c r="X24" s="368">
        <v>7.0089823180581037E-3</v>
      </c>
      <c r="Y24" s="368">
        <v>1.8310751871539722E-2</v>
      </c>
      <c r="Z24" s="368">
        <v>9.2599074093119623E-3</v>
      </c>
      <c r="AA24" s="368">
        <v>5.038758423962294E-3</v>
      </c>
      <c r="AB24" s="368">
        <v>6.6061133666355937E-3</v>
      </c>
      <c r="AC24" s="368">
        <v>8.819020949550305E-3</v>
      </c>
      <c r="AD24" s="368">
        <v>4.7294840759240066E-3</v>
      </c>
      <c r="AE24" s="368">
        <v>3.8912458021106641E-3</v>
      </c>
      <c r="AF24" s="368">
        <v>5.0660319238790743E-3</v>
      </c>
      <c r="AG24" s="368">
        <v>3.6207930880244295E-3</v>
      </c>
      <c r="AH24" s="368">
        <v>3.8570513822818132E-3</v>
      </c>
      <c r="AI24" s="368">
        <v>1.0250100230696798E-2</v>
      </c>
      <c r="AJ24" s="368">
        <v>5.6352878830333566E-3</v>
      </c>
      <c r="AK24" s="368">
        <v>1.0533651217061588</v>
      </c>
      <c r="AL24" s="368">
        <v>2.4525795289669125E-2</v>
      </c>
      <c r="AM24" s="368">
        <v>5.788668031475025E-2</v>
      </c>
      <c r="AN24" s="368">
        <v>5.9268905081045443E-3</v>
      </c>
      <c r="AO24" s="368">
        <v>8.9078525144810437E-3</v>
      </c>
      <c r="AP24" s="368">
        <v>1.3587929810815975E-2</v>
      </c>
      <c r="AQ24" s="368">
        <v>1.8453464726600251E-2</v>
      </c>
      <c r="AR24" s="368">
        <v>2.1417480141693042E-2</v>
      </c>
      <c r="AS24" s="368">
        <v>8.0948203419241669E-3</v>
      </c>
      <c r="AT24" s="368">
        <v>1.0380014396776155E-2</v>
      </c>
      <c r="AU24" s="368">
        <v>1.1638278759907073E-2</v>
      </c>
      <c r="AV24" s="368">
        <v>7.0168225688411502E-3</v>
      </c>
      <c r="AW24" s="368">
        <v>4.0196142476397155E-3</v>
      </c>
      <c r="AX24" s="368">
        <v>3.292109268529173E-3</v>
      </c>
      <c r="AY24" s="368">
        <v>6.4110833987109364E-3</v>
      </c>
      <c r="AZ24" s="368">
        <v>3.0723095607717659E-3</v>
      </c>
      <c r="BA24" s="370">
        <v>1.7764192604751008E-2</v>
      </c>
      <c r="BC24" s="216">
        <v>21</v>
      </c>
      <c r="BD24" s="366" t="s">
        <v>17</v>
      </c>
      <c r="BE24" s="367">
        <v>1.0646237325829276E-2</v>
      </c>
      <c r="BF24" s="368">
        <v>3.5102189571005206E-3</v>
      </c>
      <c r="BG24" s="368">
        <v>4.3705175374415097E-3</v>
      </c>
      <c r="BH24" s="368">
        <v>2.1459167865528804E-3</v>
      </c>
      <c r="BI24" s="368">
        <v>3.7514842196679867E-3</v>
      </c>
      <c r="BJ24" s="368">
        <v>2.1149498302050519E-3</v>
      </c>
      <c r="BK24" s="368">
        <v>2.1856219749669715E-2</v>
      </c>
      <c r="BL24" s="368">
        <v>5.0724821769957207E-3</v>
      </c>
      <c r="BM24" s="368">
        <v>1.3768984665886528E-2</v>
      </c>
      <c r="BN24" s="368">
        <v>6.5718769610439804E-3</v>
      </c>
      <c r="BO24" s="368">
        <v>3.6494842221389328E-3</v>
      </c>
      <c r="BP24" s="368">
        <v>5.0742054346584863E-3</v>
      </c>
      <c r="BQ24" s="368">
        <v>7.0069936469924193E-3</v>
      </c>
      <c r="BR24" s="368">
        <v>3.3840086627225496E-3</v>
      </c>
      <c r="BS24" s="368">
        <v>2.2825784152610334E-3</v>
      </c>
      <c r="BT24" s="368">
        <v>3.4009060705751399E-3</v>
      </c>
      <c r="BU24" s="368">
        <v>2.1372775162032337E-3</v>
      </c>
      <c r="BV24" s="368">
        <v>2.4793213309861873E-3</v>
      </c>
      <c r="BW24" s="368">
        <v>8.5178899101031585E-3</v>
      </c>
      <c r="BX24" s="368">
        <v>2.3470260711635116E-3</v>
      </c>
      <c r="BY24" s="368">
        <v>4.8578285677726506E-2</v>
      </c>
      <c r="BZ24" s="368">
        <v>2.147235732183804E-2</v>
      </c>
      <c r="CA24" s="368">
        <v>4.865562969893901E-2</v>
      </c>
      <c r="CB24" s="368">
        <v>2.9965036896412527E-3</v>
      </c>
      <c r="CC24" s="368">
        <v>6.2737382317662287E-3</v>
      </c>
      <c r="CD24" s="368">
        <v>1.0482975874800132E-2</v>
      </c>
      <c r="CE24" s="368">
        <v>1.5512389521138807E-2</v>
      </c>
      <c r="CF24" s="368">
        <v>1.7563029881087648E-2</v>
      </c>
      <c r="CG24" s="368">
        <v>5.0187284396548074E-3</v>
      </c>
      <c r="CH24" s="368">
        <v>8.3809847259302683E-3</v>
      </c>
      <c r="CI24" s="368">
        <v>9.5484899365544749E-3</v>
      </c>
      <c r="CJ24" s="368">
        <v>4.8150066867791493E-3</v>
      </c>
      <c r="CK24" s="368">
        <v>1.543140063836739E-3</v>
      </c>
      <c r="CL24" s="368">
        <v>1.6082541696201909E-3</v>
      </c>
      <c r="CM24" s="368">
        <v>3.2047717269495994E-3</v>
      </c>
      <c r="CN24" s="368">
        <v>0</v>
      </c>
      <c r="CO24" s="370">
        <v>1.4592109337075462E-2</v>
      </c>
    </row>
    <row r="25" spans="2:93" ht="20.149999999999999" customHeight="1" x14ac:dyDescent="0.2">
      <c r="B25" s="73">
        <v>22</v>
      </c>
      <c r="C25" s="354" t="s">
        <v>18</v>
      </c>
      <c r="D25" s="355">
        <v>0.23237951353752195</v>
      </c>
      <c r="E25" s="356">
        <v>0.42781529791243272</v>
      </c>
      <c r="F25" s="356">
        <v>8.4954279439496641E-2</v>
      </c>
      <c r="G25" s="357">
        <v>2.3536029723429906E-2</v>
      </c>
      <c r="H25" s="356">
        <v>4.042357655352357E-2</v>
      </c>
      <c r="I25" s="358">
        <v>3.7656765629326482E-2</v>
      </c>
      <c r="K25" s="390"/>
      <c r="L25" s="430"/>
      <c r="M25" s="391"/>
      <c r="O25" s="73">
        <v>22</v>
      </c>
      <c r="P25" s="354" t="s">
        <v>18</v>
      </c>
      <c r="Q25" s="355">
        <v>3.5819574650365021E-3</v>
      </c>
      <c r="R25" s="356">
        <v>4.7452664800878373E-3</v>
      </c>
      <c r="S25" s="356">
        <v>4.9929387582196023E-3</v>
      </c>
      <c r="T25" s="356">
        <v>4.9057819951204952E-3</v>
      </c>
      <c r="U25" s="356">
        <v>3.8378519780574005E-3</v>
      </c>
      <c r="V25" s="356">
        <v>5.4511933911429011E-3</v>
      </c>
      <c r="W25" s="356">
        <v>5.1065303494809301E-3</v>
      </c>
      <c r="X25" s="356">
        <v>7.40722817788852E-3</v>
      </c>
      <c r="Y25" s="356">
        <v>1.0135114562002121E-2</v>
      </c>
      <c r="Z25" s="356">
        <v>2.7115940386668515E-2</v>
      </c>
      <c r="AA25" s="356">
        <v>1.41382267057861E-2</v>
      </c>
      <c r="AB25" s="356">
        <v>5.7517264950348312E-3</v>
      </c>
      <c r="AC25" s="356">
        <v>4.1636093506368108E-3</v>
      </c>
      <c r="AD25" s="356">
        <v>3.6074438919085549E-3</v>
      </c>
      <c r="AE25" s="356">
        <v>3.7176838684004703E-3</v>
      </c>
      <c r="AF25" s="356">
        <v>7.7437281003810343E-3</v>
      </c>
      <c r="AG25" s="356">
        <v>2.7591071802467479E-3</v>
      </c>
      <c r="AH25" s="356">
        <v>2.4762956048717936E-3</v>
      </c>
      <c r="AI25" s="356">
        <v>4.3068513440535699E-3</v>
      </c>
      <c r="AJ25" s="356">
        <v>6.2486771507495641E-3</v>
      </c>
      <c r="AK25" s="356">
        <v>1.9526585170388255E-3</v>
      </c>
      <c r="AL25" s="356">
        <v>1.0220594559051897</v>
      </c>
      <c r="AM25" s="356">
        <v>1.4322589461030067E-2</v>
      </c>
      <c r="AN25" s="356">
        <v>1.6998002563640507E-2</v>
      </c>
      <c r="AO25" s="356">
        <v>6.0313784541834847E-3</v>
      </c>
      <c r="AP25" s="356">
        <v>1.816031703239823E-3</v>
      </c>
      <c r="AQ25" s="356">
        <v>1.4165035351550034E-3</v>
      </c>
      <c r="AR25" s="356">
        <v>3.0999397267772915E-3</v>
      </c>
      <c r="AS25" s="356">
        <v>2.7264608010405598E-3</v>
      </c>
      <c r="AT25" s="356">
        <v>3.3410456366977396E-3</v>
      </c>
      <c r="AU25" s="356">
        <v>4.3210334609014682E-3</v>
      </c>
      <c r="AV25" s="356">
        <v>3.5972330609466878E-3</v>
      </c>
      <c r="AW25" s="356">
        <v>1.6367282583312623E-3</v>
      </c>
      <c r="AX25" s="356">
        <v>1.7499982412590366E-3</v>
      </c>
      <c r="AY25" s="356">
        <v>8.0795994572256807E-3</v>
      </c>
      <c r="AZ25" s="356">
        <v>1.7344494341897511E-3</v>
      </c>
      <c r="BA25" s="358">
        <v>1.3814539862714841E-3</v>
      </c>
      <c r="BC25" s="73">
        <v>22</v>
      </c>
      <c r="BD25" s="354" t="s">
        <v>18</v>
      </c>
      <c r="BE25" s="355">
        <v>1.1027471056112511E-2</v>
      </c>
      <c r="BF25" s="356">
        <v>1.6683130808405344E-2</v>
      </c>
      <c r="BG25" s="356">
        <v>1.5853732459100399E-2</v>
      </c>
      <c r="BH25" s="356">
        <v>1.7043968488588138E-2</v>
      </c>
      <c r="BI25" s="356">
        <v>1.317830640076504E-2</v>
      </c>
      <c r="BJ25" s="356">
        <v>1.8585802662428322E-2</v>
      </c>
      <c r="BK25" s="356">
        <v>1.9103494480586573E-2</v>
      </c>
      <c r="BL25" s="356">
        <v>2.7090874427691689E-2</v>
      </c>
      <c r="BM25" s="356">
        <v>3.7001170070954277E-2</v>
      </c>
      <c r="BN25" s="356">
        <v>0.11175187747440811</v>
      </c>
      <c r="BO25" s="356">
        <v>5.7827962851718179E-2</v>
      </c>
      <c r="BP25" s="356">
        <v>2.1954267665785041E-2</v>
      </c>
      <c r="BQ25" s="356">
        <v>1.5143686269724451E-2</v>
      </c>
      <c r="BR25" s="356">
        <v>1.2928030606607991E-2</v>
      </c>
      <c r="BS25" s="356">
        <v>1.2465348330706826E-2</v>
      </c>
      <c r="BT25" s="356">
        <v>2.8968715469081391E-2</v>
      </c>
      <c r="BU25" s="356">
        <v>8.1490319065589834E-3</v>
      </c>
      <c r="BV25" s="356">
        <v>7.3464094619106919E-3</v>
      </c>
      <c r="BW25" s="356">
        <v>1.5437158782610153E-2</v>
      </c>
      <c r="BX25" s="356">
        <v>2.275146211853708E-2</v>
      </c>
      <c r="BY25" s="356">
        <v>3.8214246075543865E-3</v>
      </c>
      <c r="BZ25" s="356">
        <v>9.0664949199336778E-2</v>
      </c>
      <c r="CA25" s="356">
        <v>5.245727153673254E-2</v>
      </c>
      <c r="CB25" s="356">
        <v>6.9120341931176221E-2</v>
      </c>
      <c r="CC25" s="356">
        <v>2.3339970822062586E-2</v>
      </c>
      <c r="CD25" s="356">
        <v>5.0549649862517013E-3</v>
      </c>
      <c r="CE25" s="356">
        <v>4.6460708044226357E-3</v>
      </c>
      <c r="CF25" s="356">
        <v>9.5915703576381923E-3</v>
      </c>
      <c r="CG25" s="356">
        <v>7.3143260501531016E-3</v>
      </c>
      <c r="CH25" s="356">
        <v>1.0760503788247796E-2</v>
      </c>
      <c r="CI25" s="356">
        <v>1.5705421773862336E-2</v>
      </c>
      <c r="CJ25" s="356">
        <v>1.1250210631685359E-2</v>
      </c>
      <c r="CK25" s="356">
        <v>3.9818375262844841E-3</v>
      </c>
      <c r="CL25" s="356">
        <v>4.9066725776461158E-3</v>
      </c>
      <c r="CM25" s="356">
        <v>2.8891049238764881E-2</v>
      </c>
      <c r="CN25" s="356">
        <v>0</v>
      </c>
      <c r="CO25" s="358">
        <v>2.7494571993880038E-3</v>
      </c>
    </row>
    <row r="26" spans="2:93" ht="20.149999999999999" customHeight="1" x14ac:dyDescent="0.2">
      <c r="B26" s="73">
        <v>23</v>
      </c>
      <c r="C26" s="354" t="s">
        <v>195</v>
      </c>
      <c r="D26" s="355">
        <v>1</v>
      </c>
      <c r="E26" s="356">
        <v>0.4767814664055865</v>
      </c>
      <c r="F26" s="356">
        <v>0.11585591647541826</v>
      </c>
      <c r="G26" s="357">
        <v>6.2244180767826399E-3</v>
      </c>
      <c r="H26" s="356">
        <v>2.7529667618402785E-2</v>
      </c>
      <c r="I26" s="358">
        <v>2.7040975293815751E-2</v>
      </c>
      <c r="K26" s="390"/>
      <c r="L26" s="430"/>
      <c r="M26" s="391"/>
      <c r="O26" s="73">
        <v>23</v>
      </c>
      <c r="P26" s="354" t="s">
        <v>195</v>
      </c>
      <c r="Q26" s="355">
        <v>1.1750207946371787E-3</v>
      </c>
      <c r="R26" s="356">
        <v>1.8365643007864252E-3</v>
      </c>
      <c r="S26" s="356">
        <v>2.8197765566494813E-3</v>
      </c>
      <c r="T26" s="356">
        <v>2.0323156157914992E-3</v>
      </c>
      <c r="U26" s="356">
        <v>1.244644209979673E-3</v>
      </c>
      <c r="V26" s="356">
        <v>4.7082290488416915E-3</v>
      </c>
      <c r="W26" s="356">
        <v>1.0150626088246421E-3</v>
      </c>
      <c r="X26" s="356">
        <v>1.2892128244960449E-3</v>
      </c>
      <c r="Y26" s="356">
        <v>2.0054948034815014E-3</v>
      </c>
      <c r="Z26" s="356">
        <v>1.7696408019794187E-3</v>
      </c>
      <c r="AA26" s="356">
        <v>1.4503719268346453E-3</v>
      </c>
      <c r="AB26" s="356">
        <v>9.745356326424237E-4</v>
      </c>
      <c r="AC26" s="356">
        <v>1.4757505175914288E-3</v>
      </c>
      <c r="AD26" s="356">
        <v>1.1009807384438899E-3</v>
      </c>
      <c r="AE26" s="356">
        <v>8.7876786266162337E-4</v>
      </c>
      <c r="AF26" s="356">
        <v>1.1002105137255952E-3</v>
      </c>
      <c r="AG26" s="356">
        <v>8.5633490191005818E-4</v>
      </c>
      <c r="AH26" s="356">
        <v>7.5238125989207703E-4</v>
      </c>
      <c r="AI26" s="356">
        <v>7.3326067050162396E-4</v>
      </c>
      <c r="AJ26" s="356">
        <v>1.3727986686644042E-3</v>
      </c>
      <c r="AK26" s="356">
        <v>1.7369348112382815E-3</v>
      </c>
      <c r="AL26" s="356">
        <v>1.5337402248305858E-3</v>
      </c>
      <c r="AM26" s="356">
        <v>1.0924650626685037</v>
      </c>
      <c r="AN26" s="356">
        <v>9.5676184295303297E-3</v>
      </c>
      <c r="AO26" s="356">
        <v>3.1342215913444894E-3</v>
      </c>
      <c r="AP26" s="356">
        <v>1.9081194925606496E-3</v>
      </c>
      <c r="AQ26" s="356">
        <v>8.3275962646164794E-4</v>
      </c>
      <c r="AR26" s="356">
        <v>6.099201839379874E-3</v>
      </c>
      <c r="AS26" s="356">
        <v>3.9796939596508938E-3</v>
      </c>
      <c r="AT26" s="356">
        <v>4.7155752574755839E-3</v>
      </c>
      <c r="AU26" s="356">
        <v>8.6478057168049381E-3</v>
      </c>
      <c r="AV26" s="356">
        <v>5.4717921940881376E-3</v>
      </c>
      <c r="AW26" s="356">
        <v>2.9470856250348272E-3</v>
      </c>
      <c r="AX26" s="356">
        <v>1.3068544850715115E-3</v>
      </c>
      <c r="AY26" s="356">
        <v>9.3658437109788405E-3</v>
      </c>
      <c r="AZ26" s="356">
        <v>9.5621510986930241E-4</v>
      </c>
      <c r="BA26" s="358">
        <v>1.7941022122147576E-3</v>
      </c>
      <c r="BC26" s="73">
        <v>23</v>
      </c>
      <c r="BD26" s="354" t="s">
        <v>94</v>
      </c>
      <c r="BE26" s="355">
        <v>4.1621703744190025E-4</v>
      </c>
      <c r="BF26" s="356">
        <v>5.8024111176115155E-4</v>
      </c>
      <c r="BG26" s="356">
        <v>1.9292848053134332E-3</v>
      </c>
      <c r="BH26" s="356">
        <v>1.3385181437551045E-3</v>
      </c>
      <c r="BI26" s="356">
        <v>6.9613994501703459E-4</v>
      </c>
      <c r="BJ26" s="356">
        <v>3.6846303283030548E-3</v>
      </c>
      <c r="BK26" s="356">
        <v>4.6334270454388932E-4</v>
      </c>
      <c r="BL26" s="356">
        <v>6.8793313626450939E-4</v>
      </c>
      <c r="BM26" s="356">
        <v>1.0730714660145604E-3</v>
      </c>
      <c r="BN26" s="356">
        <v>1.1972369395994872E-3</v>
      </c>
      <c r="BO26" s="356">
        <v>1.1024198384200451E-3</v>
      </c>
      <c r="BP26" s="356">
        <v>6.060964607739744E-4</v>
      </c>
      <c r="BQ26" s="356">
        <v>1.0315057314348034E-3</v>
      </c>
      <c r="BR26" s="356">
        <v>7.2680291627946997E-4</v>
      </c>
      <c r="BS26" s="356">
        <v>4.4178647590042801E-4</v>
      </c>
      <c r="BT26" s="356">
        <v>6.5421368748671573E-4</v>
      </c>
      <c r="BU26" s="356">
        <v>4.2928828022272182E-4</v>
      </c>
      <c r="BV26" s="356">
        <v>3.8521611489888459E-4</v>
      </c>
      <c r="BW26" s="356">
        <v>3.7631135698918653E-4</v>
      </c>
      <c r="BX26" s="356">
        <v>4.5945153973438803E-4</v>
      </c>
      <c r="BY26" s="356">
        <v>1.0271791028937476E-3</v>
      </c>
      <c r="BZ26" s="356">
        <v>9.7286893900796047E-4</v>
      </c>
      <c r="CA26" s="356">
        <v>8.4108925216718741E-2</v>
      </c>
      <c r="CB26" s="356">
        <v>8.2615789518478405E-3</v>
      </c>
      <c r="CC26" s="356">
        <v>2.4171979771087093E-3</v>
      </c>
      <c r="CD26" s="356">
        <v>1.1786890833921288E-3</v>
      </c>
      <c r="CE26" s="356">
        <v>5.1160774761536195E-4</v>
      </c>
      <c r="CF26" s="356">
        <v>4.9358642703342063E-3</v>
      </c>
      <c r="CG26" s="356">
        <v>2.6599847694153225E-3</v>
      </c>
      <c r="CH26" s="356">
        <v>3.792567015625292E-3</v>
      </c>
      <c r="CI26" s="356">
        <v>7.5100063660192527E-3</v>
      </c>
      <c r="CJ26" s="356">
        <v>4.3089513962485913E-3</v>
      </c>
      <c r="CK26" s="356">
        <v>2.1356405036567897E-3</v>
      </c>
      <c r="CL26" s="356">
        <v>7.4334997388438874E-4</v>
      </c>
      <c r="CM26" s="356">
        <v>7.787063639588144E-3</v>
      </c>
      <c r="CN26" s="356">
        <v>0</v>
      </c>
      <c r="CO26" s="358">
        <v>8.0190347036880713E-4</v>
      </c>
    </row>
    <row r="27" spans="2:93" ht="20.149999999999999" customHeight="1" thickBot="1" x14ac:dyDescent="0.25">
      <c r="B27" s="73">
        <v>24</v>
      </c>
      <c r="C27" s="354" t="s">
        <v>83</v>
      </c>
      <c r="D27" s="355">
        <v>0.72151385456691286</v>
      </c>
      <c r="E27" s="356">
        <v>0.65330257219369403</v>
      </c>
      <c r="F27" s="356">
        <v>0.42020491212176314</v>
      </c>
      <c r="G27" s="357">
        <v>2.0170089483487075E-3</v>
      </c>
      <c r="H27" s="356">
        <v>4.4026058722888645E-2</v>
      </c>
      <c r="I27" s="358">
        <v>3.8290007078789788E-2</v>
      </c>
      <c r="K27" s="392"/>
      <c r="L27" s="431"/>
      <c r="M27" s="393"/>
      <c r="O27" s="73">
        <v>24</v>
      </c>
      <c r="P27" s="354" t="s">
        <v>83</v>
      </c>
      <c r="Q27" s="355">
        <v>6.0927253429929437E-4</v>
      </c>
      <c r="R27" s="356">
        <v>1.7870578461786388E-3</v>
      </c>
      <c r="S27" s="356">
        <v>1.5511015711209592E-3</v>
      </c>
      <c r="T27" s="356">
        <v>6.6827120135483516E-4</v>
      </c>
      <c r="U27" s="356">
        <v>6.5722790489220557E-4</v>
      </c>
      <c r="V27" s="356">
        <v>2.7341842708191446E-3</v>
      </c>
      <c r="W27" s="356">
        <v>4.5912603872232105E-4</v>
      </c>
      <c r="X27" s="356">
        <v>4.5269643422509787E-4</v>
      </c>
      <c r="Y27" s="356">
        <v>4.0256640808294707E-3</v>
      </c>
      <c r="Z27" s="356">
        <v>6.3320116171514476E-4</v>
      </c>
      <c r="AA27" s="356">
        <v>2.9168402014771662E-4</v>
      </c>
      <c r="AB27" s="356">
        <v>3.6091273165711918E-4</v>
      </c>
      <c r="AC27" s="356">
        <v>5.7622812075307467E-4</v>
      </c>
      <c r="AD27" s="356">
        <v>2.7565137722560261E-4</v>
      </c>
      <c r="AE27" s="356">
        <v>5.1274231688665695E-4</v>
      </c>
      <c r="AF27" s="356">
        <v>1.385730465113282E-3</v>
      </c>
      <c r="AG27" s="356">
        <v>8.0632501770722044E-4</v>
      </c>
      <c r="AH27" s="356">
        <v>6.3929052466627054E-4</v>
      </c>
      <c r="AI27" s="356">
        <v>3.0092001785511467E-4</v>
      </c>
      <c r="AJ27" s="356">
        <v>1.0501017576269407E-3</v>
      </c>
      <c r="AK27" s="356">
        <v>2.3941231302189577E-3</v>
      </c>
      <c r="AL27" s="356">
        <v>8.8508035129120314E-3</v>
      </c>
      <c r="AM27" s="356">
        <v>3.067673183094242E-3</v>
      </c>
      <c r="AN27" s="356">
        <v>1.0005994469831812</v>
      </c>
      <c r="AO27" s="356">
        <v>1.610490966052357E-3</v>
      </c>
      <c r="AP27" s="356">
        <v>2.3484016215835073E-3</v>
      </c>
      <c r="AQ27" s="356">
        <v>3.2765807712837025E-4</v>
      </c>
      <c r="AR27" s="356">
        <v>3.9715571843648495E-3</v>
      </c>
      <c r="AS27" s="356">
        <v>5.6218590845676245E-3</v>
      </c>
      <c r="AT27" s="356">
        <v>2.2870644496892027E-2</v>
      </c>
      <c r="AU27" s="356">
        <v>5.7565113360199139E-3</v>
      </c>
      <c r="AV27" s="356">
        <v>4.0619428805115619E-3</v>
      </c>
      <c r="AW27" s="356">
        <v>6.8628073619409228E-4</v>
      </c>
      <c r="AX27" s="356">
        <v>1.5818651675064035E-3</v>
      </c>
      <c r="AY27" s="356">
        <v>1.4630394606789339E-2</v>
      </c>
      <c r="AZ27" s="356">
        <v>5.4684189424262196E-4</v>
      </c>
      <c r="BA27" s="358">
        <v>4.5983401747866385E-3</v>
      </c>
      <c r="BC27" s="73">
        <v>24</v>
      </c>
      <c r="BD27" s="354" t="s">
        <v>83</v>
      </c>
      <c r="BE27" s="355">
        <v>1.5101273527829816E-4</v>
      </c>
      <c r="BF27" s="356">
        <v>1.2228221776784602E-3</v>
      </c>
      <c r="BG27" s="356">
        <v>1.4752765200738197E-3</v>
      </c>
      <c r="BH27" s="356">
        <v>3.4737973186099529E-4</v>
      </c>
      <c r="BI27" s="356">
        <v>4.2278893630568029E-4</v>
      </c>
      <c r="BJ27" s="356">
        <v>3.0258668213394985E-3</v>
      </c>
      <c r="BK27" s="356">
        <v>8.3485171989889945E-6</v>
      </c>
      <c r="BL27" s="356">
        <v>7.2476824837171535E-5</v>
      </c>
      <c r="BM27" s="356">
        <v>4.4072427093921505E-3</v>
      </c>
      <c r="BN27" s="356">
        <v>5.5932178413561302E-5</v>
      </c>
      <c r="BO27" s="356">
        <v>0</v>
      </c>
      <c r="BP27" s="356">
        <v>9.9707809629674473E-5</v>
      </c>
      <c r="BQ27" s="356">
        <v>3.403396914253465E-4</v>
      </c>
      <c r="BR27" s="356">
        <v>2.7557827731976928E-5</v>
      </c>
      <c r="BS27" s="356">
        <v>2.6133134387860399E-4</v>
      </c>
      <c r="BT27" s="356">
        <v>1.3947630783293404E-3</v>
      </c>
      <c r="BU27" s="356">
        <v>6.3827737377950022E-4</v>
      </c>
      <c r="BV27" s="356">
        <v>4.610575771165129E-4</v>
      </c>
      <c r="BW27" s="356">
        <v>6.7351930619447212E-5</v>
      </c>
      <c r="BX27" s="356">
        <v>5.6222891537907897E-4</v>
      </c>
      <c r="BY27" s="356">
        <v>2.5247532810994166E-3</v>
      </c>
      <c r="BZ27" s="356">
        <v>1.1513611801926763E-2</v>
      </c>
      <c r="CA27" s="356">
        <v>2.9326257595613291E-3</v>
      </c>
      <c r="CB27" s="356">
        <v>0</v>
      </c>
      <c r="CC27" s="356">
        <v>1.5276349880335664E-3</v>
      </c>
      <c r="CD27" s="356">
        <v>2.3104106022017903E-3</v>
      </c>
      <c r="CE27" s="356">
        <v>2.2906426817612199E-5</v>
      </c>
      <c r="CF27" s="356">
        <v>4.6215878382885262E-3</v>
      </c>
      <c r="CG27" s="356">
        <v>5.9433508983293606E-3</v>
      </c>
      <c r="CH27" s="356">
        <v>3.1128733386027015E-2</v>
      </c>
      <c r="CI27" s="356">
        <v>7.2887511893857592E-3</v>
      </c>
      <c r="CJ27" s="356">
        <v>4.6296288540771287E-3</v>
      </c>
      <c r="CK27" s="356">
        <v>5.2987844211549258E-5</v>
      </c>
      <c r="CL27" s="356">
        <v>1.4345094100656642E-3</v>
      </c>
      <c r="CM27" s="356">
        <v>1.9234571047047871E-2</v>
      </c>
      <c r="CN27" s="356">
        <v>0</v>
      </c>
      <c r="CO27" s="358">
        <v>2.5121568591963202E-3</v>
      </c>
    </row>
    <row r="28" spans="2:93" ht="20.149999999999999" customHeight="1" x14ac:dyDescent="0.2">
      <c r="B28" s="211">
        <v>25</v>
      </c>
      <c r="C28" s="360" t="s">
        <v>20</v>
      </c>
      <c r="D28" s="361">
        <v>0.79555434819026527</v>
      </c>
      <c r="E28" s="362">
        <v>0.70675226814933123</v>
      </c>
      <c r="F28" s="362">
        <v>0.43848271668992578</v>
      </c>
      <c r="G28" s="363">
        <v>0.16589185122214981</v>
      </c>
      <c r="H28" s="362">
        <v>0.13784097757388467</v>
      </c>
      <c r="I28" s="364">
        <v>0.12280897354367991</v>
      </c>
      <c r="O28" s="211">
        <v>25</v>
      </c>
      <c r="P28" s="360" t="s">
        <v>20</v>
      </c>
      <c r="Q28" s="361">
        <v>6.0774788149856672E-2</v>
      </c>
      <c r="R28" s="362">
        <v>1.642609489856851E-2</v>
      </c>
      <c r="S28" s="362">
        <v>6.504657783065966E-2</v>
      </c>
      <c r="T28" s="362">
        <v>7.8540833851019384E-2</v>
      </c>
      <c r="U28" s="362">
        <v>5.7451865912746272E-2</v>
      </c>
      <c r="V28" s="362">
        <v>5.0520144988507903E-2</v>
      </c>
      <c r="W28" s="362">
        <v>2.2568374788072589E-2</v>
      </c>
      <c r="X28" s="362">
        <v>5.2433438770358623E-2</v>
      </c>
      <c r="Y28" s="362">
        <v>3.3728866867108812E-2</v>
      </c>
      <c r="Z28" s="362">
        <v>3.0958366623579942E-2</v>
      </c>
      <c r="AA28" s="362">
        <v>1.8370720207121587E-2</v>
      </c>
      <c r="AB28" s="362">
        <v>3.1821818309901946E-2</v>
      </c>
      <c r="AC28" s="362">
        <v>3.5500039845805902E-2</v>
      </c>
      <c r="AD28" s="362">
        <v>3.698448048892608E-2</v>
      </c>
      <c r="AE28" s="362">
        <v>4.5384622009153795E-2</v>
      </c>
      <c r="AF28" s="362">
        <v>4.1685199124768722E-2</v>
      </c>
      <c r="AG28" s="362">
        <v>4.382375984414448E-2</v>
      </c>
      <c r="AH28" s="362">
        <v>3.8516968263828021E-2</v>
      </c>
      <c r="AI28" s="362">
        <v>4.5983290681391537E-2</v>
      </c>
      <c r="AJ28" s="362">
        <v>4.3930353101661372E-2</v>
      </c>
      <c r="AK28" s="362">
        <v>5.1821401650180586E-2</v>
      </c>
      <c r="AL28" s="362">
        <v>8.5098100811858198E-3</v>
      </c>
      <c r="AM28" s="362">
        <v>2.3152550804653425E-2</v>
      </c>
      <c r="AN28" s="362">
        <v>1.8545646301363246E-2</v>
      </c>
      <c r="AO28" s="362">
        <v>1.0114751124878889</v>
      </c>
      <c r="AP28" s="362">
        <v>9.6016022215477011E-3</v>
      </c>
      <c r="AQ28" s="362">
        <v>3.6822686952490699E-3</v>
      </c>
      <c r="AR28" s="362">
        <v>2.9059197775056684E-2</v>
      </c>
      <c r="AS28" s="362">
        <v>1.2792356020604981E-2</v>
      </c>
      <c r="AT28" s="362">
        <v>1.1292625515186863E-2</v>
      </c>
      <c r="AU28" s="362">
        <v>1.3179199217176148E-2</v>
      </c>
      <c r="AV28" s="362">
        <v>4.0964035303414435E-2</v>
      </c>
      <c r="AW28" s="362">
        <v>3.3191765148249917E-2</v>
      </c>
      <c r="AX28" s="362">
        <v>2.0673295257446839E-2</v>
      </c>
      <c r="AY28" s="362">
        <v>5.5722039152652607E-2</v>
      </c>
      <c r="AZ28" s="362">
        <v>0.19763724254717377</v>
      </c>
      <c r="BA28" s="364">
        <v>7.2894583734263779E-3</v>
      </c>
      <c r="BC28" s="211">
        <v>25</v>
      </c>
      <c r="BD28" s="360" t="s">
        <v>20</v>
      </c>
      <c r="BE28" s="361">
        <v>6.5298930931593668E-2</v>
      </c>
      <c r="BF28" s="362">
        <v>1.2487172355587097E-2</v>
      </c>
      <c r="BG28" s="362">
        <v>6.6275587504204869E-2</v>
      </c>
      <c r="BH28" s="362">
        <v>9.2226117323329318E-2</v>
      </c>
      <c r="BI28" s="362">
        <v>6.556165388654428E-2</v>
      </c>
      <c r="BJ28" s="362">
        <v>5.5046088109284866E-2</v>
      </c>
      <c r="BK28" s="362">
        <v>2.2851978702932634E-2</v>
      </c>
      <c r="BL28" s="362">
        <v>5.7928400509014183E-2</v>
      </c>
      <c r="BM28" s="362">
        <v>3.3626682694645062E-2</v>
      </c>
      <c r="BN28" s="362">
        <v>3.4907313635124088E-2</v>
      </c>
      <c r="BO28" s="362">
        <v>2.0749706093109312E-2</v>
      </c>
      <c r="BP28" s="362">
        <v>3.676440586646932E-2</v>
      </c>
      <c r="BQ28" s="362">
        <v>4.0871700516324862E-2</v>
      </c>
      <c r="BR28" s="362">
        <v>4.2194930370051759E-2</v>
      </c>
      <c r="BS28" s="362">
        <v>5.1548563064218358E-2</v>
      </c>
      <c r="BT28" s="362">
        <v>4.6727039375611512E-2</v>
      </c>
      <c r="BU28" s="362">
        <v>4.9700581807407607E-2</v>
      </c>
      <c r="BV28" s="362">
        <v>4.3447637339964026E-2</v>
      </c>
      <c r="BW28" s="362">
        <v>5.2695836547682999E-2</v>
      </c>
      <c r="BX28" s="362">
        <v>4.743789439772593E-2</v>
      </c>
      <c r="BY28" s="362">
        <v>5.5855681053217927E-2</v>
      </c>
      <c r="BZ28" s="362">
        <v>5.7158766391985057E-3</v>
      </c>
      <c r="CA28" s="362">
        <v>1.7854671463582446E-2</v>
      </c>
      <c r="CB28" s="362">
        <v>1.7708175318495337E-2</v>
      </c>
      <c r="CC28" s="362">
        <v>9.6140101983375487E-3</v>
      </c>
      <c r="CD28" s="362">
        <v>5.2516425230265604E-3</v>
      </c>
      <c r="CE28" s="362">
        <v>1.5040172167181656E-3</v>
      </c>
      <c r="CF28" s="362">
        <v>2.8085461118602415E-2</v>
      </c>
      <c r="CG28" s="362">
        <v>7.7215670007211397E-3</v>
      </c>
      <c r="CH28" s="362">
        <v>9.0810018454825815E-3</v>
      </c>
      <c r="CI28" s="362">
        <v>1.1413309111703419E-2</v>
      </c>
      <c r="CJ28" s="362">
        <v>4.359165978735241E-2</v>
      </c>
      <c r="CK28" s="362">
        <v>3.539462330459843E-2</v>
      </c>
      <c r="CL28" s="362">
        <v>2.0234293427299797E-2</v>
      </c>
      <c r="CM28" s="362">
        <v>6.149960760186482E-2</v>
      </c>
      <c r="CN28" s="362">
        <v>0.23884273765859415</v>
      </c>
      <c r="CO28" s="364">
        <v>4.0669162138211035E-3</v>
      </c>
    </row>
    <row r="29" spans="2:93" ht="20.149999999999999" customHeight="1" thickBot="1" x14ac:dyDescent="0.25">
      <c r="B29" s="203">
        <v>26</v>
      </c>
      <c r="C29" s="366" t="s">
        <v>22</v>
      </c>
      <c r="D29" s="367">
        <v>0.89588738088179531</v>
      </c>
      <c r="E29" s="368">
        <v>0.6288468382627258</v>
      </c>
      <c r="F29" s="368">
        <v>0.32280322473758283</v>
      </c>
      <c r="G29" s="369">
        <v>5.6168535885890776E-2</v>
      </c>
      <c r="H29" s="368">
        <v>6.9215303190340777E-2</v>
      </c>
      <c r="I29" s="370">
        <v>6.5635092048480254E-2</v>
      </c>
      <c r="K29" s="13" t="s">
        <v>235</v>
      </c>
      <c r="M29" s="4" t="s">
        <v>103</v>
      </c>
      <c r="O29" s="203">
        <v>26</v>
      </c>
      <c r="P29" s="366" t="s">
        <v>22</v>
      </c>
      <c r="Q29" s="367">
        <v>1.0703585871614405E-2</v>
      </c>
      <c r="R29" s="368">
        <v>6.6227193521979061E-2</v>
      </c>
      <c r="S29" s="368">
        <v>9.4955144392589643E-3</v>
      </c>
      <c r="T29" s="368">
        <v>2.2584158680687121E-2</v>
      </c>
      <c r="U29" s="368">
        <v>1.3293893811460017E-2</v>
      </c>
      <c r="V29" s="368">
        <v>1.3928957794604941E-2</v>
      </c>
      <c r="W29" s="368">
        <v>5.0446528078865504E-3</v>
      </c>
      <c r="X29" s="368">
        <v>7.9884311266184439E-3</v>
      </c>
      <c r="Y29" s="368">
        <v>1.4837890186955992E-2</v>
      </c>
      <c r="Z29" s="368">
        <v>1.1880321295729078E-2</v>
      </c>
      <c r="AA29" s="368">
        <v>6.9659608504034128E-3</v>
      </c>
      <c r="AB29" s="368">
        <v>1.229336389906013E-2</v>
      </c>
      <c r="AC29" s="368">
        <v>1.0141166076705481E-2</v>
      </c>
      <c r="AD29" s="368">
        <v>8.7817110160289223E-3</v>
      </c>
      <c r="AE29" s="368">
        <v>1.8602010619298066E-2</v>
      </c>
      <c r="AF29" s="368">
        <v>8.8286460741767263E-3</v>
      </c>
      <c r="AG29" s="368">
        <v>1.0979322501902167E-2</v>
      </c>
      <c r="AH29" s="368">
        <v>1.7670915541841536E-2</v>
      </c>
      <c r="AI29" s="368">
        <v>6.9720688023046156E-3</v>
      </c>
      <c r="AJ29" s="368">
        <v>2.0192518658905027E-2</v>
      </c>
      <c r="AK29" s="368">
        <v>1.4673585711991767E-2</v>
      </c>
      <c r="AL29" s="368">
        <v>2.2175784308882205E-2</v>
      </c>
      <c r="AM29" s="368">
        <v>2.3746491280403834E-2</v>
      </c>
      <c r="AN29" s="368">
        <v>3.0010312989046724E-2</v>
      </c>
      <c r="AO29" s="368">
        <v>2.4108731946436819E-2</v>
      </c>
      <c r="AP29" s="368">
        <v>1.0795198976857907</v>
      </c>
      <c r="AQ29" s="368">
        <v>8.1136614644710212E-2</v>
      </c>
      <c r="AR29" s="368">
        <v>2.9600008671998582E-2</v>
      </c>
      <c r="AS29" s="368">
        <v>1.3737816132196021E-2</v>
      </c>
      <c r="AT29" s="368">
        <v>1.9933672231569784E-2</v>
      </c>
      <c r="AU29" s="368">
        <v>1.374660112230444E-2</v>
      </c>
      <c r="AV29" s="368">
        <v>1.184974323319418E-2</v>
      </c>
      <c r="AW29" s="368">
        <v>2.9693979493297006E-2</v>
      </c>
      <c r="AX29" s="368">
        <v>1.8079173331541156E-2</v>
      </c>
      <c r="AY29" s="368">
        <v>1.8370847353037709E-2</v>
      </c>
      <c r="AZ29" s="368">
        <v>7.0601399025697559E-3</v>
      </c>
      <c r="BA29" s="370">
        <v>3.7335486341985767E-2</v>
      </c>
      <c r="BC29" s="203">
        <v>26</v>
      </c>
      <c r="BD29" s="366" t="s">
        <v>22</v>
      </c>
      <c r="BE29" s="367">
        <v>6.537618177988311E-3</v>
      </c>
      <c r="BF29" s="368">
        <v>6.189877909597475E-2</v>
      </c>
      <c r="BG29" s="368">
        <v>4.7528507932636027E-3</v>
      </c>
      <c r="BH29" s="368">
        <v>1.8984935994113165E-2</v>
      </c>
      <c r="BI29" s="368">
        <v>1.0137945643282673E-2</v>
      </c>
      <c r="BJ29" s="368">
        <v>9.5924926788747387E-3</v>
      </c>
      <c r="BK29" s="368">
        <v>1.6404836296013375E-3</v>
      </c>
      <c r="BL29" s="368">
        <v>4.5065456002691979E-3</v>
      </c>
      <c r="BM29" s="368">
        <v>9.3923815993994866E-3</v>
      </c>
      <c r="BN29" s="368">
        <v>8.4078594003950905E-3</v>
      </c>
      <c r="BO29" s="368">
        <v>4.9132072777489308E-3</v>
      </c>
      <c r="BP29" s="368">
        <v>1.0120945259864227E-2</v>
      </c>
      <c r="BQ29" s="368">
        <v>7.3625866579214308E-3</v>
      </c>
      <c r="BR29" s="368">
        <v>6.5136204224422308E-3</v>
      </c>
      <c r="BS29" s="368">
        <v>1.6282088937480073E-2</v>
      </c>
      <c r="BT29" s="368">
        <v>6.0941708560411333E-3</v>
      </c>
      <c r="BU29" s="368">
        <v>8.3044788335492406E-3</v>
      </c>
      <c r="BV29" s="368">
        <v>1.5813878210806733E-2</v>
      </c>
      <c r="BW29" s="368">
        <v>4.6536973452683261E-3</v>
      </c>
      <c r="BX29" s="368">
        <v>1.5304632810988603E-2</v>
      </c>
      <c r="BY29" s="368">
        <v>9.8627861977635747E-3</v>
      </c>
      <c r="BZ29" s="368">
        <v>1.8404682017436121E-2</v>
      </c>
      <c r="CA29" s="368">
        <v>1.7593547252114653E-2</v>
      </c>
      <c r="CB29" s="368">
        <v>2.7099200526273896E-2</v>
      </c>
      <c r="CC29" s="368">
        <v>1.9126758399648482E-2</v>
      </c>
      <c r="CD29" s="368">
        <v>7.7207245032385338E-2</v>
      </c>
      <c r="CE29" s="368">
        <v>7.8780858459110148E-2</v>
      </c>
      <c r="CF29" s="368">
        <v>2.3198882796709404E-2</v>
      </c>
      <c r="CG29" s="368">
        <v>6.9102334802158072E-3</v>
      </c>
      <c r="CH29" s="368">
        <v>1.7043629951253615E-2</v>
      </c>
      <c r="CI29" s="368">
        <v>1.1125425304766826E-2</v>
      </c>
      <c r="CJ29" s="368">
        <v>7.1433123682340368E-3</v>
      </c>
      <c r="CK29" s="368">
        <v>2.5375103671869109E-2</v>
      </c>
      <c r="CL29" s="368">
        <v>1.4009526746831062E-2</v>
      </c>
      <c r="CM29" s="368">
        <v>1.2234261384668141E-2</v>
      </c>
      <c r="CN29" s="368">
        <v>0</v>
      </c>
      <c r="CO29" s="370">
        <v>3.4609186791280805E-2</v>
      </c>
    </row>
    <row r="30" spans="2:93" ht="20.149999999999999" customHeight="1" x14ac:dyDescent="0.2">
      <c r="B30" s="73">
        <v>27</v>
      </c>
      <c r="C30" s="354" t="s">
        <v>24</v>
      </c>
      <c r="D30" s="355">
        <v>0.94882128526375609</v>
      </c>
      <c r="E30" s="356">
        <v>0.7978136313281603</v>
      </c>
      <c r="F30" s="356">
        <v>5.9023740385791341E-2</v>
      </c>
      <c r="G30" s="357">
        <v>0.21298970232122597</v>
      </c>
      <c r="H30" s="356">
        <v>2.2836955521466296E-2</v>
      </c>
      <c r="I30" s="358">
        <v>1.3358958952441557E-2</v>
      </c>
      <c r="K30" s="58"/>
      <c r="L30" s="428" t="s">
        <v>42</v>
      </c>
      <c r="M30" s="427" t="s">
        <v>49</v>
      </c>
      <c r="O30" s="73">
        <v>27</v>
      </c>
      <c r="P30" s="354" t="s">
        <v>24</v>
      </c>
      <c r="Q30" s="355">
        <v>5.3243981373343472E-3</v>
      </c>
      <c r="R30" s="356">
        <v>1.3851345740762178E-2</v>
      </c>
      <c r="S30" s="356">
        <v>8.9131930859693634E-3</v>
      </c>
      <c r="T30" s="356">
        <v>1.0040809328140056E-2</v>
      </c>
      <c r="U30" s="356">
        <v>6.213431732733238E-3</v>
      </c>
      <c r="V30" s="356">
        <v>1.0839593938048809E-2</v>
      </c>
      <c r="W30" s="356">
        <v>5.210363834193721E-3</v>
      </c>
      <c r="X30" s="356">
        <v>8.1572653993895912E-3</v>
      </c>
      <c r="Y30" s="356">
        <v>1.1323432206162481E-2</v>
      </c>
      <c r="Z30" s="356">
        <v>6.158831863607498E-3</v>
      </c>
      <c r="AA30" s="356">
        <v>2.355055913613058E-3</v>
      </c>
      <c r="AB30" s="356">
        <v>6.5439417266955303E-3</v>
      </c>
      <c r="AC30" s="356">
        <v>8.1120057318688193E-3</v>
      </c>
      <c r="AD30" s="356">
        <v>6.2966032600175826E-3</v>
      </c>
      <c r="AE30" s="356">
        <v>5.136425666150404E-3</v>
      </c>
      <c r="AF30" s="356">
        <v>4.5810334812785014E-3</v>
      </c>
      <c r="AG30" s="356">
        <v>6.4252032863955305E-3</v>
      </c>
      <c r="AH30" s="356">
        <v>3.9320872014096805E-3</v>
      </c>
      <c r="AI30" s="356">
        <v>3.8444998906874148E-3</v>
      </c>
      <c r="AJ30" s="356">
        <v>9.953512221176972E-3</v>
      </c>
      <c r="AK30" s="356">
        <v>1.2299716558677251E-2</v>
      </c>
      <c r="AL30" s="356">
        <v>1.0791061389044978E-2</v>
      </c>
      <c r="AM30" s="356">
        <v>6.4840583367416988E-3</v>
      </c>
      <c r="AN30" s="356">
        <v>5.4906552020150918E-3</v>
      </c>
      <c r="AO30" s="356">
        <v>3.9051011344827705E-2</v>
      </c>
      <c r="AP30" s="356">
        <v>2.3180160268876492E-2</v>
      </c>
      <c r="AQ30" s="356">
        <v>1.0545036583204292</v>
      </c>
      <c r="AR30" s="356">
        <v>3.1038630569611404E-2</v>
      </c>
      <c r="AS30" s="356">
        <v>2.778071641275566E-2</v>
      </c>
      <c r="AT30" s="356">
        <v>6.6010505044145516E-3</v>
      </c>
      <c r="AU30" s="356">
        <v>6.2973440902292961E-3</v>
      </c>
      <c r="AV30" s="356">
        <v>2.452069650418005E-2</v>
      </c>
      <c r="AW30" s="356">
        <v>2.1865411416728656E-2</v>
      </c>
      <c r="AX30" s="356">
        <v>1.5486113487061227E-2</v>
      </c>
      <c r="AY30" s="356">
        <v>3.3877619405647375E-2</v>
      </c>
      <c r="AZ30" s="356">
        <v>9.3203164770182343E-3</v>
      </c>
      <c r="BA30" s="358">
        <v>3.57943199398786E-3</v>
      </c>
      <c r="BC30" s="73">
        <v>27</v>
      </c>
      <c r="BD30" s="354" t="s">
        <v>24</v>
      </c>
      <c r="BE30" s="355">
        <v>4.6119922882725237E-4</v>
      </c>
      <c r="BF30" s="356">
        <v>6.5936489972858144E-3</v>
      </c>
      <c r="BG30" s="356">
        <v>4.131714755695317E-3</v>
      </c>
      <c r="BH30" s="356">
        <v>5.1701250082654537E-3</v>
      </c>
      <c r="BI30" s="356">
        <v>2.3683331945256025E-3</v>
      </c>
      <c r="BJ30" s="356">
        <v>6.1717242806618713E-3</v>
      </c>
      <c r="BK30" s="356">
        <v>1.9660758003619085E-3</v>
      </c>
      <c r="BL30" s="356">
        <v>4.3858313661289941E-3</v>
      </c>
      <c r="BM30" s="356">
        <v>6.0227588749465185E-3</v>
      </c>
      <c r="BN30" s="356">
        <v>2.8569518629256987E-3</v>
      </c>
      <c r="BO30" s="356">
        <v>5.3806967882281303E-4</v>
      </c>
      <c r="BP30" s="356">
        <v>3.9497846215432661E-3</v>
      </c>
      <c r="BQ30" s="356">
        <v>5.2528619040718748E-3</v>
      </c>
      <c r="BR30" s="356">
        <v>3.6207334944161102E-3</v>
      </c>
      <c r="BS30" s="356">
        <v>1.7413314413941277E-3</v>
      </c>
      <c r="BT30" s="356">
        <v>1.4620330305561762E-3</v>
      </c>
      <c r="BU30" s="356">
        <v>3.1821274607258163E-3</v>
      </c>
      <c r="BV30" s="356">
        <v>1.0811077865331574E-3</v>
      </c>
      <c r="BW30" s="356">
        <v>9.569917872387884E-4</v>
      </c>
      <c r="BX30" s="356">
        <v>4.2006682465196938E-3</v>
      </c>
      <c r="BY30" s="356">
        <v>7.3966500055200717E-3</v>
      </c>
      <c r="BZ30" s="356">
        <v>7.7576742615245147E-3</v>
      </c>
      <c r="CA30" s="356">
        <v>1.2294690260993982E-3</v>
      </c>
      <c r="CB30" s="356">
        <v>1.574516167953064E-3</v>
      </c>
      <c r="CC30" s="356">
        <v>3.5562360283001693E-2</v>
      </c>
      <c r="CD30" s="356">
        <v>1.794086655638303E-2</v>
      </c>
      <c r="CE30" s="356">
        <v>5.200797129850053E-2</v>
      </c>
      <c r="CF30" s="356">
        <v>2.551336931133466E-2</v>
      </c>
      <c r="CG30" s="356">
        <v>2.051535869437927E-2</v>
      </c>
      <c r="CH30" s="356">
        <v>3.5195484017667617E-3</v>
      </c>
      <c r="CI30" s="356">
        <v>3.4580766720151432E-3</v>
      </c>
      <c r="CJ30" s="356">
        <v>2.033765471203703E-2</v>
      </c>
      <c r="CK30" s="356">
        <v>1.7063551902954752E-2</v>
      </c>
      <c r="CL30" s="356">
        <v>1.1242900649089548E-2</v>
      </c>
      <c r="CM30" s="356">
        <v>2.8890796444416101E-2</v>
      </c>
      <c r="CN30" s="356">
        <v>0</v>
      </c>
      <c r="CO30" s="358">
        <v>0</v>
      </c>
    </row>
    <row r="31" spans="2:93" ht="20.149999999999999" customHeight="1" x14ac:dyDescent="0.2">
      <c r="B31" s="73">
        <v>28</v>
      </c>
      <c r="C31" s="354" t="s">
        <v>201</v>
      </c>
      <c r="D31" s="355">
        <v>0.64821373835947105</v>
      </c>
      <c r="E31" s="356">
        <v>0.48474999575814665</v>
      </c>
      <c r="F31" s="356">
        <v>0.30130457616330397</v>
      </c>
      <c r="G31" s="357">
        <v>5.1230884289963918E-2</v>
      </c>
      <c r="H31" s="356">
        <v>7.4625555269514129E-2</v>
      </c>
      <c r="I31" s="358">
        <v>7.1517940045059736E-2</v>
      </c>
      <c r="K31" s="388" t="s">
        <v>224</v>
      </c>
      <c r="L31" s="429">
        <v>486915</v>
      </c>
      <c r="M31" s="389">
        <v>519088</v>
      </c>
      <c r="O31" s="73">
        <v>28</v>
      </c>
      <c r="P31" s="354" t="s">
        <v>201</v>
      </c>
      <c r="Q31" s="355">
        <v>5.3125418251946437E-2</v>
      </c>
      <c r="R31" s="356">
        <v>0.17181981447543579</v>
      </c>
      <c r="S31" s="356">
        <v>3.4805802437675906E-2</v>
      </c>
      <c r="T31" s="356">
        <v>2.28725232755656E-2</v>
      </c>
      <c r="U31" s="356">
        <v>3.265852277074982E-2</v>
      </c>
      <c r="V31" s="356">
        <v>2.3159191647612896E-2</v>
      </c>
      <c r="W31" s="356">
        <v>5.2208590612578196E-2</v>
      </c>
      <c r="X31" s="356">
        <v>1.7439184042495032E-2</v>
      </c>
      <c r="Y31" s="356">
        <v>8.3323729790091769E-2</v>
      </c>
      <c r="Z31" s="356">
        <v>3.9276734372737501E-2</v>
      </c>
      <c r="AA31" s="356">
        <v>1.9772320703554655E-2</v>
      </c>
      <c r="AB31" s="356">
        <v>1.7703025664071136E-2</v>
      </c>
      <c r="AC31" s="356">
        <v>1.9347201729820372E-2</v>
      </c>
      <c r="AD31" s="356">
        <v>1.4342475958427641E-2</v>
      </c>
      <c r="AE31" s="356">
        <v>1.9919233446113627E-2</v>
      </c>
      <c r="AF31" s="356">
        <v>1.589036704180492E-2</v>
      </c>
      <c r="AG31" s="356">
        <v>1.5233417496953455E-2</v>
      </c>
      <c r="AH31" s="356">
        <v>1.1991310294581248E-2</v>
      </c>
      <c r="AI31" s="356">
        <v>1.4689394681223766E-2</v>
      </c>
      <c r="AJ31" s="356">
        <v>0.10278547949710733</v>
      </c>
      <c r="AK31" s="356">
        <v>3.4770266921230551E-2</v>
      </c>
      <c r="AL31" s="356">
        <v>2.8259926827206228E-2</v>
      </c>
      <c r="AM31" s="356">
        <v>2.2783748676295883E-2</v>
      </c>
      <c r="AN31" s="356">
        <v>5.3086238588589726E-2</v>
      </c>
      <c r="AO31" s="356">
        <v>3.478261168265287E-2</v>
      </c>
      <c r="AP31" s="356">
        <v>2.699028971374241E-2</v>
      </c>
      <c r="AQ31" s="356">
        <v>5.1906541515658478E-3</v>
      </c>
      <c r="AR31" s="356">
        <v>1.0514256234417139</v>
      </c>
      <c r="AS31" s="356">
        <v>2.0794908481693991E-2</v>
      </c>
      <c r="AT31" s="356">
        <v>2.2755855690658026E-2</v>
      </c>
      <c r="AU31" s="356">
        <v>1.8632075981822423E-2</v>
      </c>
      <c r="AV31" s="356">
        <v>1.5802221417528614E-2</v>
      </c>
      <c r="AW31" s="356">
        <v>3.19227529830928E-2</v>
      </c>
      <c r="AX31" s="356">
        <v>1.4024693487585218E-2</v>
      </c>
      <c r="AY31" s="356">
        <v>2.9829130671734979E-2</v>
      </c>
      <c r="AZ31" s="356">
        <v>5.2838315024117725E-2</v>
      </c>
      <c r="BA31" s="358">
        <v>2.5321480453921096E-2</v>
      </c>
      <c r="BC31" s="73">
        <v>28</v>
      </c>
      <c r="BD31" s="354" t="s">
        <v>95</v>
      </c>
      <c r="BE31" s="355">
        <v>6.7655733622130107E-2</v>
      </c>
      <c r="BF31" s="356">
        <v>0.24784447620052372</v>
      </c>
      <c r="BG31" s="356">
        <v>3.6489222089491125E-2</v>
      </c>
      <c r="BH31" s="356">
        <v>2.5779801503191424E-2</v>
      </c>
      <c r="BI31" s="356">
        <v>4.0844996386073855E-2</v>
      </c>
      <c r="BJ31" s="356">
        <v>2.5748451009769437E-2</v>
      </c>
      <c r="BK31" s="356">
        <v>7.0784990200927947E-2</v>
      </c>
      <c r="BL31" s="356">
        <v>1.8913065211249993E-2</v>
      </c>
      <c r="BM31" s="356">
        <v>0.10869336292989934</v>
      </c>
      <c r="BN31" s="356">
        <v>5.207361859778719E-2</v>
      </c>
      <c r="BO31" s="356">
        <v>2.4221390703073629E-2</v>
      </c>
      <c r="BP31" s="356">
        <v>2.189618042555563E-2</v>
      </c>
      <c r="BQ31" s="356">
        <v>2.33280455159054E-2</v>
      </c>
      <c r="BR31" s="356">
        <v>1.6701082897098617E-2</v>
      </c>
      <c r="BS31" s="356">
        <v>2.379933467804175E-2</v>
      </c>
      <c r="BT31" s="356">
        <v>1.7264894897200855E-2</v>
      </c>
      <c r="BU31" s="356">
        <v>1.6892839482705514E-2</v>
      </c>
      <c r="BV31" s="356">
        <v>1.2681990698220711E-2</v>
      </c>
      <c r="BW31" s="356">
        <v>1.6812748154220271E-2</v>
      </c>
      <c r="BX31" s="356">
        <v>0.14468410675264973</v>
      </c>
      <c r="BY31" s="356">
        <v>4.021604823269307E-2</v>
      </c>
      <c r="BZ31" s="356">
        <v>3.3334459061712486E-2</v>
      </c>
      <c r="CA31" s="356">
        <v>2.1898675418190534E-2</v>
      </c>
      <c r="CB31" s="356">
        <v>7.2926030198335587E-2</v>
      </c>
      <c r="CC31" s="356">
        <v>4.6533900604527917E-2</v>
      </c>
      <c r="CD31" s="356">
        <v>3.1646852354371313E-2</v>
      </c>
      <c r="CE31" s="356">
        <v>2.7714281011830947E-3</v>
      </c>
      <c r="CF31" s="356">
        <v>6.8000976006288558E-2</v>
      </c>
      <c r="CG31" s="356">
        <v>2.0553901168429305E-2</v>
      </c>
      <c r="CH31" s="356">
        <v>2.7481333488074258E-2</v>
      </c>
      <c r="CI31" s="356">
        <v>2.2393409449414963E-2</v>
      </c>
      <c r="CJ31" s="356">
        <v>1.6317862095746427E-2</v>
      </c>
      <c r="CK31" s="356">
        <v>3.9276768286042207E-2</v>
      </c>
      <c r="CL31" s="356">
        <v>1.4598689059782176E-2</v>
      </c>
      <c r="CM31" s="356">
        <v>3.4252393101555839E-2</v>
      </c>
      <c r="CN31" s="356">
        <v>6.0946478067369976E-2</v>
      </c>
      <c r="CO31" s="358">
        <v>2.9620139761057838E-2</v>
      </c>
    </row>
    <row r="32" spans="2:93" ht="20.149999999999999" customHeight="1" x14ac:dyDescent="0.2">
      <c r="B32" s="73">
        <v>29</v>
      </c>
      <c r="C32" s="354" t="s">
        <v>84</v>
      </c>
      <c r="D32" s="355">
        <v>0.6759897043626597</v>
      </c>
      <c r="E32" s="356">
        <v>0.48824821765682702</v>
      </c>
      <c r="F32" s="356">
        <v>0.15785130447528331</v>
      </c>
      <c r="G32" s="357">
        <v>5.0665648571555734E-2</v>
      </c>
      <c r="H32" s="356">
        <v>3.0070233697196018E-2</v>
      </c>
      <c r="I32" s="358">
        <v>2.8082119072588015E-2</v>
      </c>
      <c r="K32" s="390" t="s">
        <v>226</v>
      </c>
      <c r="L32" s="430">
        <v>472503</v>
      </c>
      <c r="M32" s="391">
        <v>444231</v>
      </c>
      <c r="O32" s="73">
        <v>29</v>
      </c>
      <c r="P32" s="354" t="s">
        <v>84</v>
      </c>
      <c r="Q32" s="355">
        <v>8.8594492016571061E-3</v>
      </c>
      <c r="R32" s="356">
        <v>1.095564034121276E-2</v>
      </c>
      <c r="S32" s="356">
        <v>9.9934819174205877E-3</v>
      </c>
      <c r="T32" s="356">
        <v>1.0373798926613208E-2</v>
      </c>
      <c r="U32" s="356">
        <v>7.2097088636050776E-3</v>
      </c>
      <c r="V32" s="356">
        <v>2.2456316350959096E-2</v>
      </c>
      <c r="W32" s="356">
        <v>6.7793100271035496E-3</v>
      </c>
      <c r="X32" s="356">
        <v>8.1126877732538849E-3</v>
      </c>
      <c r="Y32" s="356">
        <v>9.2111148847703363E-3</v>
      </c>
      <c r="Z32" s="356">
        <v>8.7780692083415414E-3</v>
      </c>
      <c r="AA32" s="356">
        <v>3.785940481872065E-3</v>
      </c>
      <c r="AB32" s="356">
        <v>1.0077649504057727E-2</v>
      </c>
      <c r="AC32" s="356">
        <v>8.8982550510234345E-3</v>
      </c>
      <c r="AD32" s="356">
        <v>1.1873692402041953E-2</v>
      </c>
      <c r="AE32" s="356">
        <v>9.2940219277915688E-3</v>
      </c>
      <c r="AF32" s="356">
        <v>9.2003168424432038E-3</v>
      </c>
      <c r="AG32" s="356">
        <v>1.7023399839521589E-2</v>
      </c>
      <c r="AH32" s="356">
        <v>1.3562640672888296E-2</v>
      </c>
      <c r="AI32" s="356">
        <v>5.4239010740484575E-3</v>
      </c>
      <c r="AJ32" s="356">
        <v>1.0459009152348929E-2</v>
      </c>
      <c r="AK32" s="356">
        <v>1.3440504597179107E-2</v>
      </c>
      <c r="AL32" s="356">
        <v>1.2994497950677433E-2</v>
      </c>
      <c r="AM32" s="356">
        <v>3.8975964139838781E-2</v>
      </c>
      <c r="AN32" s="356">
        <v>1.3922625210583722E-2</v>
      </c>
      <c r="AO32" s="356">
        <v>3.641732868204671E-2</v>
      </c>
      <c r="AP32" s="356">
        <v>5.4401701472584274E-2</v>
      </c>
      <c r="AQ32" s="356">
        <v>8.582564167661939E-3</v>
      </c>
      <c r="AR32" s="356">
        <v>1.9525301381021688E-2</v>
      </c>
      <c r="AS32" s="356">
        <v>1.1810175333875566</v>
      </c>
      <c r="AT32" s="356">
        <v>2.8223647775791557E-2</v>
      </c>
      <c r="AU32" s="356">
        <v>1.7293553549319569E-2</v>
      </c>
      <c r="AV32" s="356">
        <v>1.5094995845981625E-2</v>
      </c>
      <c r="AW32" s="356">
        <v>5.7047364114816534E-2</v>
      </c>
      <c r="AX32" s="356">
        <v>4.9017154815631771E-2</v>
      </c>
      <c r="AY32" s="356">
        <v>2.576065389720841E-2</v>
      </c>
      <c r="AZ32" s="356">
        <v>8.4910926081280379E-3</v>
      </c>
      <c r="BA32" s="358">
        <v>4.1075634317960887E-2</v>
      </c>
      <c r="BC32" s="73">
        <v>29</v>
      </c>
      <c r="BD32" s="354" t="s">
        <v>84</v>
      </c>
      <c r="BE32" s="355">
        <v>4.2015394062414552E-3</v>
      </c>
      <c r="BF32" s="356">
        <v>3.6253081032349638E-3</v>
      </c>
      <c r="BG32" s="356">
        <v>4.813262823274286E-3</v>
      </c>
      <c r="BH32" s="356">
        <v>5.0905452696573678E-3</v>
      </c>
      <c r="BI32" s="356">
        <v>3.3980943756719917E-3</v>
      </c>
      <c r="BJ32" s="356">
        <v>1.9109145249885395E-2</v>
      </c>
      <c r="BK32" s="356">
        <v>3.7881396790412575E-3</v>
      </c>
      <c r="BL32" s="356">
        <v>3.693973731823604E-3</v>
      </c>
      <c r="BM32" s="356">
        <v>4.0637860202909406E-3</v>
      </c>
      <c r="BN32" s="356">
        <v>5.5536785291788052E-3</v>
      </c>
      <c r="BO32" s="356">
        <v>1.8948692283710217E-3</v>
      </c>
      <c r="BP32" s="356">
        <v>8.2467660346296871E-3</v>
      </c>
      <c r="BQ32" s="356">
        <v>5.9845445740129202E-3</v>
      </c>
      <c r="BR32" s="356">
        <v>1.0537084018761298E-2</v>
      </c>
      <c r="BS32" s="356">
        <v>5.7813913492845061E-3</v>
      </c>
      <c r="BT32" s="356">
        <v>5.969447288493507E-3</v>
      </c>
      <c r="BU32" s="356">
        <v>1.5901735205694364E-2</v>
      </c>
      <c r="BV32" s="356">
        <v>1.2031660823242821E-2</v>
      </c>
      <c r="BW32" s="356">
        <v>2.1976798351181505E-3</v>
      </c>
      <c r="BX32" s="356">
        <v>5.2434475831682637E-3</v>
      </c>
      <c r="BY32" s="356">
        <v>8.3712676464236732E-3</v>
      </c>
      <c r="BZ32" s="356">
        <v>9.6287987554236482E-3</v>
      </c>
      <c r="CA32" s="356">
        <v>3.4052539604022686E-2</v>
      </c>
      <c r="CB32" s="356">
        <v>9.8113968269702683E-3</v>
      </c>
      <c r="CC32" s="356">
        <v>3.9096415821441639E-2</v>
      </c>
      <c r="CD32" s="356">
        <v>5.6057061256135347E-2</v>
      </c>
      <c r="CE32" s="356">
        <v>3.2185145565541691E-3</v>
      </c>
      <c r="CF32" s="356">
        <v>1.118950263140771E-2</v>
      </c>
      <c r="CG32" s="356">
        <v>0.21742507791250723</v>
      </c>
      <c r="CH32" s="356">
        <v>2.8682455468157356E-2</v>
      </c>
      <c r="CI32" s="356">
        <v>1.5652344008500522E-2</v>
      </c>
      <c r="CJ32" s="356">
        <v>1.1881663615868655E-2</v>
      </c>
      <c r="CK32" s="356">
        <v>6.3459121867852922E-2</v>
      </c>
      <c r="CL32" s="356">
        <v>5.172821969418661E-2</v>
      </c>
      <c r="CM32" s="356">
        <v>2.4517677825284575E-2</v>
      </c>
      <c r="CN32" s="356">
        <v>0</v>
      </c>
      <c r="CO32" s="358">
        <v>4.3450421409775515E-2</v>
      </c>
    </row>
    <row r="33" spans="2:93" ht="20.149999999999999" customHeight="1" x14ac:dyDescent="0.2">
      <c r="B33" s="74">
        <v>30</v>
      </c>
      <c r="C33" s="360" t="s">
        <v>26</v>
      </c>
      <c r="D33" s="361">
        <v>1</v>
      </c>
      <c r="E33" s="362">
        <v>0.72186494688216463</v>
      </c>
      <c r="F33" s="362">
        <v>0.5170984080946216</v>
      </c>
      <c r="G33" s="363">
        <v>8.8919288269926414E-3</v>
      </c>
      <c r="H33" s="362">
        <v>7.2172780039324799E-2</v>
      </c>
      <c r="I33" s="364">
        <v>7.2172780039324799E-2</v>
      </c>
      <c r="K33" s="390" t="s">
        <v>227</v>
      </c>
      <c r="L33" s="430">
        <v>476667</v>
      </c>
      <c r="M33" s="391">
        <v>441141</v>
      </c>
      <c r="O33" s="74">
        <v>30</v>
      </c>
      <c r="P33" s="360" t="s">
        <v>26</v>
      </c>
      <c r="Q33" s="361">
        <v>1.0117180216505821E-4</v>
      </c>
      <c r="R33" s="362">
        <v>4.7015095302768305E-4</v>
      </c>
      <c r="S33" s="362">
        <v>1.8564769490139187E-4</v>
      </c>
      <c r="T33" s="362">
        <v>2.9262321594725963E-4</v>
      </c>
      <c r="U33" s="362">
        <v>3.8235735292485058E-4</v>
      </c>
      <c r="V33" s="362">
        <v>9.7089154937070801E-5</v>
      </c>
      <c r="W33" s="362">
        <v>4.3627136480046036E-4</v>
      </c>
      <c r="X33" s="362">
        <v>1.8059765237144322E-4</v>
      </c>
      <c r="Y33" s="362">
        <v>1.9292799268326102E-4</v>
      </c>
      <c r="Z33" s="362">
        <v>1.3865194868926927E-3</v>
      </c>
      <c r="AA33" s="362">
        <v>4.1510012944549838E-4</v>
      </c>
      <c r="AB33" s="362">
        <v>3.4563107059519413E-4</v>
      </c>
      <c r="AC33" s="362">
        <v>6.9745287098909312E-4</v>
      </c>
      <c r="AD33" s="362">
        <v>1.6956814223312286E-4</v>
      </c>
      <c r="AE33" s="362">
        <v>2.1522985649189365E-4</v>
      </c>
      <c r="AF33" s="362">
        <v>6.4519291447799173E-5</v>
      </c>
      <c r="AG33" s="362">
        <v>1.0525039334213937E-4</v>
      </c>
      <c r="AH33" s="362">
        <v>3.0937740682602583E-4</v>
      </c>
      <c r="AI33" s="362">
        <v>5.0962651434685428E-5</v>
      </c>
      <c r="AJ33" s="362">
        <v>1.6822022355586703E-4</v>
      </c>
      <c r="AK33" s="362">
        <v>2.7349500292804323E-4</v>
      </c>
      <c r="AL33" s="362">
        <v>3.1383803782505839E-4</v>
      </c>
      <c r="AM33" s="362">
        <v>7.3180952911119197E-4</v>
      </c>
      <c r="AN33" s="362">
        <v>6.9855515763064249E-4</v>
      </c>
      <c r="AO33" s="362">
        <v>1.3346074205491273E-4</v>
      </c>
      <c r="AP33" s="362">
        <v>3.1537790007729556E-4</v>
      </c>
      <c r="AQ33" s="362">
        <v>1.6775625185869633E-4</v>
      </c>
      <c r="AR33" s="362">
        <v>2.9242632608048345E-4</v>
      </c>
      <c r="AS33" s="362">
        <v>5.6582123777861482E-4</v>
      </c>
      <c r="AT33" s="362">
        <v>1.0000929963271161</v>
      </c>
      <c r="AU33" s="362">
        <v>3.1710358199994569E-4</v>
      </c>
      <c r="AV33" s="362">
        <v>2.1175358882033842E-4</v>
      </c>
      <c r="AW33" s="362">
        <v>1.1368518360506067E-3</v>
      </c>
      <c r="AX33" s="362">
        <v>2.9560529484568536E-4</v>
      </c>
      <c r="AY33" s="362">
        <v>4.0242478726591567E-4</v>
      </c>
      <c r="AZ33" s="362">
        <v>1.5007759005150145E-4</v>
      </c>
      <c r="BA33" s="364">
        <v>0.10154950855509148</v>
      </c>
      <c r="BC33" s="74">
        <v>30</v>
      </c>
      <c r="BD33" s="360" t="s">
        <v>26</v>
      </c>
      <c r="BE33" s="361">
        <v>0</v>
      </c>
      <c r="BF33" s="362">
        <v>0</v>
      </c>
      <c r="BG33" s="362">
        <v>0</v>
      </c>
      <c r="BH33" s="362">
        <v>0</v>
      </c>
      <c r="BI33" s="362">
        <v>0</v>
      </c>
      <c r="BJ33" s="362">
        <v>0</v>
      </c>
      <c r="BK33" s="362">
        <v>0</v>
      </c>
      <c r="BL33" s="362">
        <v>0</v>
      </c>
      <c r="BM33" s="362">
        <v>0</v>
      </c>
      <c r="BN33" s="362">
        <v>0</v>
      </c>
      <c r="BO33" s="362">
        <v>0</v>
      </c>
      <c r="BP33" s="362">
        <v>0</v>
      </c>
      <c r="BQ33" s="362">
        <v>0</v>
      </c>
      <c r="BR33" s="362">
        <v>0</v>
      </c>
      <c r="BS33" s="362">
        <v>0</v>
      </c>
      <c r="BT33" s="362">
        <v>0</v>
      </c>
      <c r="BU33" s="362">
        <v>0</v>
      </c>
      <c r="BV33" s="362">
        <v>0</v>
      </c>
      <c r="BW33" s="362">
        <v>0</v>
      </c>
      <c r="BX33" s="362">
        <v>0</v>
      </c>
      <c r="BY33" s="362">
        <v>0</v>
      </c>
      <c r="BZ33" s="362">
        <v>0</v>
      </c>
      <c r="CA33" s="362">
        <v>0</v>
      </c>
      <c r="CB33" s="362">
        <v>0</v>
      </c>
      <c r="CC33" s="362">
        <v>0</v>
      </c>
      <c r="CD33" s="362">
        <v>0</v>
      </c>
      <c r="CE33" s="362">
        <v>0</v>
      </c>
      <c r="CF33" s="362">
        <v>0</v>
      </c>
      <c r="CG33" s="362">
        <v>0</v>
      </c>
      <c r="CH33" s="362">
        <v>0</v>
      </c>
      <c r="CI33" s="362">
        <v>0</v>
      </c>
      <c r="CJ33" s="362">
        <v>0</v>
      </c>
      <c r="CK33" s="362">
        <v>0</v>
      </c>
      <c r="CL33" s="362">
        <v>0</v>
      </c>
      <c r="CM33" s="362">
        <v>0</v>
      </c>
      <c r="CN33" s="362">
        <v>0</v>
      </c>
      <c r="CO33" s="364">
        <v>0.10149269360319418</v>
      </c>
    </row>
    <row r="34" spans="2:93" ht="20.149999999999999" customHeight="1" x14ac:dyDescent="0.2">
      <c r="B34" s="216">
        <v>31</v>
      </c>
      <c r="C34" s="366" t="s">
        <v>28</v>
      </c>
      <c r="D34" s="367">
        <v>0.89613876918925195</v>
      </c>
      <c r="E34" s="368">
        <v>0.77221856200240713</v>
      </c>
      <c r="F34" s="368">
        <v>0.50847142935078915</v>
      </c>
      <c r="G34" s="369">
        <v>2.2919663581686331E-2</v>
      </c>
      <c r="H34" s="368">
        <v>0.11825519177548395</v>
      </c>
      <c r="I34" s="370">
        <v>0.11418627770844422</v>
      </c>
      <c r="K34" s="390" t="s">
        <v>228</v>
      </c>
      <c r="L34" s="430">
        <v>476691</v>
      </c>
      <c r="M34" s="391">
        <v>429369</v>
      </c>
      <c r="O34" s="216">
        <v>31</v>
      </c>
      <c r="P34" s="366" t="s">
        <v>28</v>
      </c>
      <c r="Q34" s="367">
        <v>1.2571158994926574E-4</v>
      </c>
      <c r="R34" s="368">
        <v>2.1276672231304073E-4</v>
      </c>
      <c r="S34" s="368">
        <v>3.4371298950797109E-4</v>
      </c>
      <c r="T34" s="368">
        <v>1.672470688882422E-4</v>
      </c>
      <c r="U34" s="368">
        <v>1.7424155048539159E-4</v>
      </c>
      <c r="V34" s="368">
        <v>4.387681190302064E-4</v>
      </c>
      <c r="W34" s="368">
        <v>1.1272604637136013E-4</v>
      </c>
      <c r="X34" s="368">
        <v>2.7378936343770867E-4</v>
      </c>
      <c r="Y34" s="368">
        <v>4.8396903467212585E-4</v>
      </c>
      <c r="Z34" s="368">
        <v>6.624524114393018E-4</v>
      </c>
      <c r="AA34" s="368">
        <v>6.5572076583776554E-5</v>
      </c>
      <c r="AB34" s="368">
        <v>4.8550729580427781E-4</v>
      </c>
      <c r="AC34" s="368">
        <v>8.9070760392075815E-4</v>
      </c>
      <c r="AD34" s="368">
        <v>4.9843374237748723E-4</v>
      </c>
      <c r="AE34" s="368">
        <v>5.00325826316704E-4</v>
      </c>
      <c r="AF34" s="368">
        <v>1.1208448624587396E-3</v>
      </c>
      <c r="AG34" s="368">
        <v>1.2619402299239987E-3</v>
      </c>
      <c r="AH34" s="368">
        <v>9.6587307736230278E-4</v>
      </c>
      <c r="AI34" s="368">
        <v>4.2242510679949279E-4</v>
      </c>
      <c r="AJ34" s="368">
        <v>1.9451763229107603E-4</v>
      </c>
      <c r="AK34" s="368">
        <v>3.516962284342583E-4</v>
      </c>
      <c r="AL34" s="368">
        <v>7.7807753575697216E-4</v>
      </c>
      <c r="AM34" s="368">
        <v>4.3270942853233232E-4</v>
      </c>
      <c r="AN34" s="368">
        <v>3.9122828997834893E-4</v>
      </c>
      <c r="AO34" s="368">
        <v>4.3731465298755737E-4</v>
      </c>
      <c r="AP34" s="368">
        <v>5.4513857340542245E-4</v>
      </c>
      <c r="AQ34" s="368">
        <v>9.1659845971476503E-5</v>
      </c>
      <c r="AR34" s="368">
        <v>7.5855098224075833E-4</v>
      </c>
      <c r="AS34" s="368">
        <v>5.4445236607638687E-3</v>
      </c>
      <c r="AT34" s="368">
        <v>3.2203243352574534E-4</v>
      </c>
      <c r="AU34" s="368">
        <v>1.0001528338547352</v>
      </c>
      <c r="AV34" s="368">
        <v>2.3510682177934697E-4</v>
      </c>
      <c r="AW34" s="368">
        <v>3.6841158193970071E-4</v>
      </c>
      <c r="AX34" s="368">
        <v>8.0494093365074512E-4</v>
      </c>
      <c r="AY34" s="368">
        <v>6.7141238856152738E-4</v>
      </c>
      <c r="AZ34" s="368">
        <v>1.381341491979363E-4</v>
      </c>
      <c r="BA34" s="370">
        <v>3.5746553753990542E-3</v>
      </c>
      <c r="BC34" s="216">
        <v>31</v>
      </c>
      <c r="BD34" s="366" t="s">
        <v>28</v>
      </c>
      <c r="BE34" s="367">
        <v>3.5465939751914615E-6</v>
      </c>
      <c r="BF34" s="368">
        <v>4.7953810889351386E-6</v>
      </c>
      <c r="BG34" s="368">
        <v>2.315826095260178E-4</v>
      </c>
      <c r="BH34" s="368">
        <v>4.9766569160666864E-5</v>
      </c>
      <c r="BI34" s="368">
        <v>8.2584217335637613E-5</v>
      </c>
      <c r="BJ34" s="368">
        <v>2.699937498885607E-4</v>
      </c>
      <c r="BK34" s="368">
        <v>0</v>
      </c>
      <c r="BL34" s="368">
        <v>1.8024573131335945E-4</v>
      </c>
      <c r="BM34" s="368">
        <v>3.4974830711471326E-4</v>
      </c>
      <c r="BN34" s="368">
        <v>5.639301903785438E-4</v>
      </c>
      <c r="BO34" s="368">
        <v>0</v>
      </c>
      <c r="BP34" s="368">
        <v>4.2583911697562999E-4</v>
      </c>
      <c r="BQ34" s="368">
        <v>8.6514921559804469E-4</v>
      </c>
      <c r="BR34" s="368">
        <v>4.3176747526066383E-4</v>
      </c>
      <c r="BS34" s="368">
        <v>4.2430356819591562E-4</v>
      </c>
      <c r="BT34" s="368">
        <v>1.0962986373667814E-3</v>
      </c>
      <c r="BU34" s="368">
        <v>1.2180632587008291E-3</v>
      </c>
      <c r="BV34" s="368">
        <v>9.0667162371757624E-4</v>
      </c>
      <c r="BW34" s="368">
        <v>3.7587711337326455E-4</v>
      </c>
      <c r="BX34" s="368">
        <v>3.7245842510339218E-5</v>
      </c>
      <c r="BY34" s="368">
        <v>2.0294922957911707E-4</v>
      </c>
      <c r="BZ34" s="368">
        <v>7.0321351052157971E-4</v>
      </c>
      <c r="CA34" s="368">
        <v>1.174286394766391E-4</v>
      </c>
      <c r="CB34" s="368">
        <v>2.4464660330887037E-4</v>
      </c>
      <c r="CC34" s="368">
        <v>2.2062630413079696E-4</v>
      </c>
      <c r="CD34" s="368">
        <v>2.1200770581818448E-4</v>
      </c>
      <c r="CE34" s="368">
        <v>1.5390961035788347E-6</v>
      </c>
      <c r="CF34" s="368">
        <v>5.8876140206656454E-4</v>
      </c>
      <c r="CG34" s="368">
        <v>5.0270205085680428E-3</v>
      </c>
      <c r="CH34" s="368">
        <v>1.3460199600445459E-4</v>
      </c>
      <c r="CI34" s="368">
        <v>2.4340500741272062E-6</v>
      </c>
      <c r="CJ34" s="368">
        <v>1.0022718263884219E-4</v>
      </c>
      <c r="CK34" s="368">
        <v>0</v>
      </c>
      <c r="CL34" s="368">
        <v>5.3612020839207482E-4</v>
      </c>
      <c r="CM34" s="368">
        <v>5.1419407478761451E-4</v>
      </c>
      <c r="CN34" s="368">
        <v>0</v>
      </c>
      <c r="CO34" s="370">
        <v>3.7088431414500586E-3</v>
      </c>
    </row>
    <row r="35" spans="2:93" ht="20.149999999999999" customHeight="1" x14ac:dyDescent="0.2">
      <c r="B35" s="73">
        <v>32</v>
      </c>
      <c r="C35" s="354" t="s">
        <v>206</v>
      </c>
      <c r="D35" s="355">
        <v>0.92280299861308257</v>
      </c>
      <c r="E35" s="356">
        <v>0.58499801712749433</v>
      </c>
      <c r="F35" s="356">
        <v>0.46318406891161723</v>
      </c>
      <c r="G35" s="357">
        <v>5.9642256413605953E-2</v>
      </c>
      <c r="H35" s="356">
        <v>0.12194496221578321</v>
      </c>
      <c r="I35" s="358">
        <v>0.11566489181425223</v>
      </c>
      <c r="K35" s="390" t="s">
        <v>233</v>
      </c>
      <c r="L35" s="430">
        <v>470781</v>
      </c>
      <c r="M35" s="391">
        <v>501114</v>
      </c>
      <c r="O35" s="73">
        <v>32</v>
      </c>
      <c r="P35" s="354" t="s">
        <v>206</v>
      </c>
      <c r="Q35" s="355">
        <v>4.0395141705873593E-5</v>
      </c>
      <c r="R35" s="356">
        <v>1.2030440711619086E-4</v>
      </c>
      <c r="S35" s="356">
        <v>2.975447283263635E-5</v>
      </c>
      <c r="T35" s="356">
        <v>2.4042872185013974E-5</v>
      </c>
      <c r="U35" s="356">
        <v>2.7540374625826096E-5</v>
      </c>
      <c r="V35" s="356">
        <v>4.1721018412075754E-5</v>
      </c>
      <c r="W35" s="356">
        <v>3.7803268057545105E-5</v>
      </c>
      <c r="X35" s="356">
        <v>1.8436625994927936E-5</v>
      </c>
      <c r="Y35" s="356">
        <v>5.9688432396347441E-5</v>
      </c>
      <c r="Z35" s="356">
        <v>3.2864416935060894E-5</v>
      </c>
      <c r="AA35" s="356">
        <v>1.6169940348854529E-5</v>
      </c>
      <c r="AB35" s="356">
        <v>1.8198243953313162E-5</v>
      </c>
      <c r="AC35" s="356">
        <v>1.9312629402678336E-5</v>
      </c>
      <c r="AD35" s="356">
        <v>1.6279904400208889E-5</v>
      </c>
      <c r="AE35" s="356">
        <v>2.0191058452822911E-5</v>
      </c>
      <c r="AF35" s="356">
        <v>1.6679293173968471E-5</v>
      </c>
      <c r="AG35" s="356">
        <v>1.9367628297549272E-5</v>
      </c>
      <c r="AH35" s="356">
        <v>1.6500909666392344E-5</v>
      </c>
      <c r="AI35" s="356">
        <v>1.3843669161626159E-5</v>
      </c>
      <c r="AJ35" s="356">
        <v>7.8476418642206105E-5</v>
      </c>
      <c r="AK35" s="356">
        <v>3.3211274254906109E-5</v>
      </c>
      <c r="AL35" s="356">
        <v>4.5938640118604003E-5</v>
      </c>
      <c r="AM35" s="356">
        <v>1.6114175837088698E-4</v>
      </c>
      <c r="AN35" s="356">
        <v>4.5565181615906113E-5</v>
      </c>
      <c r="AO35" s="356">
        <v>5.9510025613346023E-5</v>
      </c>
      <c r="AP35" s="356">
        <v>1.5071455720860273E-4</v>
      </c>
      <c r="AQ35" s="356">
        <v>2.7342404636857295E-5</v>
      </c>
      <c r="AR35" s="356">
        <v>6.6895755279916969E-4</v>
      </c>
      <c r="AS35" s="356">
        <v>4.7534145542578302E-4</v>
      </c>
      <c r="AT35" s="356">
        <v>4.6732305433215279E-5</v>
      </c>
      <c r="AU35" s="356">
        <v>3.1951259233885592E-5</v>
      </c>
      <c r="AV35" s="356">
        <v>1.013769014165621</v>
      </c>
      <c r="AW35" s="356">
        <v>5.5031136724375293E-5</v>
      </c>
      <c r="AX35" s="356">
        <v>5.4435744624814055E-5</v>
      </c>
      <c r="AY35" s="356">
        <v>2.8456523082542558E-4</v>
      </c>
      <c r="AZ35" s="356">
        <v>4.1656607575803249E-5</v>
      </c>
      <c r="BA35" s="358">
        <v>1.6008737979919147E-4</v>
      </c>
      <c r="BC35" s="73">
        <v>32</v>
      </c>
      <c r="BD35" s="354" t="s">
        <v>96</v>
      </c>
      <c r="BE35" s="355">
        <v>0</v>
      </c>
      <c r="BF35" s="356">
        <v>0</v>
      </c>
      <c r="BG35" s="356">
        <v>0</v>
      </c>
      <c r="BH35" s="356">
        <v>0</v>
      </c>
      <c r="BI35" s="356">
        <v>5.7055863841072805E-7</v>
      </c>
      <c r="BJ35" s="356">
        <v>1.3812522536504511E-5</v>
      </c>
      <c r="BK35" s="356">
        <v>0</v>
      </c>
      <c r="BL35" s="356">
        <v>5.4857575289313213E-7</v>
      </c>
      <c r="BM35" s="356">
        <v>0</v>
      </c>
      <c r="BN35" s="356">
        <v>0</v>
      </c>
      <c r="BO35" s="356">
        <v>0</v>
      </c>
      <c r="BP35" s="356">
        <v>0</v>
      </c>
      <c r="BQ35" s="356">
        <v>0</v>
      </c>
      <c r="BR35" s="356">
        <v>0</v>
      </c>
      <c r="BS35" s="356">
        <v>0</v>
      </c>
      <c r="BT35" s="356">
        <v>0</v>
      </c>
      <c r="BU35" s="356">
        <v>0</v>
      </c>
      <c r="BV35" s="356">
        <v>0</v>
      </c>
      <c r="BW35" s="356">
        <v>0</v>
      </c>
      <c r="BX35" s="356">
        <v>6.046801274359948E-6</v>
      </c>
      <c r="BY35" s="356">
        <v>1.519830765851519E-6</v>
      </c>
      <c r="BZ35" s="356">
        <v>1.948946183278236E-5</v>
      </c>
      <c r="CA35" s="356">
        <v>1.2184324998327966E-4</v>
      </c>
      <c r="CB35" s="356">
        <v>0</v>
      </c>
      <c r="CC35" s="356">
        <v>1.9600654239552645E-5</v>
      </c>
      <c r="CD35" s="356">
        <v>1.0799925193178707E-4</v>
      </c>
      <c r="CE35" s="356">
        <v>1.1207410847162089E-5</v>
      </c>
      <c r="CF35" s="356">
        <v>6.6345960994161699E-4</v>
      </c>
      <c r="CG35" s="356">
        <v>4.0983095796220335E-4</v>
      </c>
      <c r="CH35" s="356">
        <v>1.7936622410539936E-5</v>
      </c>
      <c r="CI35" s="356">
        <v>6.8788613570576726E-6</v>
      </c>
      <c r="CJ35" s="356">
        <v>1.4691434582679401E-2</v>
      </c>
      <c r="CK35" s="356">
        <v>5.6548292241574301E-6</v>
      </c>
      <c r="CL35" s="356">
        <v>2.1751639073853975E-5</v>
      </c>
      <c r="CM35" s="356">
        <v>2.6295360670896677E-4</v>
      </c>
      <c r="CN35" s="356">
        <v>0</v>
      </c>
      <c r="CO35" s="358">
        <v>1.2914743944840207E-4</v>
      </c>
    </row>
    <row r="36" spans="2:93" ht="20.149999999999999" customHeight="1" x14ac:dyDescent="0.2">
      <c r="B36" s="73">
        <v>33</v>
      </c>
      <c r="C36" s="354" t="s">
        <v>208</v>
      </c>
      <c r="D36" s="355">
        <v>0.97345257124384821</v>
      </c>
      <c r="E36" s="356">
        <v>0.61726209924015796</v>
      </c>
      <c r="F36" s="356">
        <v>0.47034002278686698</v>
      </c>
      <c r="G36" s="357">
        <v>1.2783688229310962E-2</v>
      </c>
      <c r="H36" s="356">
        <v>0.18368986968623632</v>
      </c>
      <c r="I36" s="358">
        <v>0.14908037940150032</v>
      </c>
      <c r="K36" s="390"/>
      <c r="L36" s="430"/>
      <c r="M36" s="391"/>
      <c r="O36" s="73">
        <v>33</v>
      </c>
      <c r="P36" s="354" t="s">
        <v>208</v>
      </c>
      <c r="Q36" s="355">
        <v>3.7514675009623524E-3</v>
      </c>
      <c r="R36" s="356">
        <v>2.4529277973440186E-3</v>
      </c>
      <c r="S36" s="356">
        <v>1.750120204601631E-3</v>
      </c>
      <c r="T36" s="356">
        <v>1.7319284266499666E-3</v>
      </c>
      <c r="U36" s="356">
        <v>8.203661025668812E-4</v>
      </c>
      <c r="V36" s="356">
        <v>2.0321178172149905E-3</v>
      </c>
      <c r="W36" s="356">
        <v>7.2167058780107289E-4</v>
      </c>
      <c r="X36" s="356">
        <v>7.2533978112623463E-4</v>
      </c>
      <c r="Y36" s="356">
        <v>2.1876644554387342E-3</v>
      </c>
      <c r="Z36" s="356">
        <v>4.396970432177973E-4</v>
      </c>
      <c r="AA36" s="356">
        <v>1.5543007429331555E-3</v>
      </c>
      <c r="AB36" s="356">
        <v>8.0145641232417077E-4</v>
      </c>
      <c r="AC36" s="356">
        <v>2.3895796589187075E-3</v>
      </c>
      <c r="AD36" s="356">
        <v>4.4462715022316931E-4</v>
      </c>
      <c r="AE36" s="356">
        <v>1.0211578552698996E-3</v>
      </c>
      <c r="AF36" s="356">
        <v>5.0103645541342339E-4</v>
      </c>
      <c r="AG36" s="356">
        <v>9.0463109415757066E-4</v>
      </c>
      <c r="AH36" s="356">
        <v>7.0729081466819278E-4</v>
      </c>
      <c r="AI36" s="356">
        <v>2.2547515322716502E-4</v>
      </c>
      <c r="AJ36" s="356">
        <v>1.4821597034943821E-3</v>
      </c>
      <c r="AK36" s="356">
        <v>1.2359196948010169E-3</v>
      </c>
      <c r="AL36" s="356">
        <v>1.8505181562249468E-3</v>
      </c>
      <c r="AM36" s="356">
        <v>9.6359277283705937E-3</v>
      </c>
      <c r="AN36" s="356">
        <v>2.2783998783478211E-3</v>
      </c>
      <c r="AO36" s="356">
        <v>9.4624361305760841E-4</v>
      </c>
      <c r="AP36" s="356">
        <v>3.5835465925001158E-3</v>
      </c>
      <c r="AQ36" s="356">
        <v>6.0882035310205935E-4</v>
      </c>
      <c r="AR36" s="356">
        <v>2.1583707529296008E-3</v>
      </c>
      <c r="AS36" s="356">
        <v>1.8842819859357161E-3</v>
      </c>
      <c r="AT36" s="356">
        <v>3.8972335523211772E-4</v>
      </c>
      <c r="AU36" s="356">
        <v>1.4428533491990068E-3</v>
      </c>
      <c r="AV36" s="356">
        <v>1.503721205492279E-3</v>
      </c>
      <c r="AW36" s="356">
        <v>1.0004345437498199</v>
      </c>
      <c r="AX36" s="356">
        <v>2.1483703925358304E-3</v>
      </c>
      <c r="AY36" s="356">
        <v>3.5825311628956704E-3</v>
      </c>
      <c r="AZ36" s="356">
        <v>3.5880152551673886E-4</v>
      </c>
      <c r="BA36" s="358">
        <v>5.7344437782142019E-4</v>
      </c>
      <c r="BC36" s="73">
        <v>33</v>
      </c>
      <c r="BD36" s="354" t="s">
        <v>208</v>
      </c>
      <c r="BE36" s="355">
        <v>3.3340285498484022E-3</v>
      </c>
      <c r="BF36" s="356">
        <v>1.8654032435957684E-3</v>
      </c>
      <c r="BG36" s="356">
        <v>1.1166699832785365E-3</v>
      </c>
      <c r="BH36" s="356">
        <v>1.4303674292556064E-3</v>
      </c>
      <c r="BI36" s="356">
        <v>5.2803920759670621E-4</v>
      </c>
      <c r="BJ36" s="356">
        <v>1.6218769662982939E-3</v>
      </c>
      <c r="BK36" s="356">
        <v>4.6125557524414208E-4</v>
      </c>
      <c r="BL36" s="356">
        <v>4.404710532445481E-4</v>
      </c>
      <c r="BM36" s="356">
        <v>1.7157081426990956E-3</v>
      </c>
      <c r="BN36" s="356">
        <v>1.6715952994918407E-4</v>
      </c>
      <c r="BO36" s="356">
        <v>1.4236829503758506E-3</v>
      </c>
      <c r="BP36" s="356">
        <v>6.203310945065751E-4</v>
      </c>
      <c r="BQ36" s="356">
        <v>2.2255546488304519E-3</v>
      </c>
      <c r="BR36" s="356">
        <v>2.6911881155762546E-4</v>
      </c>
      <c r="BS36" s="356">
        <v>7.9092813649227732E-4</v>
      </c>
      <c r="BT36" s="356">
        <v>2.6211818415012976E-4</v>
      </c>
      <c r="BU36" s="356">
        <v>6.9124947536450417E-4</v>
      </c>
      <c r="BV36" s="356">
        <v>5.1267510910138318E-4</v>
      </c>
      <c r="BW36" s="356">
        <v>4.6358183766853025E-5</v>
      </c>
      <c r="BX36" s="356">
        <v>1.0726601744922406E-3</v>
      </c>
      <c r="BY36" s="356">
        <v>8.3717939533488014E-4</v>
      </c>
      <c r="BZ36" s="356">
        <v>1.5186597337511641E-3</v>
      </c>
      <c r="CA36" s="356">
        <v>8.5714077596933252E-3</v>
      </c>
      <c r="CB36" s="356">
        <v>1.8830779479790539E-3</v>
      </c>
      <c r="CC36" s="356">
        <v>5.868301635360715E-4</v>
      </c>
      <c r="CD36" s="356">
        <v>3.0430247937273461E-3</v>
      </c>
      <c r="CE36" s="356">
        <v>2.3426194306480077E-4</v>
      </c>
      <c r="CF36" s="356">
        <v>1.5899879283479492E-3</v>
      </c>
      <c r="CG36" s="356">
        <v>1.2282860224789244E-3</v>
      </c>
      <c r="CH36" s="356">
        <v>2.2345486282036095E-6</v>
      </c>
      <c r="CI36" s="356">
        <v>1.108621490626517E-3</v>
      </c>
      <c r="CJ36" s="356">
        <v>1.1231809621103459E-3</v>
      </c>
      <c r="CK36" s="356">
        <v>0</v>
      </c>
      <c r="CL36" s="356">
        <v>1.75834058038977E-3</v>
      </c>
      <c r="CM36" s="356">
        <v>3.155297354939174E-3</v>
      </c>
      <c r="CN36" s="356">
        <v>0</v>
      </c>
      <c r="CO36" s="358">
        <v>2.3644711386499245E-4</v>
      </c>
    </row>
    <row r="37" spans="2:93" ht="20.149999999999999" customHeight="1" x14ac:dyDescent="0.2">
      <c r="B37" s="74">
        <v>34</v>
      </c>
      <c r="C37" s="354" t="s">
        <v>32</v>
      </c>
      <c r="D37" s="355">
        <v>0.71941544372184318</v>
      </c>
      <c r="E37" s="356">
        <v>0.60824650063972596</v>
      </c>
      <c r="F37" s="356">
        <v>0.2660776979908181</v>
      </c>
      <c r="G37" s="357">
        <v>1.370333837905475E-2</v>
      </c>
      <c r="H37" s="356">
        <v>0.13347782923019205</v>
      </c>
      <c r="I37" s="358">
        <v>0.12096370721916566</v>
      </c>
      <c r="K37" s="390"/>
      <c r="L37" s="430"/>
      <c r="M37" s="391"/>
      <c r="O37" s="74">
        <v>34</v>
      </c>
      <c r="P37" s="354" t="s">
        <v>32</v>
      </c>
      <c r="Q37" s="355">
        <v>4.2188247104574784E-2</v>
      </c>
      <c r="R37" s="356">
        <v>6.2501573549160513E-2</v>
      </c>
      <c r="S37" s="356">
        <v>5.7653150852967558E-2</v>
      </c>
      <c r="T37" s="356">
        <v>4.7730883866547141E-2</v>
      </c>
      <c r="U37" s="356">
        <v>3.1092495790503605E-2</v>
      </c>
      <c r="V37" s="356">
        <v>9.0611484508895668E-2</v>
      </c>
      <c r="W37" s="356">
        <v>4.2152867740303197E-2</v>
      </c>
      <c r="X37" s="356">
        <v>4.9188442856804487E-2</v>
      </c>
      <c r="Y37" s="356">
        <v>6.6445920561327448E-2</v>
      </c>
      <c r="Z37" s="356">
        <v>3.8354578009393271E-2</v>
      </c>
      <c r="AA37" s="356">
        <v>1.8053037174132126E-2</v>
      </c>
      <c r="AB37" s="356">
        <v>3.4191553763540612E-2</v>
      </c>
      <c r="AC37" s="356">
        <v>4.3009915078255544E-2</v>
      </c>
      <c r="AD37" s="356">
        <v>3.3293000349576808E-2</v>
      </c>
      <c r="AE37" s="356">
        <v>4.3921046592427217E-2</v>
      </c>
      <c r="AF37" s="356">
        <v>5.1110396381302221E-2</v>
      </c>
      <c r="AG37" s="356">
        <v>4.6748873015083715E-2</v>
      </c>
      <c r="AH37" s="356">
        <v>3.4269424349389364E-2</v>
      </c>
      <c r="AI37" s="356">
        <v>3.4705024401898876E-2</v>
      </c>
      <c r="AJ37" s="356">
        <v>6.3476769639460223E-2</v>
      </c>
      <c r="AK37" s="356">
        <v>8.0791688611886125E-2</v>
      </c>
      <c r="AL37" s="356">
        <v>7.5740645633303683E-2</v>
      </c>
      <c r="AM37" s="356">
        <v>0.1488211744706732</v>
      </c>
      <c r="AN37" s="356">
        <v>6.9558320945827687E-2</v>
      </c>
      <c r="AO37" s="356">
        <v>7.9130795106567509E-2</v>
      </c>
      <c r="AP37" s="356">
        <v>0.12966156495232661</v>
      </c>
      <c r="AQ37" s="356">
        <v>4.5056887885540117E-2</v>
      </c>
      <c r="AR37" s="356">
        <v>0.17674086555355459</v>
      </c>
      <c r="AS37" s="356">
        <v>0.15985922080398124</v>
      </c>
      <c r="AT37" s="356">
        <v>8.603949552391689E-2</v>
      </c>
      <c r="AU37" s="356">
        <v>6.9461479974020718E-2</v>
      </c>
      <c r="AV37" s="356">
        <v>5.2085944756414558E-2</v>
      </c>
      <c r="AW37" s="356">
        <v>8.2137274252858827E-2</v>
      </c>
      <c r="AX37" s="356">
        <v>1.1457306020561526</v>
      </c>
      <c r="AY37" s="356">
        <v>5.093422430578276E-2</v>
      </c>
      <c r="AZ37" s="356">
        <v>2.6123670232269327E-2</v>
      </c>
      <c r="BA37" s="358">
        <v>4.3783720669730575E-2</v>
      </c>
      <c r="BC37" s="74">
        <v>34</v>
      </c>
      <c r="BD37" s="354" t="s">
        <v>32</v>
      </c>
      <c r="BE37" s="355">
        <v>2.7444108842853612E-2</v>
      </c>
      <c r="BF37" s="356">
        <v>2.928059692903795E-2</v>
      </c>
      <c r="BG37" s="356">
        <v>4.7384263735521549E-2</v>
      </c>
      <c r="BH37" s="356">
        <v>3.9065250379835825E-2</v>
      </c>
      <c r="BI37" s="356">
        <v>2.1137338785760913E-2</v>
      </c>
      <c r="BJ37" s="356">
        <v>8.976514836988024E-2</v>
      </c>
      <c r="BK37" s="356">
        <v>3.3481728226545368E-2</v>
      </c>
      <c r="BL37" s="356">
        <v>4.3057823119312125E-2</v>
      </c>
      <c r="BM37" s="356">
        <v>5.1599825707060516E-2</v>
      </c>
      <c r="BN37" s="356">
        <v>2.9538946352041767E-2</v>
      </c>
      <c r="BO37" s="356">
        <v>1.2722380405807121E-2</v>
      </c>
      <c r="BP37" s="356">
        <v>3.0472078227468391E-2</v>
      </c>
      <c r="BQ37" s="356">
        <v>4.0524733257575177E-2</v>
      </c>
      <c r="BR37" s="356">
        <v>2.9671948755394514E-2</v>
      </c>
      <c r="BS37" s="356">
        <v>3.91281669645972E-2</v>
      </c>
      <c r="BT37" s="356">
        <v>4.9049846266282816E-2</v>
      </c>
      <c r="BU37" s="356">
        <v>4.2974348846664075E-2</v>
      </c>
      <c r="BV37" s="356">
        <v>2.8657022952871661E-2</v>
      </c>
      <c r="BW37" s="356">
        <v>3.0972717580192956E-2</v>
      </c>
      <c r="BX37" s="356">
        <v>4.6806733767802235E-2</v>
      </c>
      <c r="BY37" s="356">
        <v>7.654088818735813E-2</v>
      </c>
      <c r="BZ37" s="356">
        <v>7.6249926192671333E-2</v>
      </c>
      <c r="CA37" s="356">
        <v>0.14577088039032221</v>
      </c>
      <c r="CB37" s="356">
        <v>6.3040389885915593E-2</v>
      </c>
      <c r="CC37" s="356">
        <v>7.7046920077651612E-2</v>
      </c>
      <c r="CD37" s="356">
        <v>0.13099975821268395</v>
      </c>
      <c r="CE37" s="356">
        <v>3.8068569338238448E-2</v>
      </c>
      <c r="CF37" s="356">
        <v>0.19286709679550881</v>
      </c>
      <c r="CG37" s="356">
        <v>0.15657407294905529</v>
      </c>
      <c r="CH37" s="356">
        <v>8.94627767041314E-2</v>
      </c>
      <c r="CI37" s="356">
        <v>7.1966922271250844E-2</v>
      </c>
      <c r="CJ37" s="356">
        <v>4.5637993474854997E-2</v>
      </c>
      <c r="CK37" s="356">
        <v>7.6178089421699458E-2</v>
      </c>
      <c r="CL37" s="356">
        <v>0.16224906193801417</v>
      </c>
      <c r="CM37" s="356">
        <v>3.7999426657862587E-2</v>
      </c>
      <c r="CN37" s="356">
        <v>0</v>
      </c>
      <c r="CO37" s="358">
        <v>2.4899083363444034E-2</v>
      </c>
    </row>
    <row r="38" spans="2:93" ht="19.5" customHeight="1" x14ac:dyDescent="0.2">
      <c r="B38" s="211">
        <v>35</v>
      </c>
      <c r="C38" s="360" t="s">
        <v>34</v>
      </c>
      <c r="D38" s="361">
        <v>0.8730314363205931</v>
      </c>
      <c r="E38" s="362">
        <v>0.5560662680345887</v>
      </c>
      <c r="F38" s="362">
        <v>0.29859281695418621</v>
      </c>
      <c r="G38" s="363">
        <v>8.0550879054177543E-2</v>
      </c>
      <c r="H38" s="362">
        <v>0.17266390630001149</v>
      </c>
      <c r="I38" s="364">
        <v>0.14763078958944584</v>
      </c>
      <c r="K38" s="390"/>
      <c r="L38" s="430"/>
      <c r="M38" s="391"/>
      <c r="O38" s="211">
        <v>35</v>
      </c>
      <c r="P38" s="395" t="s">
        <v>34</v>
      </c>
      <c r="Q38" s="361">
        <v>1.4565826970560033E-3</v>
      </c>
      <c r="R38" s="362">
        <v>5.8766587804540854E-4</v>
      </c>
      <c r="S38" s="362">
        <v>6.84455502564484E-4</v>
      </c>
      <c r="T38" s="362">
        <v>4.7212957172544293E-4</v>
      </c>
      <c r="U38" s="362">
        <v>3.3104418031863612E-4</v>
      </c>
      <c r="V38" s="362">
        <v>6.5068832516229766E-4</v>
      </c>
      <c r="W38" s="362">
        <v>3.0262095108537276E-4</v>
      </c>
      <c r="X38" s="362">
        <v>3.3258654663577609E-4</v>
      </c>
      <c r="Y38" s="362">
        <v>5.3576500648257956E-4</v>
      </c>
      <c r="Z38" s="362">
        <v>3.3515853506050556E-4</v>
      </c>
      <c r="AA38" s="362">
        <v>1.4173230967532709E-4</v>
      </c>
      <c r="AB38" s="362">
        <v>3.0625063252358574E-4</v>
      </c>
      <c r="AC38" s="362">
        <v>4.7036551278752993E-4</v>
      </c>
      <c r="AD38" s="362">
        <v>3.4938206956682829E-4</v>
      </c>
      <c r="AE38" s="362">
        <v>3.5515135711465979E-4</v>
      </c>
      <c r="AF38" s="362">
        <v>4.9976470372950054E-4</v>
      </c>
      <c r="AG38" s="362">
        <v>5.000412768932708E-4</v>
      </c>
      <c r="AH38" s="362">
        <v>3.4747796915636595E-4</v>
      </c>
      <c r="AI38" s="362">
        <v>2.5265268849839802E-4</v>
      </c>
      <c r="AJ38" s="362">
        <v>5.2060217001288973E-4</v>
      </c>
      <c r="AK38" s="362">
        <v>6.6972248646193452E-4</v>
      </c>
      <c r="AL38" s="362">
        <v>4.3437579631951876E-4</v>
      </c>
      <c r="AM38" s="362">
        <v>1.1627760428764029E-3</v>
      </c>
      <c r="AN38" s="362">
        <v>4.2639784313485047E-4</v>
      </c>
      <c r="AO38" s="362">
        <v>1.2020192497726393E-3</v>
      </c>
      <c r="AP38" s="362">
        <v>1.1442321954513097E-3</v>
      </c>
      <c r="AQ38" s="362">
        <v>9.5616588628539764E-4</v>
      </c>
      <c r="AR38" s="362">
        <v>1.1581903334705909E-3</v>
      </c>
      <c r="AS38" s="362">
        <v>1.2981224740081919E-2</v>
      </c>
      <c r="AT38" s="362">
        <v>8.9323378471046805E-4</v>
      </c>
      <c r="AU38" s="362">
        <v>1.1025656195880217E-2</v>
      </c>
      <c r="AV38" s="362">
        <v>2.0605255289360483E-2</v>
      </c>
      <c r="AW38" s="362">
        <v>2.9730634117137375E-3</v>
      </c>
      <c r="AX38" s="362">
        <v>2.7185771483073601E-3</v>
      </c>
      <c r="AY38" s="362">
        <v>1.0168448308910905</v>
      </c>
      <c r="AZ38" s="362">
        <v>3.1302897829716097E-4</v>
      </c>
      <c r="BA38" s="364">
        <v>3.6701261580335742E-3</v>
      </c>
      <c r="BC38" s="211">
        <v>35</v>
      </c>
      <c r="BD38" s="395" t="s">
        <v>34</v>
      </c>
      <c r="BE38" s="361">
        <v>1.266430120744071E-3</v>
      </c>
      <c r="BF38" s="362">
        <v>2.301782922688866E-4</v>
      </c>
      <c r="BG38" s="362">
        <v>2.9956266441993011E-4</v>
      </c>
      <c r="BH38" s="362">
        <v>1.9824161406630078E-4</v>
      </c>
      <c r="BI38" s="362">
        <v>1.0448213305187219E-4</v>
      </c>
      <c r="BJ38" s="362">
        <v>1.8105941872011499E-4</v>
      </c>
      <c r="BK38" s="362">
        <v>8.7659430589384469E-5</v>
      </c>
      <c r="BL38" s="362">
        <v>9.2538714946355943E-5</v>
      </c>
      <c r="BM38" s="362">
        <v>2.2516759930370819E-4</v>
      </c>
      <c r="BN38" s="362">
        <v>7.4843050198651593E-5</v>
      </c>
      <c r="BO38" s="362">
        <v>2.367460365522562E-5</v>
      </c>
      <c r="BP38" s="362">
        <v>8.7318416861426745E-5</v>
      </c>
      <c r="BQ38" s="362">
        <v>2.4119311465157608E-4</v>
      </c>
      <c r="BR38" s="362">
        <v>1.2083473414064914E-4</v>
      </c>
      <c r="BS38" s="362">
        <v>1.1930162905742558E-4</v>
      </c>
      <c r="BT38" s="362">
        <v>2.6784523963204149E-4</v>
      </c>
      <c r="BU38" s="362">
        <v>1.7886334116011077E-4</v>
      </c>
      <c r="BV38" s="362">
        <v>7.7882837606801664E-5</v>
      </c>
      <c r="BW38" s="362">
        <v>8.5380185950773929E-5</v>
      </c>
      <c r="BX38" s="362">
        <v>2.021500992579431E-4</v>
      </c>
      <c r="BY38" s="362">
        <v>3.1077936297770075E-4</v>
      </c>
      <c r="BZ38" s="362">
        <v>9.846288289438215E-5</v>
      </c>
      <c r="CA38" s="362">
        <v>3.7678700674177246E-4</v>
      </c>
      <c r="CB38" s="362">
        <v>6.8587826712104846E-5</v>
      </c>
      <c r="CC38" s="362">
        <v>6.6827899687904981E-4</v>
      </c>
      <c r="CD38" s="362">
        <v>2.6823667414046815E-4</v>
      </c>
      <c r="CE38" s="362">
        <v>7.9417320098246202E-4</v>
      </c>
      <c r="CF38" s="362">
        <v>5.684435406689808E-4</v>
      </c>
      <c r="CG38" s="362">
        <v>1.1973776805057467E-2</v>
      </c>
      <c r="CH38" s="362">
        <v>4.3965261778874042E-4</v>
      </c>
      <c r="CI38" s="362">
        <v>1.2017614021215046E-2</v>
      </c>
      <c r="CJ38" s="362">
        <v>2.2534416066820096E-2</v>
      </c>
      <c r="CK38" s="362">
        <v>2.3767037791014266E-3</v>
      </c>
      <c r="CL38" s="362">
        <v>2.1014941132721982E-3</v>
      </c>
      <c r="CM38" s="362">
        <v>1.8414908204552372E-2</v>
      </c>
      <c r="CN38" s="362">
        <v>0</v>
      </c>
      <c r="CO38" s="364">
        <v>3.4175592685264846E-3</v>
      </c>
    </row>
    <row r="39" spans="2:93" ht="19.5" customHeight="1" thickBot="1" x14ac:dyDescent="0.25">
      <c r="B39" s="72">
        <v>36</v>
      </c>
      <c r="C39" s="366" t="s">
        <v>36</v>
      </c>
      <c r="D39" s="367">
        <v>1</v>
      </c>
      <c r="E39" s="368">
        <v>0</v>
      </c>
      <c r="F39" s="368">
        <v>0</v>
      </c>
      <c r="G39" s="369">
        <v>0</v>
      </c>
      <c r="H39" s="368">
        <v>0</v>
      </c>
      <c r="I39" s="370">
        <v>0</v>
      </c>
      <c r="K39" s="392"/>
      <c r="L39" s="431"/>
      <c r="M39" s="393"/>
      <c r="O39" s="72">
        <v>36</v>
      </c>
      <c r="P39" s="396" t="s">
        <v>36</v>
      </c>
      <c r="Q39" s="367">
        <v>8.3456451810170486E-4</v>
      </c>
      <c r="R39" s="368">
        <v>1.5185249014707134E-3</v>
      </c>
      <c r="S39" s="368">
        <v>1.3847342764713858E-3</v>
      </c>
      <c r="T39" s="368">
        <v>1.6311008158860286E-3</v>
      </c>
      <c r="U39" s="368">
        <v>1.050036909638698E-3</v>
      </c>
      <c r="V39" s="368">
        <v>1.289150268277927E-3</v>
      </c>
      <c r="W39" s="368">
        <v>5.809346180751571E-4</v>
      </c>
      <c r="X39" s="368">
        <v>4.6124102539329563E-4</v>
      </c>
      <c r="Y39" s="368">
        <v>1.0785380602428855E-3</v>
      </c>
      <c r="Z39" s="368">
        <v>6.3464747491484596E-4</v>
      </c>
      <c r="AA39" s="368">
        <v>3.3320365522627001E-4</v>
      </c>
      <c r="AB39" s="368">
        <v>8.0496905073835806E-4</v>
      </c>
      <c r="AC39" s="368">
        <v>8.7806630915682009E-4</v>
      </c>
      <c r="AD39" s="368">
        <v>2.7770305272821851E-3</v>
      </c>
      <c r="AE39" s="368">
        <v>2.0804809136199657E-3</v>
      </c>
      <c r="AF39" s="368">
        <v>9.0845170329922084E-4</v>
      </c>
      <c r="AG39" s="368">
        <v>1.0486161219623417E-3</v>
      </c>
      <c r="AH39" s="368">
        <v>1.5274519615481505E-3</v>
      </c>
      <c r="AI39" s="368">
        <v>6.6045688273117203E-4</v>
      </c>
      <c r="AJ39" s="368">
        <v>1.3608430437580118E-3</v>
      </c>
      <c r="AK39" s="368">
        <v>9.3189072715230451E-4</v>
      </c>
      <c r="AL39" s="368">
        <v>4.2102207641932688E-4</v>
      </c>
      <c r="AM39" s="368">
        <v>1.5479906961334351E-3</v>
      </c>
      <c r="AN39" s="368">
        <v>3.302214587221023E-3</v>
      </c>
      <c r="AO39" s="368">
        <v>2.3831338858283169E-3</v>
      </c>
      <c r="AP39" s="368">
        <v>4.1316752286525253E-3</v>
      </c>
      <c r="AQ39" s="368">
        <v>7.7612669031936409E-4</v>
      </c>
      <c r="AR39" s="368">
        <v>2.9324910863531306E-3</v>
      </c>
      <c r="AS39" s="368">
        <v>2.9860500037897897E-3</v>
      </c>
      <c r="AT39" s="368">
        <v>3.1051723418092161E-3</v>
      </c>
      <c r="AU39" s="368">
        <v>2.7919515760433103E-3</v>
      </c>
      <c r="AV39" s="368">
        <v>2.6682595577653873E-3</v>
      </c>
      <c r="AW39" s="368">
        <v>5.0465043269959332E-3</v>
      </c>
      <c r="AX39" s="368">
        <v>1.9637383450477851E-3</v>
      </c>
      <c r="AY39" s="368">
        <v>2.1926043538746096E-3</v>
      </c>
      <c r="AZ39" s="368">
        <v>1.000663102171969</v>
      </c>
      <c r="BA39" s="370">
        <v>7.8939853873698392E-4</v>
      </c>
      <c r="BC39" s="72">
        <v>36</v>
      </c>
      <c r="BD39" s="396" t="s">
        <v>36</v>
      </c>
      <c r="BE39" s="367">
        <v>3.8112736933393961E-4</v>
      </c>
      <c r="BF39" s="368">
        <v>7.1451178225133546E-4</v>
      </c>
      <c r="BG39" s="368">
        <v>9.0513227934540706E-4</v>
      </c>
      <c r="BH39" s="368">
        <v>1.1940240456092821E-3</v>
      </c>
      <c r="BI39" s="368">
        <v>7.0670359747366325E-4</v>
      </c>
      <c r="BJ39" s="368">
        <v>8.2414262831824632E-4</v>
      </c>
      <c r="BK39" s="368">
        <v>2.8176245546587863E-4</v>
      </c>
      <c r="BL39" s="368">
        <v>1.4238191548369996E-4</v>
      </c>
      <c r="BM39" s="368">
        <v>5.631341906459892E-4</v>
      </c>
      <c r="BN39" s="368">
        <v>3.3608805291458961E-4</v>
      </c>
      <c r="BO39" s="368">
        <v>1.6665505715446474E-4</v>
      </c>
      <c r="BP39" s="368">
        <v>5.6121985821910901E-4</v>
      </c>
      <c r="BQ39" s="368">
        <v>6.0536611780138657E-4</v>
      </c>
      <c r="BR39" s="368">
        <v>2.4947079847291395E-3</v>
      </c>
      <c r="BS39" s="368">
        <v>1.7564339826079294E-3</v>
      </c>
      <c r="BT39" s="368">
        <v>6.105996065318153E-4</v>
      </c>
      <c r="BU39" s="368">
        <v>7.3267964146597937E-4</v>
      </c>
      <c r="BV39" s="368">
        <v>1.2375774683785917E-3</v>
      </c>
      <c r="BW39" s="368">
        <v>4.1651599881104408E-4</v>
      </c>
      <c r="BX39" s="368">
        <v>8.1089540974466176E-4</v>
      </c>
      <c r="BY39" s="368">
        <v>4.7053736867151783E-4</v>
      </c>
      <c r="BZ39" s="368">
        <v>5.6589944437986377E-5</v>
      </c>
      <c r="CA39" s="368">
        <v>8.8579159815742987E-4</v>
      </c>
      <c r="CB39" s="368">
        <v>2.8713434219184331E-3</v>
      </c>
      <c r="CC39" s="368">
        <v>1.965639251210868E-3</v>
      </c>
      <c r="CD39" s="368">
        <v>3.4212974029400075E-3</v>
      </c>
      <c r="CE39" s="368">
        <v>3.5794029596847423E-4</v>
      </c>
      <c r="CF39" s="368">
        <v>2.2942209786063813E-3</v>
      </c>
      <c r="CG39" s="368">
        <v>2.1530918246101026E-3</v>
      </c>
      <c r="CH39" s="368">
        <v>2.6884711076682302E-3</v>
      </c>
      <c r="CI39" s="368">
        <v>2.4712895647302207E-3</v>
      </c>
      <c r="CJ39" s="368">
        <v>2.2615359484629916E-3</v>
      </c>
      <c r="CK39" s="368">
        <v>4.522397312490053E-3</v>
      </c>
      <c r="CL39" s="368">
        <v>1.4666268616316098E-3</v>
      </c>
      <c r="CM39" s="368">
        <v>1.6687643044500432E-3</v>
      </c>
      <c r="CN39" s="368">
        <v>0</v>
      </c>
      <c r="CO39" s="370">
        <v>1.1583193768345174E-4</v>
      </c>
    </row>
    <row r="40" spans="2:93" ht="19.5" customHeight="1" thickBot="1" x14ac:dyDescent="0.25">
      <c r="B40" s="438">
        <v>37</v>
      </c>
      <c r="C40" s="372" t="s">
        <v>38</v>
      </c>
      <c r="D40" s="373">
        <v>0.8282183185667622</v>
      </c>
      <c r="E40" s="374">
        <v>0.70267058789879422</v>
      </c>
      <c r="F40" s="374">
        <v>0.44605606419782567</v>
      </c>
      <c r="G40" s="375">
        <v>2.8455816911785089E-6</v>
      </c>
      <c r="H40" s="374">
        <v>4.4743029376989693E-2</v>
      </c>
      <c r="I40" s="376">
        <v>3.9071377765821987E-2</v>
      </c>
      <c r="O40" s="438">
        <v>37</v>
      </c>
      <c r="P40" s="397" t="s">
        <v>38</v>
      </c>
      <c r="Q40" s="373">
        <v>9.9683828040478891E-4</v>
      </c>
      <c r="R40" s="374">
        <v>4.6323625508042131E-3</v>
      </c>
      <c r="S40" s="374">
        <v>1.8291730006419807E-3</v>
      </c>
      <c r="T40" s="374">
        <v>2.8831948937263221E-3</v>
      </c>
      <c r="U40" s="374">
        <v>3.7673387053826011E-3</v>
      </c>
      <c r="V40" s="374">
        <v>9.5661225936775418E-4</v>
      </c>
      <c r="W40" s="374">
        <v>4.2985494749617128E-3</v>
      </c>
      <c r="X40" s="374">
        <v>1.779415305278285E-3</v>
      </c>
      <c r="Y40" s="374">
        <v>1.9009052359724658E-3</v>
      </c>
      <c r="Z40" s="374">
        <v>1.3661273907199328E-2</v>
      </c>
      <c r="AA40" s="374">
        <v>4.0899508595999496E-3</v>
      </c>
      <c r="AB40" s="374">
        <v>3.4054773631933283E-3</v>
      </c>
      <c r="AC40" s="374">
        <v>6.8719515290028999E-3</v>
      </c>
      <c r="AD40" s="374">
        <v>1.6707423580271023E-3</v>
      </c>
      <c r="AE40" s="374">
        <v>2.1206438498260522E-3</v>
      </c>
      <c r="AF40" s="374">
        <v>6.3570380445365001E-4</v>
      </c>
      <c r="AG40" s="374">
        <v>1.0370243374723768E-3</v>
      </c>
      <c r="AH40" s="374">
        <v>3.0482726967085748E-3</v>
      </c>
      <c r="AI40" s="374">
        <v>5.0213123354410144E-4</v>
      </c>
      <c r="AJ40" s="374">
        <v>1.6574614150409424E-3</v>
      </c>
      <c r="AK40" s="374">
        <v>2.6947260262627989E-3</v>
      </c>
      <c r="AL40" s="374">
        <v>3.0922229638723595E-3</v>
      </c>
      <c r="AM40" s="374">
        <v>7.210465139218262E-3</v>
      </c>
      <c r="AN40" s="374">
        <v>6.8828122777170779E-3</v>
      </c>
      <c r="AO40" s="374">
        <v>1.3149788158811114E-3</v>
      </c>
      <c r="AP40" s="374">
        <v>3.1073951126997183E-3</v>
      </c>
      <c r="AQ40" s="374">
        <v>1.6528899362408555E-3</v>
      </c>
      <c r="AR40" s="374">
        <v>2.8812549524380756E-3</v>
      </c>
      <c r="AS40" s="374">
        <v>5.5749947872189226E-3</v>
      </c>
      <c r="AT40" s="374">
        <v>9.1628592970094652E-4</v>
      </c>
      <c r="AU40" s="374">
        <v>3.1243981289897087E-3</v>
      </c>
      <c r="AV40" s="374">
        <v>2.0863924416887692E-3</v>
      </c>
      <c r="AW40" s="374">
        <v>1.1201317017906278E-2</v>
      </c>
      <c r="AX40" s="374">
        <v>2.912577096450045E-3</v>
      </c>
      <c r="AY40" s="374">
        <v>3.9650616510315036E-3</v>
      </c>
      <c r="AZ40" s="374">
        <v>1.4787033896081186E-3</v>
      </c>
      <c r="BA40" s="376">
        <v>1.0005597935169543</v>
      </c>
      <c r="BC40" s="438">
        <v>37</v>
      </c>
      <c r="BD40" s="397" t="s">
        <v>38</v>
      </c>
      <c r="BE40" s="373">
        <v>6.0607190875278788E-4</v>
      </c>
      <c r="BF40" s="374">
        <v>4.622747369733473E-3</v>
      </c>
      <c r="BG40" s="374">
        <v>1.5321317004878172E-3</v>
      </c>
      <c r="BH40" s="374">
        <v>2.9589771506708662E-3</v>
      </c>
      <c r="BI40" s="374">
        <v>4.0712455617861604E-3</v>
      </c>
      <c r="BJ40" s="374">
        <v>4.4086008146144328E-4</v>
      </c>
      <c r="BK40" s="374">
        <v>4.7004134603143019E-3</v>
      </c>
      <c r="BL40" s="374">
        <v>1.6784787097185408E-3</v>
      </c>
      <c r="BM40" s="374">
        <v>1.4899969785632044E-3</v>
      </c>
      <c r="BN40" s="374">
        <v>1.5964709530421357E-2</v>
      </c>
      <c r="BO40" s="374">
        <v>4.6148776193017278E-3</v>
      </c>
      <c r="BP40" s="374">
        <v>3.6875739056419364E-3</v>
      </c>
      <c r="BQ40" s="374">
        <v>7.8649928690731324E-3</v>
      </c>
      <c r="BR40" s="374">
        <v>1.6313670424803412E-3</v>
      </c>
      <c r="BS40" s="374">
        <v>2.1190583740319439E-3</v>
      </c>
      <c r="BT40" s="374">
        <v>3.5083519004976073E-4</v>
      </c>
      <c r="BU40" s="374">
        <v>8.1637576474651767E-4</v>
      </c>
      <c r="BV40" s="374">
        <v>3.3113951109730927E-3</v>
      </c>
      <c r="BW40" s="374">
        <v>2.7174910267573191E-4</v>
      </c>
      <c r="BX40" s="374">
        <v>1.276514276732455E-3</v>
      </c>
      <c r="BY40" s="374">
        <v>2.4419785454063586E-3</v>
      </c>
      <c r="BZ40" s="374">
        <v>3.0172247041339462E-3</v>
      </c>
      <c r="CA40" s="374">
        <v>6.9459481711482687E-3</v>
      </c>
      <c r="CB40" s="374">
        <v>7.6279342364564502E-3</v>
      </c>
      <c r="CC40" s="374">
        <v>8.6871436466380027E-4</v>
      </c>
      <c r="CD40" s="374">
        <v>2.6718504381001806E-3</v>
      </c>
      <c r="CE40" s="374">
        <v>1.4453921770250934E-3</v>
      </c>
      <c r="CF40" s="374">
        <v>2.4300899208845768E-3</v>
      </c>
      <c r="CG40" s="374">
        <v>5.0410437963082678E-3</v>
      </c>
      <c r="CH40" s="374">
        <v>3.3676990936161281E-4</v>
      </c>
      <c r="CI40" s="374">
        <v>3.171137078156785E-3</v>
      </c>
      <c r="CJ40" s="374">
        <v>1.902326917118881E-3</v>
      </c>
      <c r="CK40" s="374">
        <v>1.2702003066174068E-2</v>
      </c>
      <c r="CL40" s="374">
        <v>2.6622294060691738E-3</v>
      </c>
      <c r="CM40" s="374">
        <v>3.8991441845193189E-3</v>
      </c>
      <c r="CN40" s="374">
        <v>1.0898167715193226E-3</v>
      </c>
      <c r="CO40" s="376">
        <v>0</v>
      </c>
    </row>
    <row r="41" spans="2:93" ht="19.5" customHeight="1" x14ac:dyDescent="0.2"/>
    <row r="42" spans="2:93" ht="19.5" customHeight="1" x14ac:dyDescent="0.2">
      <c r="J42" s="10"/>
    </row>
    <row r="43" spans="2:93" ht="19.5" customHeight="1" x14ac:dyDescent="0.2">
      <c r="J43" s="10"/>
    </row>
  </sheetData>
  <mergeCells count="10">
    <mergeCell ref="BC2:BD3"/>
    <mergeCell ref="C2:C3"/>
    <mergeCell ref="B2:B3"/>
    <mergeCell ref="O2:P3"/>
    <mergeCell ref="G2:G3"/>
    <mergeCell ref="E2:E3"/>
    <mergeCell ref="F2:F3"/>
    <mergeCell ref="D2:D3"/>
    <mergeCell ref="H2:H3"/>
    <mergeCell ref="I2:I3"/>
  </mergeCells>
  <phoneticPr fontId="3"/>
  <pageMargins left="0.98425196850393704" right="0.78740157480314965" top="0.98425196850393704" bottom="0.98425196850393704" header="0.51181102362204722" footer="0.51181102362204722"/>
  <pageSetup paperSize="9" scale="96" fitToWidth="0" orientation="portrait" r:id="rId1"/>
  <headerFooter alignWithMargins="0"/>
  <colBreaks count="6" manualBreakCount="6">
    <brk id="14" min="1" max="42" man="1"/>
    <brk id="30" min="1" max="39" man="1"/>
    <brk id="46" min="1" max="39" man="1"/>
    <brk id="54" min="1" max="39" man="1"/>
    <brk id="70" min="1" max="39" man="1"/>
    <brk id="86" min="1" max="39" man="1"/>
  </colBreaks>
  <drawing r:id="rId2"/>
  <legacyDrawing r:id="rId3"/>
  <oleObjects>
    <mc:AlternateContent xmlns:mc="http://schemas.openxmlformats.org/markup-compatibility/2006">
      <mc:Choice Requires="x14">
        <oleObject progId="Equation.3" shapeId="13313" r:id="rId4">
          <objectPr defaultSize="0" autoPict="0" r:id="rId5">
            <anchor moveWithCells="1" sizeWithCells="1">
              <from>
                <xdr:col>14</xdr:col>
                <xdr:colOff>228600</xdr:colOff>
                <xdr:row>1</xdr:row>
                <xdr:rowOff>228600</xdr:rowOff>
              </from>
              <to>
                <xdr:col>15</xdr:col>
                <xdr:colOff>946150</xdr:colOff>
                <xdr:row>2</xdr:row>
                <xdr:rowOff>260350</xdr:rowOff>
              </to>
            </anchor>
          </objectPr>
        </oleObject>
      </mc:Choice>
      <mc:Fallback>
        <oleObject progId="Equation.3" shapeId="13313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J41"/>
  <sheetViews>
    <sheetView showGridLines="0" zoomScaleNormal="100" workbookViewId="0">
      <pane ySplit="3" topLeftCell="A4" activePane="bottomLeft" state="frozen"/>
      <selection activeCell="L39" sqref="L39"/>
      <selection pane="bottomLeft"/>
    </sheetView>
  </sheetViews>
  <sheetFormatPr defaultColWidth="18.6328125" defaultRowHeight="12.75" customHeight="1" x14ac:dyDescent="0.2"/>
  <cols>
    <col min="1" max="1" width="2.6328125" customWidth="1"/>
    <col min="2" max="2" width="4.6328125" style="18" customWidth="1"/>
    <col min="3" max="3" width="25.6328125" customWidth="1"/>
    <col min="4" max="10" width="12.6328125" customWidth="1"/>
  </cols>
  <sheetData>
    <row r="1" spans="2:10" ht="22.5" customHeight="1" x14ac:dyDescent="0.2"/>
    <row r="2" spans="2:10" ht="19.5" customHeight="1" thickBot="1" x14ac:dyDescent="0.25">
      <c r="J2" s="63" t="s">
        <v>101</v>
      </c>
    </row>
    <row r="3" spans="2:10" s="15" customFormat="1" ht="45" customHeight="1" thickBot="1" x14ac:dyDescent="0.25">
      <c r="B3" s="51"/>
      <c r="C3" s="30"/>
      <c r="D3" s="56" t="s">
        <v>73</v>
      </c>
      <c r="E3" s="52" t="s">
        <v>52</v>
      </c>
      <c r="F3" s="52" t="s">
        <v>53</v>
      </c>
      <c r="G3" s="53" t="s">
        <v>68</v>
      </c>
      <c r="H3" s="54" t="s">
        <v>51</v>
      </c>
      <c r="I3" s="52" t="s">
        <v>54</v>
      </c>
      <c r="J3" s="55" t="s">
        <v>85</v>
      </c>
    </row>
    <row r="4" spans="2:10" ht="20.149999999999999" customHeight="1" x14ac:dyDescent="0.2">
      <c r="B4" s="347" t="s">
        <v>0</v>
      </c>
      <c r="C4" s="398" t="s">
        <v>184</v>
      </c>
      <c r="D4" s="399">
        <f>入力シート!D6</f>
        <v>0</v>
      </c>
      <c r="E4" s="350">
        <v>0.23807402745164499</v>
      </c>
      <c r="F4" s="350">
        <v>5.1044566559345E-2</v>
      </c>
      <c r="G4" s="400">
        <f>D4*$E4</f>
        <v>0</v>
      </c>
      <c r="H4" s="234">
        <f>D4*$F4</f>
        <v>0</v>
      </c>
      <c r="I4" s="234">
        <f>SUM(G4:H4)</f>
        <v>0</v>
      </c>
      <c r="J4" s="235">
        <f>D4-I4</f>
        <v>0</v>
      </c>
    </row>
    <row r="5" spans="2:10" ht="20.149999999999999" customHeight="1" x14ac:dyDescent="0.2">
      <c r="B5" s="353" t="s">
        <v>4</v>
      </c>
      <c r="C5" s="401" t="s">
        <v>1</v>
      </c>
      <c r="D5" s="402">
        <f>入力シート!D7</f>
        <v>0</v>
      </c>
      <c r="E5" s="356">
        <v>1.2770746140327E-2</v>
      </c>
      <c r="F5" s="356">
        <v>7.5258892106162004E-2</v>
      </c>
      <c r="G5" s="403">
        <f t="shared" ref="G5:G38" si="0">D5*$E5</f>
        <v>0</v>
      </c>
      <c r="H5" s="254">
        <f>D5*$F5</f>
        <v>0</v>
      </c>
      <c r="I5" s="254">
        <f>SUM(G5:H5)</f>
        <v>0</v>
      </c>
      <c r="J5" s="256">
        <f t="shared" ref="J5:J38" si="1">D5-I5</f>
        <v>0</v>
      </c>
    </row>
    <row r="6" spans="2:10" ht="20.149999999999999" customHeight="1" x14ac:dyDescent="0.2">
      <c r="B6" s="353" t="s">
        <v>10</v>
      </c>
      <c r="C6" s="401" t="s">
        <v>81</v>
      </c>
      <c r="D6" s="402">
        <f>入力シート!D8</f>
        <v>0</v>
      </c>
      <c r="E6" s="356">
        <v>0.31897309753028802</v>
      </c>
      <c r="F6" s="356">
        <v>3.4974624312595001E-2</v>
      </c>
      <c r="G6" s="403">
        <f t="shared" si="0"/>
        <v>0</v>
      </c>
      <c r="H6" s="254">
        <f t="shared" ref="H6:H38" si="2">D6*$F6</f>
        <v>0</v>
      </c>
      <c r="I6" s="254">
        <f t="shared" ref="I6:I40" si="3">SUM(G6:H6)</f>
        <v>0</v>
      </c>
      <c r="J6" s="256">
        <f t="shared" si="1"/>
        <v>0</v>
      </c>
    </row>
    <row r="7" spans="2:10" ht="20.149999999999999" customHeight="1" x14ac:dyDescent="0.2">
      <c r="B7" s="353" t="s">
        <v>14</v>
      </c>
      <c r="C7" s="401" t="s">
        <v>2</v>
      </c>
      <c r="D7" s="402">
        <f>入力シート!D9</f>
        <v>0</v>
      </c>
      <c r="E7" s="356">
        <v>0.43289059271188102</v>
      </c>
      <c r="F7" s="356">
        <v>3.1830295429605998E-2</v>
      </c>
      <c r="G7" s="403">
        <f t="shared" si="0"/>
        <v>0</v>
      </c>
      <c r="H7" s="254">
        <f t="shared" si="2"/>
        <v>0</v>
      </c>
      <c r="I7" s="254">
        <f t="shared" si="3"/>
        <v>0</v>
      </c>
      <c r="J7" s="256">
        <f t="shared" si="1"/>
        <v>0</v>
      </c>
    </row>
    <row r="8" spans="2:10" ht="20.149999999999999" customHeight="1" x14ac:dyDescent="0.2">
      <c r="B8" s="359" t="s">
        <v>15</v>
      </c>
      <c r="C8" s="404" t="s">
        <v>3</v>
      </c>
      <c r="D8" s="405">
        <f>入力シート!D10</f>
        <v>0</v>
      </c>
      <c r="E8" s="362">
        <v>0.22777229487782299</v>
      </c>
      <c r="F8" s="362">
        <v>6.8733174530179006E-2</v>
      </c>
      <c r="G8" s="406">
        <f t="shared" si="0"/>
        <v>0</v>
      </c>
      <c r="H8" s="277">
        <f t="shared" si="2"/>
        <v>0</v>
      </c>
      <c r="I8" s="277">
        <f t="shared" si="3"/>
        <v>0</v>
      </c>
      <c r="J8" s="279">
        <f t="shared" si="1"/>
        <v>0</v>
      </c>
    </row>
    <row r="9" spans="2:10" ht="20.149999999999999" customHeight="1" x14ac:dyDescent="0.2">
      <c r="B9" s="365" t="s">
        <v>19</v>
      </c>
      <c r="C9" s="407" t="s">
        <v>5</v>
      </c>
      <c r="D9" s="408">
        <f>入力シート!D11</f>
        <v>0</v>
      </c>
      <c r="E9" s="368">
        <v>0.209164918693277</v>
      </c>
      <c r="F9" s="368">
        <v>2.9710701750743002E-2</v>
      </c>
      <c r="G9" s="409">
        <f t="shared" si="0"/>
        <v>0</v>
      </c>
      <c r="H9" s="300">
        <f t="shared" si="2"/>
        <v>0</v>
      </c>
      <c r="I9" s="300">
        <f t="shared" si="3"/>
        <v>0</v>
      </c>
      <c r="J9" s="302">
        <f t="shared" si="1"/>
        <v>0</v>
      </c>
    </row>
    <row r="10" spans="2:10" ht="20.149999999999999" customHeight="1" x14ac:dyDescent="0.2">
      <c r="B10" s="353" t="s">
        <v>21</v>
      </c>
      <c r="C10" s="401" t="s">
        <v>6</v>
      </c>
      <c r="D10" s="402">
        <f>入力シート!D12</f>
        <v>0</v>
      </c>
      <c r="E10" s="356">
        <v>0.18250225591508601</v>
      </c>
      <c r="F10" s="356">
        <v>2.3247396138689001E-2</v>
      </c>
      <c r="G10" s="403">
        <f t="shared" si="0"/>
        <v>0</v>
      </c>
      <c r="H10" s="254">
        <f t="shared" si="2"/>
        <v>0</v>
      </c>
      <c r="I10" s="254">
        <f t="shared" si="3"/>
        <v>0</v>
      </c>
      <c r="J10" s="256">
        <f t="shared" si="1"/>
        <v>0</v>
      </c>
    </row>
    <row r="11" spans="2:10" ht="20.149999999999999" customHeight="1" x14ac:dyDescent="0.2">
      <c r="B11" s="353" t="s">
        <v>23</v>
      </c>
      <c r="C11" s="401" t="s">
        <v>185</v>
      </c>
      <c r="D11" s="402">
        <f>入力シート!D13</f>
        <v>0</v>
      </c>
      <c r="E11" s="356">
        <v>0.18507577961222499</v>
      </c>
      <c r="F11" s="356">
        <v>3.2262756151138001E-2</v>
      </c>
      <c r="G11" s="403">
        <f t="shared" si="0"/>
        <v>0</v>
      </c>
      <c r="H11" s="254">
        <f t="shared" si="2"/>
        <v>0</v>
      </c>
      <c r="I11" s="254">
        <f t="shared" si="3"/>
        <v>0</v>
      </c>
      <c r="J11" s="256">
        <f t="shared" si="1"/>
        <v>0</v>
      </c>
    </row>
    <row r="12" spans="2:10" ht="20.149999999999999" customHeight="1" x14ac:dyDescent="0.2">
      <c r="B12" s="353" t="s">
        <v>25</v>
      </c>
      <c r="C12" s="401" t="s">
        <v>7</v>
      </c>
      <c r="D12" s="402">
        <f>入力シート!D14</f>
        <v>0</v>
      </c>
      <c r="E12" s="356">
        <v>0.17883092711958901</v>
      </c>
      <c r="F12" s="356">
        <v>6.6266390469080005E-2</v>
      </c>
      <c r="G12" s="403">
        <f t="shared" si="0"/>
        <v>0</v>
      </c>
      <c r="H12" s="254">
        <f t="shared" si="2"/>
        <v>0</v>
      </c>
      <c r="I12" s="254">
        <f t="shared" si="3"/>
        <v>0</v>
      </c>
      <c r="J12" s="256">
        <f t="shared" si="1"/>
        <v>0</v>
      </c>
    </row>
    <row r="13" spans="2:10" ht="20.149999999999999" customHeight="1" x14ac:dyDescent="0.2">
      <c r="B13" s="359" t="s">
        <v>27</v>
      </c>
      <c r="C13" s="404" t="s">
        <v>8</v>
      </c>
      <c r="D13" s="405">
        <f>入力シート!D15</f>
        <v>0</v>
      </c>
      <c r="E13" s="362">
        <v>4.4136106688233999E-2</v>
      </c>
      <c r="F13" s="362">
        <v>3.2261733262566997E-2</v>
      </c>
      <c r="G13" s="406">
        <f t="shared" si="0"/>
        <v>0</v>
      </c>
      <c r="H13" s="277">
        <f t="shared" si="2"/>
        <v>0</v>
      </c>
      <c r="I13" s="277">
        <f t="shared" si="3"/>
        <v>0</v>
      </c>
      <c r="J13" s="279">
        <f t="shared" si="1"/>
        <v>0</v>
      </c>
    </row>
    <row r="14" spans="2:10" ht="20.149999999999999" customHeight="1" x14ac:dyDescent="0.2">
      <c r="B14" s="365" t="s">
        <v>29</v>
      </c>
      <c r="C14" s="407" t="s">
        <v>9</v>
      </c>
      <c r="D14" s="408">
        <f>入力シート!D16</f>
        <v>0</v>
      </c>
      <c r="E14" s="368">
        <v>8.3708278944950004E-2</v>
      </c>
      <c r="F14" s="368">
        <v>3.2851798645091003E-2</v>
      </c>
      <c r="G14" s="409">
        <f t="shared" si="0"/>
        <v>0</v>
      </c>
      <c r="H14" s="300">
        <f t="shared" si="2"/>
        <v>0</v>
      </c>
      <c r="I14" s="300">
        <f t="shared" si="3"/>
        <v>0</v>
      </c>
      <c r="J14" s="302">
        <f t="shared" si="1"/>
        <v>0</v>
      </c>
    </row>
    <row r="15" spans="2:10" ht="20.149999999999999" customHeight="1" x14ac:dyDescent="0.2">
      <c r="B15" s="353" t="s">
        <v>30</v>
      </c>
      <c r="C15" s="401" t="s">
        <v>11</v>
      </c>
      <c r="D15" s="402">
        <f>入力シート!D17</f>
        <v>0</v>
      </c>
      <c r="E15" s="356">
        <v>0.100455022751138</v>
      </c>
      <c r="F15" s="356">
        <v>4.5405048030179002E-2</v>
      </c>
      <c r="G15" s="403">
        <f t="shared" si="0"/>
        <v>0</v>
      </c>
      <c r="H15" s="254">
        <f t="shared" si="2"/>
        <v>0</v>
      </c>
      <c r="I15" s="254">
        <f t="shared" si="3"/>
        <v>0</v>
      </c>
      <c r="J15" s="256">
        <f t="shared" si="1"/>
        <v>0</v>
      </c>
    </row>
    <row r="16" spans="2:10" ht="20.149999999999999" customHeight="1" x14ac:dyDescent="0.2">
      <c r="B16" s="353" t="s">
        <v>31</v>
      </c>
      <c r="C16" s="401" t="s">
        <v>186</v>
      </c>
      <c r="D16" s="402">
        <f>入力シート!D18</f>
        <v>0</v>
      </c>
      <c r="E16" s="356">
        <v>0.123619044857483</v>
      </c>
      <c r="F16" s="356">
        <v>1.523762577203E-2</v>
      </c>
      <c r="G16" s="403">
        <f t="shared" si="0"/>
        <v>0</v>
      </c>
      <c r="H16" s="254">
        <f t="shared" si="2"/>
        <v>0</v>
      </c>
      <c r="I16" s="254">
        <f t="shared" si="3"/>
        <v>0</v>
      </c>
      <c r="J16" s="256">
        <f t="shared" si="1"/>
        <v>0</v>
      </c>
    </row>
    <row r="17" spans="2:10" ht="20.149999999999999" customHeight="1" x14ac:dyDescent="0.2">
      <c r="B17" s="353" t="s">
        <v>33</v>
      </c>
      <c r="C17" s="401" t="s">
        <v>187</v>
      </c>
      <c r="D17" s="402">
        <f>入力シート!D19</f>
        <v>0</v>
      </c>
      <c r="E17" s="356">
        <v>0.13307588939694801</v>
      </c>
      <c r="F17" s="356">
        <v>1.300214179902E-2</v>
      </c>
      <c r="G17" s="403">
        <f t="shared" si="0"/>
        <v>0</v>
      </c>
      <c r="H17" s="254">
        <f t="shared" si="2"/>
        <v>0</v>
      </c>
      <c r="I17" s="254">
        <f t="shared" si="3"/>
        <v>0</v>
      </c>
      <c r="J17" s="256">
        <f t="shared" si="1"/>
        <v>0</v>
      </c>
    </row>
    <row r="18" spans="2:10" ht="20.149999999999999" customHeight="1" x14ac:dyDescent="0.2">
      <c r="B18" s="359" t="s">
        <v>35</v>
      </c>
      <c r="C18" s="404" t="s">
        <v>188</v>
      </c>
      <c r="D18" s="405">
        <f>入力シート!D20</f>
        <v>0</v>
      </c>
      <c r="E18" s="362">
        <v>0.20693643904416301</v>
      </c>
      <c r="F18" s="362">
        <v>1.5492303281363E-2</v>
      </c>
      <c r="G18" s="406">
        <f t="shared" si="0"/>
        <v>0</v>
      </c>
      <c r="H18" s="277">
        <f t="shared" si="2"/>
        <v>0</v>
      </c>
      <c r="I18" s="277">
        <f t="shared" si="3"/>
        <v>0</v>
      </c>
      <c r="J18" s="279">
        <f t="shared" si="1"/>
        <v>0</v>
      </c>
    </row>
    <row r="19" spans="2:10" ht="20.149999999999999" customHeight="1" x14ac:dyDescent="0.2">
      <c r="B19" s="365" t="s">
        <v>37</v>
      </c>
      <c r="C19" s="407" t="s">
        <v>82</v>
      </c>
      <c r="D19" s="408">
        <f>入力シート!D21</f>
        <v>0</v>
      </c>
      <c r="E19" s="368">
        <v>6.7975530575738005E-2</v>
      </c>
      <c r="F19" s="368">
        <v>1.0992469247587001E-2</v>
      </c>
      <c r="G19" s="409">
        <f t="shared" si="0"/>
        <v>0</v>
      </c>
      <c r="H19" s="300">
        <f t="shared" si="2"/>
        <v>0</v>
      </c>
      <c r="I19" s="300">
        <f t="shared" si="3"/>
        <v>0</v>
      </c>
      <c r="J19" s="302">
        <f t="shared" si="1"/>
        <v>0</v>
      </c>
    </row>
    <row r="20" spans="2:10" ht="20.149999999999999" customHeight="1" x14ac:dyDescent="0.2">
      <c r="B20" s="353" t="s">
        <v>74</v>
      </c>
      <c r="C20" s="401" t="s">
        <v>189</v>
      </c>
      <c r="D20" s="402">
        <f>入力シート!D22</f>
        <v>0</v>
      </c>
      <c r="E20" s="356">
        <v>0.18806433917009399</v>
      </c>
      <c r="F20" s="356">
        <v>1.1047533625105001E-2</v>
      </c>
      <c r="G20" s="403">
        <f t="shared" si="0"/>
        <v>0</v>
      </c>
      <c r="H20" s="254">
        <f t="shared" si="2"/>
        <v>0</v>
      </c>
      <c r="I20" s="254">
        <f t="shared" si="3"/>
        <v>0</v>
      </c>
      <c r="J20" s="256">
        <f t="shared" si="1"/>
        <v>0</v>
      </c>
    </row>
    <row r="21" spans="2:10" ht="20.149999999999999" customHeight="1" x14ac:dyDescent="0.2">
      <c r="B21" s="353" t="s">
        <v>75</v>
      </c>
      <c r="C21" s="401" t="s">
        <v>190</v>
      </c>
      <c r="D21" s="402">
        <f>入力シート!D23</f>
        <v>0</v>
      </c>
      <c r="E21" s="356">
        <v>0.19345981196454701</v>
      </c>
      <c r="F21" s="356">
        <v>8.7422352933259999E-3</v>
      </c>
      <c r="G21" s="403">
        <f t="shared" si="0"/>
        <v>0</v>
      </c>
      <c r="H21" s="254">
        <f t="shared" si="2"/>
        <v>0</v>
      </c>
      <c r="I21" s="254">
        <f t="shared" si="3"/>
        <v>0</v>
      </c>
      <c r="J21" s="256">
        <f t="shared" si="1"/>
        <v>0</v>
      </c>
    </row>
    <row r="22" spans="2:10" ht="20.149999999999999" customHeight="1" x14ac:dyDescent="0.2">
      <c r="B22" s="353" t="s">
        <v>80</v>
      </c>
      <c r="C22" s="401" t="s">
        <v>13</v>
      </c>
      <c r="D22" s="402">
        <f>入力シート!D24</f>
        <v>0</v>
      </c>
      <c r="E22" s="356">
        <v>9.5804938719457E-2</v>
      </c>
      <c r="F22" s="356">
        <v>1.8393663790496999E-2</v>
      </c>
      <c r="G22" s="403">
        <f t="shared" si="0"/>
        <v>0</v>
      </c>
      <c r="H22" s="254">
        <f t="shared" si="2"/>
        <v>0</v>
      </c>
      <c r="I22" s="254">
        <f t="shared" si="3"/>
        <v>0</v>
      </c>
      <c r="J22" s="256">
        <f t="shared" si="1"/>
        <v>0</v>
      </c>
    </row>
    <row r="23" spans="2:10" ht="20.149999999999999" customHeight="1" x14ac:dyDescent="0.2">
      <c r="B23" s="359" t="s">
        <v>191</v>
      </c>
      <c r="C23" s="404" t="s">
        <v>16</v>
      </c>
      <c r="D23" s="405">
        <f>入力シート!D25</f>
        <v>0</v>
      </c>
      <c r="E23" s="362">
        <v>0.31022632680150303</v>
      </c>
      <c r="F23" s="362">
        <v>4.8668136516007002E-2</v>
      </c>
      <c r="G23" s="406">
        <f t="shared" si="0"/>
        <v>0</v>
      </c>
      <c r="H23" s="277">
        <f t="shared" si="2"/>
        <v>0</v>
      </c>
      <c r="I23" s="277">
        <f t="shared" si="3"/>
        <v>0</v>
      </c>
      <c r="J23" s="279">
        <f t="shared" si="1"/>
        <v>0</v>
      </c>
    </row>
    <row r="24" spans="2:10" ht="20.149999999999999" customHeight="1" x14ac:dyDescent="0.2">
      <c r="B24" s="365" t="s">
        <v>192</v>
      </c>
      <c r="C24" s="407" t="s">
        <v>17</v>
      </c>
      <c r="D24" s="408">
        <f>入力シート!D26</f>
        <v>0</v>
      </c>
      <c r="E24" s="368">
        <v>0</v>
      </c>
      <c r="F24" s="368">
        <v>0</v>
      </c>
      <c r="G24" s="409">
        <f t="shared" si="0"/>
        <v>0</v>
      </c>
      <c r="H24" s="300">
        <f t="shared" si="2"/>
        <v>0</v>
      </c>
      <c r="I24" s="300">
        <f t="shared" si="3"/>
        <v>0</v>
      </c>
      <c r="J24" s="302">
        <f t="shared" si="1"/>
        <v>0</v>
      </c>
    </row>
    <row r="25" spans="2:10" ht="20.149999999999999" customHeight="1" x14ac:dyDescent="0.2">
      <c r="B25" s="353" t="s">
        <v>193</v>
      </c>
      <c r="C25" s="401" t="s">
        <v>18</v>
      </c>
      <c r="D25" s="402">
        <f>入力シート!D27</f>
        <v>0</v>
      </c>
      <c r="E25" s="356">
        <v>0</v>
      </c>
      <c r="F25" s="356">
        <v>0</v>
      </c>
      <c r="G25" s="403">
        <f t="shared" si="0"/>
        <v>0</v>
      </c>
      <c r="H25" s="254">
        <f t="shared" si="2"/>
        <v>0</v>
      </c>
      <c r="I25" s="254">
        <f t="shared" si="3"/>
        <v>0</v>
      </c>
      <c r="J25" s="410">
        <f t="shared" si="1"/>
        <v>0</v>
      </c>
    </row>
    <row r="26" spans="2:10" ht="20.149999999999999" customHeight="1" x14ac:dyDescent="0.2">
      <c r="B26" s="353" t="s">
        <v>194</v>
      </c>
      <c r="C26" s="401" t="s">
        <v>195</v>
      </c>
      <c r="D26" s="402">
        <f>入力シート!D28</f>
        <v>0</v>
      </c>
      <c r="E26" s="356">
        <v>0</v>
      </c>
      <c r="F26" s="356">
        <v>0</v>
      </c>
      <c r="G26" s="403">
        <f t="shared" si="0"/>
        <v>0</v>
      </c>
      <c r="H26" s="254">
        <f t="shared" si="2"/>
        <v>0</v>
      </c>
      <c r="I26" s="254">
        <f t="shared" si="3"/>
        <v>0</v>
      </c>
      <c r="J26" s="256">
        <f t="shared" si="1"/>
        <v>0</v>
      </c>
    </row>
    <row r="27" spans="2:10" ht="20.149999999999999" customHeight="1" x14ac:dyDescent="0.2">
      <c r="B27" s="353" t="s">
        <v>196</v>
      </c>
      <c r="C27" s="401" t="s">
        <v>83</v>
      </c>
      <c r="D27" s="402">
        <f>入力シート!D29</f>
        <v>0</v>
      </c>
      <c r="E27" s="356">
        <v>0</v>
      </c>
      <c r="F27" s="356">
        <v>0</v>
      </c>
      <c r="G27" s="403">
        <f t="shared" si="0"/>
        <v>0</v>
      </c>
      <c r="H27" s="254">
        <f t="shared" si="2"/>
        <v>0</v>
      </c>
      <c r="I27" s="254">
        <f t="shared" si="3"/>
        <v>0</v>
      </c>
      <c r="J27" s="256">
        <f t="shared" si="1"/>
        <v>0</v>
      </c>
    </row>
    <row r="28" spans="2:10" ht="20.149999999999999" customHeight="1" x14ac:dyDescent="0.2">
      <c r="B28" s="359" t="s">
        <v>197</v>
      </c>
      <c r="C28" s="404" t="s">
        <v>20</v>
      </c>
      <c r="D28" s="405">
        <f>入力シート!D30</f>
        <v>0</v>
      </c>
      <c r="E28" s="411"/>
      <c r="F28" s="362">
        <v>0</v>
      </c>
      <c r="G28" s="412">
        <f>-SUM(G4:G27,G29:G40)</f>
        <v>0</v>
      </c>
      <c r="H28" s="277">
        <f t="shared" si="2"/>
        <v>0</v>
      </c>
      <c r="I28" s="277">
        <f t="shared" si="3"/>
        <v>0</v>
      </c>
      <c r="J28" s="413">
        <f t="shared" si="1"/>
        <v>0</v>
      </c>
    </row>
    <row r="29" spans="2:10" ht="20.149999999999999" customHeight="1" x14ac:dyDescent="0.2">
      <c r="B29" s="365" t="s">
        <v>198</v>
      </c>
      <c r="C29" s="407" t="s">
        <v>22</v>
      </c>
      <c r="D29" s="408">
        <f>入力シート!D31</f>
        <v>0</v>
      </c>
      <c r="E29" s="368">
        <v>0</v>
      </c>
      <c r="F29" s="368">
        <v>0</v>
      </c>
      <c r="G29" s="409">
        <f t="shared" si="0"/>
        <v>0</v>
      </c>
      <c r="H29" s="300">
        <f t="shared" si="2"/>
        <v>0</v>
      </c>
      <c r="I29" s="300">
        <f t="shared" si="3"/>
        <v>0</v>
      </c>
      <c r="J29" s="302">
        <f>D29-I29</f>
        <v>0</v>
      </c>
    </row>
    <row r="30" spans="2:10" ht="20.149999999999999" customHeight="1" x14ac:dyDescent="0.2">
      <c r="B30" s="353" t="s">
        <v>199</v>
      </c>
      <c r="C30" s="401" t="s">
        <v>24</v>
      </c>
      <c r="D30" s="402">
        <f>入力シート!D32</f>
        <v>0</v>
      </c>
      <c r="E30" s="356">
        <v>0</v>
      </c>
      <c r="F30" s="356">
        <v>0</v>
      </c>
      <c r="G30" s="403">
        <f t="shared" si="0"/>
        <v>0</v>
      </c>
      <c r="H30" s="254">
        <f t="shared" si="2"/>
        <v>0</v>
      </c>
      <c r="I30" s="254">
        <f t="shared" si="3"/>
        <v>0</v>
      </c>
      <c r="J30" s="256">
        <f t="shared" si="1"/>
        <v>0</v>
      </c>
    </row>
    <row r="31" spans="2:10" ht="20.149999999999999" customHeight="1" x14ac:dyDescent="0.2">
      <c r="B31" s="353" t="s">
        <v>200</v>
      </c>
      <c r="C31" s="401" t="s">
        <v>201</v>
      </c>
      <c r="D31" s="402">
        <f>入力シート!D33</f>
        <v>0</v>
      </c>
      <c r="E31" s="356">
        <v>0</v>
      </c>
      <c r="F31" s="414"/>
      <c r="G31" s="403">
        <f t="shared" si="0"/>
        <v>0</v>
      </c>
      <c r="H31" s="415">
        <f>-SUM(H4:H30,H32:H40)</f>
        <v>0</v>
      </c>
      <c r="I31" s="254">
        <f t="shared" si="3"/>
        <v>0</v>
      </c>
      <c r="J31" s="256">
        <f t="shared" si="1"/>
        <v>0</v>
      </c>
    </row>
    <row r="32" spans="2:10" ht="20.149999999999999" customHeight="1" x14ac:dyDescent="0.2">
      <c r="B32" s="353" t="s">
        <v>202</v>
      </c>
      <c r="C32" s="401" t="s">
        <v>84</v>
      </c>
      <c r="D32" s="402">
        <f>入力シート!D34</f>
        <v>0</v>
      </c>
      <c r="E32" s="356">
        <v>3.4860428283664001E-2</v>
      </c>
      <c r="F32" s="356">
        <v>4.8157099782350004E-3</v>
      </c>
      <c r="G32" s="403">
        <f t="shared" si="0"/>
        <v>0</v>
      </c>
      <c r="H32" s="254">
        <f t="shared" si="2"/>
        <v>0</v>
      </c>
      <c r="I32" s="254">
        <f t="shared" si="3"/>
        <v>0</v>
      </c>
      <c r="J32" s="256">
        <f t="shared" si="1"/>
        <v>0</v>
      </c>
    </row>
    <row r="33" spans="2:10" ht="20.149999999999999" customHeight="1" x14ac:dyDescent="0.2">
      <c r="B33" s="359" t="s">
        <v>203</v>
      </c>
      <c r="C33" s="404" t="s">
        <v>26</v>
      </c>
      <c r="D33" s="405">
        <f>入力シート!D35</f>
        <v>0</v>
      </c>
      <c r="E33" s="362">
        <v>0</v>
      </c>
      <c r="F33" s="362">
        <v>0</v>
      </c>
      <c r="G33" s="406">
        <f t="shared" si="0"/>
        <v>0</v>
      </c>
      <c r="H33" s="277">
        <f t="shared" si="2"/>
        <v>0</v>
      </c>
      <c r="I33" s="277">
        <f t="shared" si="3"/>
        <v>0</v>
      </c>
      <c r="J33" s="279">
        <f t="shared" si="1"/>
        <v>0</v>
      </c>
    </row>
    <row r="34" spans="2:10" ht="20.149999999999999" customHeight="1" x14ac:dyDescent="0.2">
      <c r="B34" s="365" t="s">
        <v>204</v>
      </c>
      <c r="C34" s="407" t="s">
        <v>28</v>
      </c>
      <c r="D34" s="408">
        <f>入力シート!D36</f>
        <v>0</v>
      </c>
      <c r="E34" s="368">
        <v>0</v>
      </c>
      <c r="F34" s="368">
        <v>1.4608411105999999E-5</v>
      </c>
      <c r="G34" s="409">
        <f t="shared" si="0"/>
        <v>0</v>
      </c>
      <c r="H34" s="300">
        <f t="shared" si="2"/>
        <v>0</v>
      </c>
      <c r="I34" s="300">
        <f t="shared" si="3"/>
        <v>0</v>
      </c>
      <c r="J34" s="302">
        <f t="shared" si="1"/>
        <v>0</v>
      </c>
    </row>
    <row r="35" spans="2:10" ht="20.149999999999999" customHeight="1" x14ac:dyDescent="0.2">
      <c r="B35" s="353" t="s">
        <v>205</v>
      </c>
      <c r="C35" s="401" t="s">
        <v>206</v>
      </c>
      <c r="D35" s="402">
        <f>入力シート!D37</f>
        <v>0</v>
      </c>
      <c r="E35" s="356">
        <v>0</v>
      </c>
      <c r="F35" s="356">
        <v>0</v>
      </c>
      <c r="G35" s="403">
        <f t="shared" ref="G35" si="4">D35*$E35</f>
        <v>0</v>
      </c>
      <c r="H35" s="254">
        <f t="shared" ref="H35" si="5">D35*$F35</f>
        <v>0</v>
      </c>
      <c r="I35" s="254">
        <f t="shared" ref="I35:I37" si="6">SUM(G35:H35)</f>
        <v>0</v>
      </c>
      <c r="J35" s="256">
        <f t="shared" ref="J35" si="7">D35-I35</f>
        <v>0</v>
      </c>
    </row>
    <row r="36" spans="2:10" ht="20.149999999999999" customHeight="1" x14ac:dyDescent="0.2">
      <c r="B36" s="353" t="s">
        <v>207</v>
      </c>
      <c r="C36" s="401" t="s">
        <v>208</v>
      </c>
      <c r="D36" s="402">
        <f>入力シート!D38</f>
        <v>0</v>
      </c>
      <c r="E36" s="356">
        <v>0</v>
      </c>
      <c r="F36" s="356">
        <v>0</v>
      </c>
      <c r="G36" s="403">
        <f>D36*$E36</f>
        <v>0</v>
      </c>
      <c r="H36" s="254">
        <f>D36*$F36</f>
        <v>0</v>
      </c>
      <c r="I36" s="254">
        <f t="shared" si="6"/>
        <v>0</v>
      </c>
      <c r="J36" s="256">
        <f>D36-I36</f>
        <v>0</v>
      </c>
    </row>
    <row r="37" spans="2:10" ht="20.149999999999999" customHeight="1" x14ac:dyDescent="0.2">
      <c r="B37" s="353" t="s">
        <v>209</v>
      </c>
      <c r="C37" s="401" t="s">
        <v>32</v>
      </c>
      <c r="D37" s="402">
        <f>入力シート!D39</f>
        <v>0</v>
      </c>
      <c r="E37" s="356">
        <v>0</v>
      </c>
      <c r="F37" s="356">
        <v>0</v>
      </c>
      <c r="G37" s="403">
        <f>D37*$E37</f>
        <v>0</v>
      </c>
      <c r="H37" s="254">
        <f>D37*$F37</f>
        <v>0</v>
      </c>
      <c r="I37" s="254">
        <f t="shared" si="6"/>
        <v>0</v>
      </c>
      <c r="J37" s="256">
        <f>D37-I37</f>
        <v>0</v>
      </c>
    </row>
    <row r="38" spans="2:10" ht="20.149999999999999" customHeight="1" x14ac:dyDescent="0.2">
      <c r="B38" s="359" t="s">
        <v>210</v>
      </c>
      <c r="C38" s="404" t="s">
        <v>34</v>
      </c>
      <c r="D38" s="405">
        <f>入力シート!D40</f>
        <v>0</v>
      </c>
      <c r="E38" s="362">
        <v>2.4990378703999999E-5</v>
      </c>
      <c r="F38" s="362">
        <v>9.9961514819999992E-6</v>
      </c>
      <c r="G38" s="406">
        <f t="shared" si="0"/>
        <v>0</v>
      </c>
      <c r="H38" s="277">
        <f t="shared" si="2"/>
        <v>0</v>
      </c>
      <c r="I38" s="277">
        <f t="shared" si="3"/>
        <v>0</v>
      </c>
      <c r="J38" s="279">
        <f t="shared" si="1"/>
        <v>0</v>
      </c>
    </row>
    <row r="39" spans="2:10" ht="20.149999999999999" customHeight="1" x14ac:dyDescent="0.2">
      <c r="B39" s="365" t="s">
        <v>211</v>
      </c>
      <c r="C39" s="407" t="s">
        <v>36</v>
      </c>
      <c r="D39" s="408">
        <f>入力シート!D41</f>
        <v>0</v>
      </c>
      <c r="E39" s="368">
        <v>0</v>
      </c>
      <c r="F39" s="368">
        <v>0</v>
      </c>
      <c r="G39" s="409">
        <f>D39*$E39</f>
        <v>0</v>
      </c>
      <c r="H39" s="300">
        <f>D39*$F39</f>
        <v>0</v>
      </c>
      <c r="I39" s="300">
        <f t="shared" si="3"/>
        <v>0</v>
      </c>
      <c r="J39" s="302">
        <f>D39-I39</f>
        <v>0</v>
      </c>
    </row>
    <row r="40" spans="2:10" ht="19.5" customHeight="1" thickBot="1" x14ac:dyDescent="0.25">
      <c r="B40" s="371" t="s">
        <v>212</v>
      </c>
      <c r="C40" s="416" t="s">
        <v>38</v>
      </c>
      <c r="D40" s="417">
        <f>入力シート!D42</f>
        <v>0</v>
      </c>
      <c r="E40" s="374">
        <v>1.5758226488979E-2</v>
      </c>
      <c r="F40" s="374">
        <v>3.6042864060295998E-2</v>
      </c>
      <c r="G40" s="418">
        <f>D40*$E40</f>
        <v>0</v>
      </c>
      <c r="H40" s="331">
        <f>D40*$F40</f>
        <v>0</v>
      </c>
      <c r="I40" s="331">
        <f t="shared" si="3"/>
        <v>0</v>
      </c>
      <c r="J40" s="333">
        <f>D40-I40</f>
        <v>0</v>
      </c>
    </row>
    <row r="41" spans="2:10" ht="19.5" customHeight="1" thickBot="1" x14ac:dyDescent="0.25">
      <c r="B41" s="48"/>
      <c r="C41" s="57" t="s">
        <v>45</v>
      </c>
      <c r="D41" s="44">
        <f>SUM(D4:D40)</f>
        <v>0</v>
      </c>
      <c r="E41" s="49"/>
      <c r="F41" s="50"/>
      <c r="G41" s="42">
        <f>SUM(G4:G40)</f>
        <v>0</v>
      </c>
      <c r="H41" s="42">
        <f t="shared" ref="H41:I41" si="8">SUM(H4:H40)</f>
        <v>0</v>
      </c>
      <c r="I41" s="42">
        <f t="shared" si="8"/>
        <v>0</v>
      </c>
      <c r="J41" s="43">
        <f>SUM(J4:J40)</f>
        <v>0</v>
      </c>
    </row>
  </sheetData>
  <phoneticPr fontId="3"/>
  <pageMargins left="0.23622047244094491" right="0.27559055118110237" top="0.98425196850393704" bottom="0.98425196850393704" header="0.51181102362204722" footer="0.51181102362204722"/>
  <pageSetup paperSize="9" scale="85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0617de1-204e-42ea-86cb-698a5ca4f015">
      <Terms xmlns="http://schemas.microsoft.com/office/infopath/2007/PartnerControls"/>
    </lcf76f155ced4ddcb4097134ff3c332f>
    <_Flow_SignoffStatus xmlns="00617de1-204e-42ea-86cb-698a5ca4f015" xsi:nil="true"/>
    <TaxCatchAll xmlns="f4d4818c-04c1-42a7-8011-d596c6fe657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98CCEE218F7EF4D824662FB9F2F0F19" ma:contentTypeVersion="19" ma:contentTypeDescription="新しいドキュメントを作成します。" ma:contentTypeScope="" ma:versionID="71dbf415492bb70bf6e27ad7dc19f5cd">
  <xsd:schema xmlns:xsd="http://www.w3.org/2001/XMLSchema" xmlns:xs="http://www.w3.org/2001/XMLSchema" xmlns:p="http://schemas.microsoft.com/office/2006/metadata/properties" xmlns:ns2="00617de1-204e-42ea-86cb-698a5ca4f015" xmlns:ns3="f4d4818c-04c1-42a7-8011-d596c6fe657b" targetNamespace="http://schemas.microsoft.com/office/2006/metadata/properties" ma:root="true" ma:fieldsID="70bef806fccce4304698b62df7640552" ns2:_="" ns3:_="">
    <xsd:import namespace="00617de1-204e-42ea-86cb-698a5ca4f015"/>
    <xsd:import namespace="f4d4818c-04c1-42a7-8011-d596c6fe65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617de1-204e-42ea-86cb-698a5ca4f0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6f7f5250-9f82-476f-8bfa-99010e0b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23" nillable="true" ma:displayName="承認の状態" ma:internalName="_x627f__x8a8d__x306e__x72b6__x614b_">
      <xsd:simpleType>
        <xsd:restriction base="dms:Text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d4818c-04c1-42a7-8011-d596c6fe657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982ac22c-951c-400a-9b52-01da166263b9}" ma:internalName="TaxCatchAll" ma:showField="CatchAllData" ma:web="f4d4818c-04c1-42a7-8011-d596c6fe65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48332A-BC72-4BB3-B5C5-53A9AC0C5138}">
  <ds:schemaRefs>
    <ds:schemaRef ds:uri="http://schemas.microsoft.com/office/2006/metadata/properties"/>
    <ds:schemaRef ds:uri="http://schemas.microsoft.com/office/infopath/2007/PartnerControls"/>
    <ds:schemaRef ds:uri="00617de1-204e-42ea-86cb-698a5ca4f015"/>
    <ds:schemaRef ds:uri="f4d4818c-04c1-42a7-8011-d596c6fe657b"/>
  </ds:schemaRefs>
</ds:datastoreItem>
</file>

<file path=customXml/itemProps2.xml><?xml version="1.0" encoding="utf-8"?>
<ds:datastoreItem xmlns:ds="http://schemas.openxmlformats.org/officeDocument/2006/customXml" ds:itemID="{C5D609B3-BEA0-430D-8B7C-91A2256CFE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3DE846E-500E-46EF-81AB-8098723F24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617de1-204e-42ea-86cb-698a5ca4f015"/>
    <ds:schemaRef ds:uri="f4d4818c-04c1-42a7-8011-d596c6fe65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説明シート</vt:lpstr>
      <vt:lpstr>入力シート</vt:lpstr>
      <vt:lpstr>出力シート</vt:lpstr>
      <vt:lpstr>フローチャート図</vt:lpstr>
      <vt:lpstr>計算シート </vt:lpstr>
      <vt:lpstr>関係係数シート</vt:lpstr>
      <vt:lpstr>マージンシート</vt:lpstr>
      <vt:lpstr>フローチャート図!Print_Area</vt:lpstr>
      <vt:lpstr>マージンシート!Print_Area</vt:lpstr>
      <vt:lpstr>関係係数シート!Print_Area</vt:lpstr>
      <vt:lpstr>'計算シート '!Print_Area</vt:lpstr>
      <vt:lpstr>出力シート!Print_Area</vt:lpstr>
      <vt:lpstr>入力シート!Print_Area</vt:lpstr>
      <vt:lpstr>'計算シート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嶋田 英岳</cp:lastModifiedBy>
  <cp:lastPrinted>2020-12-25T04:54:03Z</cp:lastPrinted>
  <dcterms:created xsi:type="dcterms:W3CDTF">1997-01-08T22:48:59Z</dcterms:created>
  <dcterms:modified xsi:type="dcterms:W3CDTF">2026-03-30T06:56:37Z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0x010100898CCEE218F7EF4D824662FB9F2F0F19</vt:lpwstr>
  </property>
  <property fmtid="{D5CDD505-2E9C-101B-9397-08002B2CF9AE}" pid="3" name="MediaServiceImageTags">
    <vt:lpwstr/>
  </property>
</Properties>
</file>