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z:\2024年度\201_統計班\030_加工統計・人口統計\01_加工統計\10_産業連関表\04_HP・Cネット素材\"/>
    </mc:Choice>
  </mc:AlternateContent>
  <xr:revisionPtr revIDLastSave="0" documentId="13_ncr:1_{F5DCCC68-B5FD-4F27-89F9-A17B07E283F8}" xr6:coauthVersionLast="47" xr6:coauthVersionMax="47" xr10:uidLastSave="{00000000-0000-0000-0000-000000000000}"/>
  <bookViews>
    <workbookView xWindow="-120" yWindow="-120" windowWidth="29040" windowHeight="15840" tabRatio="803" xr2:uid="{00000000-000D-0000-FFFF-FFFF00000000}"/>
  </bookViews>
  <sheets>
    <sheet name="説明シート" sheetId="18" r:id="rId1"/>
    <sheet name="入力シート" sheetId="19" r:id="rId2"/>
    <sheet name="出力シート" sheetId="14" r:id="rId3"/>
    <sheet name="計算シート " sheetId="15" r:id="rId4"/>
    <sheet name="関係係数シート" sheetId="16" r:id="rId5"/>
    <sheet name="マージンシート" sheetId="17" r:id="rId6"/>
  </sheets>
  <definedNames>
    <definedName name="_xlnm._FilterDatabase" localSheetId="1" hidden="1">出力シート!#REF!</definedName>
    <definedName name="_xlnm.Print_Area" localSheetId="5">マージンシート!$B$2:$N$41</definedName>
    <definedName name="_xlnm.Print_Area" localSheetId="4">関係係数シート!$B$2:$BB$43</definedName>
    <definedName name="_xlnm.Print_Area" localSheetId="3">'計算シート '!$B$3:$AA$45</definedName>
    <definedName name="_xlnm.Print_Area" localSheetId="2">出力シート!$B$1:$H$22</definedName>
    <definedName name="_xlnm.Print_Area" localSheetId="1">入力シート!$B$2:$J$43</definedName>
    <definedName name="_xlnm.Print_Titles" localSheetId="3">'計算シート '!$B:$C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7" l="1"/>
  <c r="D35" i="17"/>
  <c r="D36" i="17"/>
  <c r="D37" i="17"/>
  <c r="D38" i="17"/>
  <c r="D39" i="17"/>
  <c r="D40" i="17"/>
  <c r="L37" i="17" l="1"/>
  <c r="K36" i="17"/>
  <c r="K35" i="17"/>
  <c r="L36" i="17" l="1"/>
  <c r="L35" i="17"/>
  <c r="K37" i="17"/>
  <c r="D43" i="19"/>
  <c r="M35" i="17" l="1"/>
  <c r="N35" i="17" s="1"/>
  <c r="D37" i="15" s="1"/>
  <c r="F37" i="15" s="1"/>
  <c r="M36" i="17"/>
  <c r="N36" i="17" s="1"/>
  <c r="D38" i="15" s="1"/>
  <c r="F38" i="15" s="1"/>
  <c r="M37" i="17"/>
  <c r="N37" i="17" s="1"/>
  <c r="D39" i="15" s="1"/>
  <c r="F39" i="15" s="1"/>
  <c r="V39" i="15" s="1"/>
  <c r="D6" i="17"/>
  <c r="D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K25" i="17" s="1"/>
  <c r="D26" i="17"/>
  <c r="D27" i="17"/>
  <c r="D28" i="17"/>
  <c r="L28" i="17" s="1"/>
  <c r="D29" i="17"/>
  <c r="D30" i="17"/>
  <c r="D31" i="17"/>
  <c r="D32" i="17"/>
  <c r="D33" i="17"/>
  <c r="D5" i="17"/>
  <c r="D4" i="17"/>
  <c r="Y38" i="15" l="1"/>
  <c r="H38" i="15"/>
  <c r="G38" i="15"/>
  <c r="V38" i="15"/>
  <c r="V37" i="15"/>
  <c r="H37" i="15"/>
  <c r="G37" i="15"/>
  <c r="Y37" i="15"/>
  <c r="G39" i="15"/>
  <c r="H39" i="15"/>
  <c r="Y39" i="15"/>
  <c r="D41" i="17"/>
  <c r="F21" i="14"/>
  <c r="E21" i="14"/>
  <c r="L11" i="16" l="1"/>
  <c r="H13" i="19" s="1"/>
  <c r="M11" i="16"/>
  <c r="I13" i="19" s="1"/>
  <c r="L12" i="16"/>
  <c r="H14" i="19" s="1"/>
  <c r="M12" i="16"/>
  <c r="I14" i="19" s="1"/>
  <c r="L13" i="16"/>
  <c r="H15" i="19" s="1"/>
  <c r="M13" i="16"/>
  <c r="I15" i="19" s="1"/>
  <c r="L14" i="16"/>
  <c r="H16" i="19" s="1"/>
  <c r="M14" i="16"/>
  <c r="I16" i="19" s="1"/>
  <c r="L15" i="16"/>
  <c r="H17" i="19" s="1"/>
  <c r="M15" i="16"/>
  <c r="I17" i="19" s="1"/>
  <c r="L16" i="16"/>
  <c r="H18" i="19" s="1"/>
  <c r="M16" i="16"/>
  <c r="I18" i="19" s="1"/>
  <c r="L17" i="16"/>
  <c r="H19" i="19" s="1"/>
  <c r="M17" i="16"/>
  <c r="I19" i="19" s="1"/>
  <c r="M10" i="16"/>
  <c r="I12" i="19" s="1"/>
  <c r="L10" i="16"/>
  <c r="H12" i="19" s="1"/>
  <c r="M9" i="16"/>
  <c r="I11" i="19" s="1"/>
  <c r="L9" i="16"/>
  <c r="H11" i="19" s="1"/>
  <c r="L5" i="16"/>
  <c r="K5" i="16"/>
  <c r="H20" i="19" l="1"/>
  <c r="I20" i="19"/>
  <c r="M18" i="16"/>
  <c r="L18" i="16"/>
  <c r="K40" i="17" l="1"/>
  <c r="K39" i="17"/>
  <c r="K12" i="17"/>
  <c r="K14" i="17"/>
  <c r="K26" i="17"/>
  <c r="K17" i="17"/>
  <c r="K16" i="17"/>
  <c r="K32" i="17"/>
  <c r="K4" i="17"/>
  <c r="K6" i="17"/>
  <c r="K10" i="17"/>
  <c r="K15" i="17"/>
  <c r="K19" i="17"/>
  <c r="L20" i="17"/>
  <c r="K21" i="17"/>
  <c r="K24" i="17"/>
  <c r="L25" i="17"/>
  <c r="M25" i="17" s="1"/>
  <c r="L29" i="17"/>
  <c r="K29" i="17"/>
  <c r="M29" i="17" s="1"/>
  <c r="L33" i="17"/>
  <c r="K34" i="17"/>
  <c r="K23" i="17"/>
  <c r="L14" i="17"/>
  <c r="L17" i="17"/>
  <c r="L32" i="17"/>
  <c r="L6" i="17"/>
  <c r="L10" i="17"/>
  <c r="L15" i="17"/>
  <c r="L21" i="17"/>
  <c r="L24" i="17"/>
  <c r="L34" i="17"/>
  <c r="L40" i="17"/>
  <c r="L39" i="17"/>
  <c r="L19" i="17"/>
  <c r="K18" i="17"/>
  <c r="M18" i="17" s="1"/>
  <c r="L18" i="17"/>
  <c r="L38" i="17"/>
  <c r="K38" i="17"/>
  <c r="K13" i="17"/>
  <c r="L13" i="17"/>
  <c r="K7" i="17"/>
  <c r="K31" i="17"/>
  <c r="K9" i="17"/>
  <c r="M9" i="17" s="1"/>
  <c r="L9" i="17"/>
  <c r="L8" i="17"/>
  <c r="L27" i="17"/>
  <c r="L7" i="17"/>
  <c r="L16" i="17"/>
  <c r="K11" i="17"/>
  <c r="L22" i="17"/>
  <c r="K5" i="17"/>
  <c r="L23" i="17"/>
  <c r="K33" i="17"/>
  <c r="M33" i="17" s="1"/>
  <c r="K30" i="17"/>
  <c r="K22" i="17"/>
  <c r="K20" i="17"/>
  <c r="M20" i="17" s="1"/>
  <c r="K8" i="17"/>
  <c r="L11" i="17"/>
  <c r="L12" i="17"/>
  <c r="L30" i="17"/>
  <c r="L26" i="17"/>
  <c r="L5" i="17"/>
  <c r="M13" i="17" l="1"/>
  <c r="M22" i="17"/>
  <c r="M8" i="17"/>
  <c r="M30" i="17"/>
  <c r="M23" i="17"/>
  <c r="M24" i="17"/>
  <c r="M15" i="17"/>
  <c r="M6" i="17"/>
  <c r="N6" i="17" s="1"/>
  <c r="M32" i="17"/>
  <c r="M17" i="17"/>
  <c r="N17" i="17" s="1"/>
  <c r="M14" i="17"/>
  <c r="N14" i="17" s="1"/>
  <c r="D16" i="15" s="1"/>
  <c r="M39" i="17"/>
  <c r="M5" i="17"/>
  <c r="M11" i="17"/>
  <c r="N11" i="17" s="1"/>
  <c r="M7" i="17"/>
  <c r="M34" i="17"/>
  <c r="N34" i="17" s="1"/>
  <c r="M21" i="17"/>
  <c r="M19" i="17"/>
  <c r="M10" i="17"/>
  <c r="M16" i="17"/>
  <c r="M26" i="17"/>
  <c r="M12" i="17"/>
  <c r="N12" i="17" s="1"/>
  <c r="M40" i="17"/>
  <c r="M38" i="17"/>
  <c r="N38" i="17" s="1"/>
  <c r="I27" i="17"/>
  <c r="M27" i="17" s="1"/>
  <c r="J28" i="17"/>
  <c r="N22" i="17"/>
  <c r="N18" i="17"/>
  <c r="N33" i="17"/>
  <c r="D35" i="15" s="1"/>
  <c r="F35" i="15" s="1"/>
  <c r="N7" i="17"/>
  <c r="N16" i="17"/>
  <c r="D18" i="15" s="1"/>
  <c r="N8" i="17"/>
  <c r="N30" i="17"/>
  <c r="D32" i="15" s="1"/>
  <c r="N9" i="17"/>
  <c r="D11" i="15" s="1"/>
  <c r="N23" i="17"/>
  <c r="N29" i="17"/>
  <c r="D31" i="15" s="1"/>
  <c r="N19" i="17"/>
  <c r="D21" i="15" s="1"/>
  <c r="N5" i="17"/>
  <c r="N24" i="17"/>
  <c r="N15" i="17"/>
  <c r="D17" i="15" s="1"/>
  <c r="N26" i="17"/>
  <c r="D28" i="15" s="1"/>
  <c r="N39" i="17"/>
  <c r="D41" i="15" s="1"/>
  <c r="F41" i="15" s="1"/>
  <c r="N20" i="17"/>
  <c r="N13" i="17"/>
  <c r="D15" i="15" s="1"/>
  <c r="N21" i="17"/>
  <c r="N10" i="17"/>
  <c r="D12" i="15" s="1"/>
  <c r="N32" i="17"/>
  <c r="D34" i="15" s="1"/>
  <c r="F34" i="15" s="1"/>
  <c r="N40" i="17"/>
  <c r="D42" i="15" s="1"/>
  <c r="F42" i="15" s="1"/>
  <c r="L4" i="17"/>
  <c r="L31" i="17" s="1"/>
  <c r="M31" i="17" s="1"/>
  <c r="M4" i="17" l="1"/>
  <c r="N4" i="17" s="1"/>
  <c r="D6" i="15" s="1"/>
  <c r="G41" i="15"/>
  <c r="Y41" i="15"/>
  <c r="V41" i="15"/>
  <c r="H41" i="15"/>
  <c r="G35" i="15"/>
  <c r="Y35" i="15"/>
  <c r="V35" i="15"/>
  <c r="H35" i="15"/>
  <c r="G42" i="15"/>
  <c r="Y42" i="15"/>
  <c r="V42" i="15"/>
  <c r="H42" i="15"/>
  <c r="G34" i="15"/>
  <c r="Y34" i="15"/>
  <c r="H34" i="15"/>
  <c r="V34" i="15"/>
  <c r="D13" i="15"/>
  <c r="F13" i="15" s="1"/>
  <c r="D9" i="15"/>
  <c r="F9" i="15" s="1"/>
  <c r="D20" i="15"/>
  <c r="F20" i="15" s="1"/>
  <c r="D22" i="15"/>
  <c r="F22" i="15" s="1"/>
  <c r="D26" i="15"/>
  <c r="F26" i="15" s="1"/>
  <c r="D40" i="15"/>
  <c r="F40" i="15" s="1"/>
  <c r="D14" i="15"/>
  <c r="F14" i="15" s="1"/>
  <c r="D23" i="15"/>
  <c r="F23" i="15" s="1"/>
  <c r="D36" i="15"/>
  <c r="F36" i="15" s="1"/>
  <c r="D25" i="15"/>
  <c r="F25" i="15" s="1"/>
  <c r="D24" i="15"/>
  <c r="F24" i="15" s="1"/>
  <c r="D7" i="15"/>
  <c r="F7" i="15" s="1"/>
  <c r="D19" i="15"/>
  <c r="F19" i="15" s="1"/>
  <c r="D8" i="15"/>
  <c r="F8" i="15" s="1"/>
  <c r="D10" i="15"/>
  <c r="F10" i="15" s="1"/>
  <c r="F31" i="15"/>
  <c r="F11" i="15"/>
  <c r="F32" i="15"/>
  <c r="F16" i="15"/>
  <c r="F17" i="15"/>
  <c r="F21" i="15"/>
  <c r="F12" i="15"/>
  <c r="F15" i="15"/>
  <c r="F18" i="15"/>
  <c r="F28" i="15"/>
  <c r="G28" i="15" l="1"/>
  <c r="Y28" i="15"/>
  <c r="V28" i="15"/>
  <c r="H28" i="15"/>
  <c r="G18" i="15"/>
  <c r="Y18" i="15"/>
  <c r="V18" i="15"/>
  <c r="H18" i="15"/>
  <c r="G12" i="15"/>
  <c r="Y12" i="15"/>
  <c r="V12" i="15"/>
  <c r="H12" i="15"/>
  <c r="G17" i="15"/>
  <c r="Y17" i="15"/>
  <c r="V17" i="15"/>
  <c r="H17" i="15"/>
  <c r="G31" i="15"/>
  <c r="Y31" i="15"/>
  <c r="V31" i="15"/>
  <c r="H31" i="15"/>
  <c r="G22" i="15"/>
  <c r="Y22" i="15"/>
  <c r="V22" i="15"/>
  <c r="H22" i="15"/>
  <c r="G9" i="15"/>
  <c r="Y9" i="15"/>
  <c r="V9" i="15"/>
  <c r="H9" i="15"/>
  <c r="G15" i="15"/>
  <c r="Y15" i="15"/>
  <c r="V15" i="15"/>
  <c r="H15" i="15"/>
  <c r="G21" i="15"/>
  <c r="Y21" i="15"/>
  <c r="V21" i="15"/>
  <c r="H21" i="15"/>
  <c r="G16" i="15"/>
  <c r="Y16" i="15"/>
  <c r="V16" i="15"/>
  <c r="H16" i="15"/>
  <c r="G11" i="15"/>
  <c r="Y11" i="15"/>
  <c r="V11" i="15"/>
  <c r="H11" i="15"/>
  <c r="G10" i="15"/>
  <c r="Y10" i="15"/>
  <c r="V10" i="15"/>
  <c r="H10" i="15"/>
  <c r="G19" i="15"/>
  <c r="Y19" i="15"/>
  <c r="V19" i="15"/>
  <c r="H19" i="15"/>
  <c r="G24" i="15"/>
  <c r="Y24" i="15"/>
  <c r="V24" i="15"/>
  <c r="H24" i="15"/>
  <c r="G36" i="15"/>
  <c r="Y36" i="15"/>
  <c r="V36" i="15"/>
  <c r="H36" i="15"/>
  <c r="G14" i="15"/>
  <c r="Y14" i="15"/>
  <c r="V14" i="15"/>
  <c r="H14" i="15"/>
  <c r="G26" i="15"/>
  <c r="Y26" i="15"/>
  <c r="V26" i="15"/>
  <c r="H26" i="15"/>
  <c r="G20" i="15"/>
  <c r="Y20" i="15"/>
  <c r="V20" i="15"/>
  <c r="H20" i="15"/>
  <c r="G13" i="15"/>
  <c r="Y13" i="15"/>
  <c r="V13" i="15"/>
  <c r="H13" i="15"/>
  <c r="G8" i="15"/>
  <c r="Y8" i="15"/>
  <c r="H8" i="15"/>
  <c r="V8" i="15"/>
  <c r="G32" i="15"/>
  <c r="Y32" i="15"/>
  <c r="V32" i="15"/>
  <c r="H32" i="15"/>
  <c r="G25" i="15"/>
  <c r="Y25" i="15"/>
  <c r="H25" i="15"/>
  <c r="V25" i="15"/>
  <c r="G23" i="15"/>
  <c r="V23" i="15"/>
  <c r="Y23" i="15"/>
  <c r="H23" i="15"/>
  <c r="G40" i="15"/>
  <c r="V40" i="15"/>
  <c r="H40" i="15"/>
  <c r="Y40" i="15"/>
  <c r="G7" i="15"/>
  <c r="Y7" i="15"/>
  <c r="V7" i="15"/>
  <c r="H7" i="15"/>
  <c r="F6" i="15"/>
  <c r="G6" i="15" l="1"/>
  <c r="Y6" i="15"/>
  <c r="H6" i="15"/>
  <c r="V6" i="15"/>
  <c r="M5" i="16"/>
  <c r="N43" i="15" s="1"/>
  <c r="N25" i="17" l="1"/>
  <c r="D27" i="15" s="1"/>
  <c r="F27" i="15" l="1"/>
  <c r="G27" i="15" l="1"/>
  <c r="Y27" i="15"/>
  <c r="V27" i="15"/>
  <c r="H27" i="15"/>
  <c r="L41" i="17"/>
  <c r="N31" i="17"/>
  <c r="D33" i="15" s="1"/>
  <c r="F33" i="15" l="1"/>
  <c r="M28" i="17" l="1"/>
  <c r="N28" i="17" s="1"/>
  <c r="D30" i="15" s="1"/>
  <c r="F30" i="15" s="1"/>
  <c r="G33" i="15"/>
  <c r="Y33" i="15"/>
  <c r="H33" i="15"/>
  <c r="V33" i="15"/>
  <c r="K41" i="17"/>
  <c r="N27" i="17"/>
  <c r="M41" i="17" l="1"/>
  <c r="G30" i="15"/>
  <c r="Y30" i="15"/>
  <c r="V30" i="15"/>
  <c r="H30" i="15"/>
  <c r="N41" i="17"/>
  <c r="D29" i="15"/>
  <c r="F29" i="15" l="1"/>
  <c r="D43" i="15"/>
  <c r="G29" i="15" l="1"/>
  <c r="G43" i="15" s="1"/>
  <c r="E14" i="14" s="1"/>
  <c r="V29" i="15"/>
  <c r="V43" i="15" s="1"/>
  <c r="G14" i="14" s="1"/>
  <c r="Y29" i="15"/>
  <c r="Y43" i="15" s="1"/>
  <c r="H14" i="14" s="1"/>
  <c r="H29" i="15"/>
  <c r="H43" i="15" s="1"/>
  <c r="F14" i="14" s="1"/>
  <c r="F43" i="15"/>
  <c r="D14" i="14" s="1"/>
  <c r="J6" i="15" a="1"/>
  <c r="J10" i="15" l="1"/>
  <c r="J18" i="15"/>
  <c r="J26" i="15"/>
  <c r="J34" i="15"/>
  <c r="J7" i="15"/>
  <c r="J15" i="15"/>
  <c r="J23" i="15"/>
  <c r="J31" i="15"/>
  <c r="J39" i="15"/>
  <c r="J8" i="15"/>
  <c r="J16" i="15"/>
  <c r="J24" i="15"/>
  <c r="J32" i="15"/>
  <c r="J40" i="15"/>
  <c r="J13" i="15"/>
  <c r="J21" i="15"/>
  <c r="J29" i="15"/>
  <c r="J37" i="15"/>
  <c r="J6" i="15"/>
  <c r="J14" i="15"/>
  <c r="J22" i="15"/>
  <c r="J30" i="15"/>
  <c r="J38" i="15"/>
  <c r="J11" i="15"/>
  <c r="J19" i="15"/>
  <c r="J27" i="15"/>
  <c r="J35" i="15"/>
  <c r="J42" i="15"/>
  <c r="J12" i="15"/>
  <c r="J20" i="15"/>
  <c r="J28" i="15"/>
  <c r="J36" i="15"/>
  <c r="J9" i="15"/>
  <c r="J17" i="15"/>
  <c r="J25" i="15"/>
  <c r="J33" i="15"/>
  <c r="J41" i="15"/>
  <c r="W17" i="15" l="1"/>
  <c r="Z17" i="15"/>
  <c r="L17" i="15"/>
  <c r="K17" i="15"/>
  <c r="L20" i="15"/>
  <c r="K20" i="15"/>
  <c r="Z20" i="15"/>
  <c r="W20" i="15"/>
  <c r="K27" i="15"/>
  <c r="L27" i="15"/>
  <c r="W27" i="15"/>
  <c r="Z27" i="15"/>
  <c r="K30" i="15"/>
  <c r="Z30" i="15"/>
  <c r="W30" i="15"/>
  <c r="L30" i="15"/>
  <c r="K14" i="15"/>
  <c r="W14" i="15"/>
  <c r="Z14" i="15"/>
  <c r="L14" i="15"/>
  <c r="K37" i="15"/>
  <c r="W37" i="15"/>
  <c r="Z37" i="15"/>
  <c r="L37" i="15"/>
  <c r="L21" i="15"/>
  <c r="K21" i="15"/>
  <c r="W21" i="15"/>
  <c r="Z21" i="15"/>
  <c r="K40" i="15"/>
  <c r="L40" i="15"/>
  <c r="Z40" i="15"/>
  <c r="W40" i="15"/>
  <c r="Z24" i="15"/>
  <c r="L24" i="15"/>
  <c r="W24" i="15"/>
  <c r="K24" i="15"/>
  <c r="Z8" i="15"/>
  <c r="W8" i="15"/>
  <c r="K8" i="15"/>
  <c r="L8" i="15"/>
  <c r="K31" i="15"/>
  <c r="L31" i="15"/>
  <c r="Z31" i="15"/>
  <c r="W31" i="15"/>
  <c r="K15" i="15"/>
  <c r="Z15" i="15"/>
  <c r="W15" i="15"/>
  <c r="L15" i="15"/>
  <c r="K34" i="15"/>
  <c r="W34" i="15"/>
  <c r="Z34" i="15"/>
  <c r="L34" i="15"/>
  <c r="K18" i="15"/>
  <c r="Z18" i="15"/>
  <c r="W18" i="15"/>
  <c r="L18" i="15"/>
  <c r="L33" i="15"/>
  <c r="Z33" i="15"/>
  <c r="W33" i="15"/>
  <c r="K33" i="15"/>
  <c r="K36" i="15"/>
  <c r="W36" i="15"/>
  <c r="L36" i="15"/>
  <c r="Z36" i="15"/>
  <c r="L42" i="15"/>
  <c r="K42" i="15"/>
  <c r="W42" i="15"/>
  <c r="Z42" i="15"/>
  <c r="K11" i="15"/>
  <c r="L11" i="15"/>
  <c r="Z11" i="15"/>
  <c r="W11" i="15"/>
  <c r="K41" i="15"/>
  <c r="L41" i="15"/>
  <c r="Z41" i="15"/>
  <c r="W41" i="15"/>
  <c r="K25" i="15"/>
  <c r="L25" i="15"/>
  <c r="Z25" i="15"/>
  <c r="W25" i="15"/>
  <c r="W9" i="15"/>
  <c r="L9" i="15"/>
  <c r="Z9" i="15"/>
  <c r="K9" i="15"/>
  <c r="L28" i="15"/>
  <c r="Z28" i="15"/>
  <c r="W28" i="15"/>
  <c r="K28" i="15"/>
  <c r="K12" i="15"/>
  <c r="Z12" i="15"/>
  <c r="L12" i="15"/>
  <c r="W12" i="15"/>
  <c r="W35" i="15"/>
  <c r="Z35" i="15"/>
  <c r="L35" i="15"/>
  <c r="K35" i="15"/>
  <c r="W19" i="15"/>
  <c r="Z19" i="15"/>
  <c r="L19" i="15"/>
  <c r="K19" i="15"/>
  <c r="K38" i="15"/>
  <c r="Z38" i="15"/>
  <c r="W38" i="15"/>
  <c r="L38" i="15"/>
  <c r="K22" i="15"/>
  <c r="L22" i="15"/>
  <c r="Z22" i="15"/>
  <c r="W22" i="15"/>
  <c r="K6" i="15"/>
  <c r="J43" i="15"/>
  <c r="Z6" i="15"/>
  <c r="W6" i="15"/>
  <c r="L6" i="15"/>
  <c r="L29" i="15"/>
  <c r="K29" i="15"/>
  <c r="W29" i="15"/>
  <c r="Z29" i="15"/>
  <c r="K13" i="15"/>
  <c r="L13" i="15"/>
  <c r="Z13" i="15"/>
  <c r="W13" i="15"/>
  <c r="K32" i="15"/>
  <c r="L32" i="15"/>
  <c r="Z32" i="15"/>
  <c r="W32" i="15"/>
  <c r="L16" i="15"/>
  <c r="K16" i="15"/>
  <c r="W16" i="15"/>
  <c r="Z16" i="15"/>
  <c r="K39" i="15"/>
  <c r="L39" i="15"/>
  <c r="W39" i="15"/>
  <c r="Z39" i="15"/>
  <c r="K23" i="15"/>
  <c r="W23" i="15"/>
  <c r="L23" i="15"/>
  <c r="Z23" i="15"/>
  <c r="W7" i="15"/>
  <c r="Z7" i="15"/>
  <c r="L7" i="15"/>
  <c r="K7" i="15"/>
  <c r="Z26" i="15"/>
  <c r="L26" i="15"/>
  <c r="W26" i="15"/>
  <c r="K26" i="15"/>
  <c r="L10" i="15"/>
  <c r="Z10" i="15"/>
  <c r="W10" i="15"/>
  <c r="K10" i="15"/>
  <c r="W43" i="15" l="1"/>
  <c r="G13" i="14" s="1"/>
  <c r="D13" i="14"/>
  <c r="L43" i="15"/>
  <c r="Z43" i="15"/>
  <c r="H13" i="14" s="1"/>
  <c r="K43" i="15"/>
  <c r="E13" i="14" s="1"/>
  <c r="D15" i="14" l="1"/>
  <c r="E15" i="14"/>
  <c r="G15" i="14"/>
  <c r="H15" i="14"/>
  <c r="F13" i="14"/>
  <c r="O43" i="15"/>
  <c r="F15" i="14" l="1"/>
  <c r="P6" i="15"/>
  <c r="P41" i="15"/>
  <c r="Q41" i="15" s="1"/>
  <c r="P30" i="15"/>
  <c r="Q30" i="15" s="1"/>
  <c r="P18" i="15"/>
  <c r="Q18" i="15" s="1"/>
  <c r="P29" i="15"/>
  <c r="Q29" i="15" s="1"/>
  <c r="P8" i="15"/>
  <c r="Q8" i="15" s="1"/>
  <c r="P35" i="15"/>
  <c r="Q35" i="15" s="1"/>
  <c r="P23" i="15"/>
  <c r="Q23" i="15" s="1"/>
  <c r="P14" i="15"/>
  <c r="Q14" i="15" s="1"/>
  <c r="P27" i="15"/>
  <c r="Q27" i="15" s="1"/>
  <c r="P11" i="15"/>
  <c r="Q11" i="15" s="1"/>
  <c r="P12" i="15"/>
  <c r="Q12" i="15" s="1"/>
  <c r="P9" i="15"/>
  <c r="Q9" i="15" s="1"/>
  <c r="P36" i="15"/>
  <c r="Q36" i="15" s="1"/>
  <c r="P7" i="15"/>
  <c r="Q7" i="15" s="1"/>
  <c r="P22" i="15"/>
  <c r="Q22" i="15" s="1"/>
  <c r="P10" i="15"/>
  <c r="Q10" i="15" s="1"/>
  <c r="P40" i="15"/>
  <c r="Q40" i="15" s="1"/>
  <c r="P42" i="15"/>
  <c r="Q42" i="15" s="1"/>
  <c r="P25" i="15"/>
  <c r="Q25" i="15" s="1"/>
  <c r="P28" i="15"/>
  <c r="Q28" i="15" s="1"/>
  <c r="P20" i="15"/>
  <c r="Q20" i="15" s="1"/>
  <c r="P37" i="15"/>
  <c r="Q37" i="15" s="1"/>
  <c r="P16" i="15"/>
  <c r="Q16" i="15" s="1"/>
  <c r="P34" i="15"/>
  <c r="Q34" i="15" s="1"/>
  <c r="P13" i="15"/>
  <c r="Q13" i="15" s="1"/>
  <c r="P32" i="15"/>
  <c r="Q32" i="15" s="1"/>
  <c r="P15" i="15"/>
  <c r="Q15" i="15" s="1"/>
  <c r="P17" i="15"/>
  <c r="Q17" i="15" s="1"/>
  <c r="P33" i="15"/>
  <c r="Q33" i="15" s="1"/>
  <c r="P26" i="15"/>
  <c r="Q26" i="15" s="1"/>
  <c r="P24" i="15"/>
  <c r="Q24" i="15" s="1"/>
  <c r="P31" i="15"/>
  <c r="Q31" i="15" s="1"/>
  <c r="P19" i="15"/>
  <c r="Q19" i="15" s="1"/>
  <c r="P21" i="15"/>
  <c r="Q21" i="15" s="1"/>
  <c r="P38" i="15"/>
  <c r="Q38" i="15" s="1"/>
  <c r="P39" i="15"/>
  <c r="Q39" i="15" s="1"/>
  <c r="Q6" i="15" l="1"/>
  <c r="P43" i="15"/>
  <c r="R6" i="15" l="1" a="1"/>
  <c r="Q43" i="15"/>
  <c r="R9" i="15" l="1"/>
  <c r="R25" i="15"/>
  <c r="R41" i="15"/>
  <c r="R18" i="15"/>
  <c r="R34" i="15"/>
  <c r="R11" i="15"/>
  <c r="R27" i="15"/>
  <c r="R8" i="15"/>
  <c r="R28" i="15"/>
  <c r="R36" i="15"/>
  <c r="R15" i="15"/>
  <c r="R24" i="15"/>
  <c r="R13" i="15"/>
  <c r="R29" i="15"/>
  <c r="R6" i="15"/>
  <c r="R22" i="15"/>
  <c r="R7" i="15"/>
  <c r="R39" i="15"/>
  <c r="R20" i="15"/>
  <c r="R17" i="15"/>
  <c r="R33" i="15"/>
  <c r="R10" i="15"/>
  <c r="R26" i="15"/>
  <c r="R42" i="15"/>
  <c r="R19" i="15"/>
  <c r="R35" i="15"/>
  <c r="R40" i="15"/>
  <c r="R32" i="15"/>
  <c r="R38" i="15"/>
  <c r="R31" i="15"/>
  <c r="R16" i="15"/>
  <c r="R21" i="15"/>
  <c r="R37" i="15"/>
  <c r="R14" i="15"/>
  <c r="R30" i="15"/>
  <c r="R23" i="15"/>
  <c r="R12" i="15"/>
  <c r="T23" i="15" l="1"/>
  <c r="AA23" i="15"/>
  <c r="S23" i="15"/>
  <c r="X23" i="15"/>
  <c r="T14" i="15"/>
  <c r="AA14" i="15"/>
  <c r="X14" i="15"/>
  <c r="S14" i="15"/>
  <c r="S21" i="15"/>
  <c r="X21" i="15"/>
  <c r="AA21" i="15"/>
  <c r="T21" i="15"/>
  <c r="T31" i="15"/>
  <c r="AA31" i="15"/>
  <c r="X31" i="15"/>
  <c r="S31" i="15"/>
  <c r="S32" i="15"/>
  <c r="X32" i="15"/>
  <c r="AA32" i="15"/>
  <c r="T32" i="15"/>
  <c r="T35" i="15"/>
  <c r="AA35" i="15"/>
  <c r="S35" i="15"/>
  <c r="X35" i="15"/>
  <c r="T42" i="15"/>
  <c r="AA42" i="15"/>
  <c r="S42" i="15"/>
  <c r="X42" i="15"/>
  <c r="T10" i="15"/>
  <c r="AA10" i="15"/>
  <c r="S10" i="15"/>
  <c r="X10" i="15"/>
  <c r="X17" i="15"/>
  <c r="S17" i="15"/>
  <c r="AA17" i="15"/>
  <c r="T17" i="15"/>
  <c r="T39" i="15"/>
  <c r="AA39" i="15"/>
  <c r="S39" i="15"/>
  <c r="X39" i="15"/>
  <c r="T22" i="15"/>
  <c r="AA22" i="15"/>
  <c r="X22" i="15"/>
  <c r="S22" i="15"/>
  <c r="S29" i="15"/>
  <c r="X29" i="15"/>
  <c r="AA29" i="15"/>
  <c r="T29" i="15"/>
  <c r="S24" i="15"/>
  <c r="X24" i="15"/>
  <c r="AA24" i="15"/>
  <c r="T24" i="15"/>
  <c r="S36" i="15"/>
  <c r="X36" i="15"/>
  <c r="T36" i="15"/>
  <c r="AA36" i="15"/>
  <c r="S8" i="15"/>
  <c r="X8" i="15"/>
  <c r="T8" i="15"/>
  <c r="AA8" i="15"/>
  <c r="AA11" i="15"/>
  <c r="T11" i="15"/>
  <c r="S11" i="15"/>
  <c r="X11" i="15"/>
  <c r="AA18" i="15"/>
  <c r="T18" i="15"/>
  <c r="X18" i="15"/>
  <c r="S18" i="15"/>
  <c r="S25" i="15"/>
  <c r="X25" i="15"/>
  <c r="AA25" i="15"/>
  <c r="T25" i="15"/>
  <c r="S12" i="15"/>
  <c r="X12" i="15"/>
  <c r="T12" i="15"/>
  <c r="AA12" i="15"/>
  <c r="T30" i="15"/>
  <c r="S30" i="15"/>
  <c r="AA30" i="15"/>
  <c r="X30" i="15"/>
  <c r="X37" i="15"/>
  <c r="S37" i="15"/>
  <c r="AA37" i="15"/>
  <c r="T37" i="15"/>
  <c r="S16" i="15"/>
  <c r="X16" i="15"/>
  <c r="T16" i="15"/>
  <c r="AA16" i="15"/>
  <c r="T38" i="15"/>
  <c r="AA38" i="15"/>
  <c r="S38" i="15"/>
  <c r="X38" i="15"/>
  <c r="S40" i="15"/>
  <c r="X40" i="15"/>
  <c r="AA40" i="15"/>
  <c r="T40" i="15"/>
  <c r="T19" i="15"/>
  <c r="AA19" i="15"/>
  <c r="S19" i="15"/>
  <c r="X19" i="15"/>
  <c r="T26" i="15"/>
  <c r="AA26" i="15"/>
  <c r="S26" i="15"/>
  <c r="X26" i="15"/>
  <c r="X33" i="15"/>
  <c r="S33" i="15"/>
  <c r="AA33" i="15"/>
  <c r="T33" i="15"/>
  <c r="S20" i="15"/>
  <c r="T20" i="15"/>
  <c r="AA20" i="15"/>
  <c r="X20" i="15"/>
  <c r="AA7" i="15"/>
  <c r="X7" i="15"/>
  <c r="T7" i="15"/>
  <c r="S7" i="15"/>
  <c r="R43" i="15"/>
  <c r="R45" i="15" s="1"/>
  <c r="AA6" i="15"/>
  <c r="S6" i="15"/>
  <c r="T6" i="15"/>
  <c r="X6" i="15"/>
  <c r="S13" i="15"/>
  <c r="X13" i="15"/>
  <c r="AA13" i="15"/>
  <c r="T13" i="15"/>
  <c r="T15" i="15"/>
  <c r="AA15" i="15"/>
  <c r="X15" i="15"/>
  <c r="S15" i="15"/>
  <c r="S28" i="15"/>
  <c r="X28" i="15"/>
  <c r="T28" i="15"/>
  <c r="AA28" i="15"/>
  <c r="AA27" i="15"/>
  <c r="T27" i="15"/>
  <c r="S27" i="15"/>
  <c r="X27" i="15"/>
  <c r="AA34" i="15"/>
  <c r="T34" i="15"/>
  <c r="X34" i="15"/>
  <c r="S34" i="15"/>
  <c r="X41" i="15"/>
  <c r="S41" i="15"/>
  <c r="AA41" i="15"/>
  <c r="T41" i="15"/>
  <c r="X9" i="15"/>
  <c r="AA9" i="15"/>
  <c r="T9" i="15"/>
  <c r="S9" i="15"/>
  <c r="T43" i="15" l="1"/>
  <c r="F16" i="14" s="1"/>
  <c r="F17" i="14" s="1"/>
  <c r="AA43" i="15"/>
  <c r="H16" i="14" s="1"/>
  <c r="H17" i="14" s="1"/>
  <c r="X43" i="15"/>
  <c r="S43" i="15"/>
  <c r="E16" i="14" s="1"/>
  <c r="E17" i="14" s="1"/>
  <c r="D16" i="14"/>
  <c r="D17" i="14" s="1"/>
  <c r="E19" i="14"/>
  <c r="G16" i="14" l="1"/>
  <c r="G17" i="14" s="1"/>
</calcChain>
</file>

<file path=xl/sharedStrings.xml><?xml version="1.0" encoding="utf-8"?>
<sst xmlns="http://schemas.openxmlformats.org/spreadsheetml/2006/main" count="617" uniqueCount="200">
  <si>
    <t>01</t>
  </si>
  <si>
    <t>02</t>
  </si>
  <si>
    <t>鉱業</t>
  </si>
  <si>
    <t>03</t>
  </si>
  <si>
    <t>04</t>
  </si>
  <si>
    <t>繊維製品</t>
  </si>
  <si>
    <t>05</t>
  </si>
  <si>
    <t>パルプ・紙・木製品</t>
  </si>
  <si>
    <t>06</t>
  </si>
  <si>
    <t>化学製品</t>
  </si>
  <si>
    <t>07</t>
  </si>
  <si>
    <t>石油・石炭製品</t>
  </si>
  <si>
    <t>08</t>
  </si>
  <si>
    <t>窯業・土石製品</t>
  </si>
  <si>
    <t>09</t>
  </si>
  <si>
    <t>10</t>
  </si>
  <si>
    <t>11</t>
  </si>
  <si>
    <t>金属製品</t>
  </si>
  <si>
    <t>12</t>
  </si>
  <si>
    <t>13</t>
  </si>
  <si>
    <t>電気機械</t>
  </si>
  <si>
    <t>14</t>
  </si>
  <si>
    <t>輸送機械</t>
  </si>
  <si>
    <t>15</t>
  </si>
  <si>
    <t>16</t>
  </si>
  <si>
    <t>その他の製造工業製品</t>
  </si>
  <si>
    <t>17</t>
  </si>
  <si>
    <t>建設</t>
  </si>
  <si>
    <t>18</t>
  </si>
  <si>
    <t>電力・ガス・熱供給</t>
  </si>
  <si>
    <t>19</t>
  </si>
  <si>
    <t>20</t>
  </si>
  <si>
    <t>21</t>
  </si>
  <si>
    <t>金融・保険</t>
  </si>
  <si>
    <t>22</t>
  </si>
  <si>
    <t>不動産</t>
  </si>
  <si>
    <t>23</t>
  </si>
  <si>
    <t>24</t>
  </si>
  <si>
    <t>25</t>
  </si>
  <si>
    <t>公務</t>
  </si>
  <si>
    <t>26</t>
  </si>
  <si>
    <t>教育・研究</t>
  </si>
  <si>
    <t>27</t>
  </si>
  <si>
    <t>28</t>
  </si>
  <si>
    <t>29</t>
  </si>
  <si>
    <t>対事業所サービス</t>
  </si>
  <si>
    <t>30</t>
  </si>
  <si>
    <t>対個人サービス</t>
  </si>
  <si>
    <t>31</t>
  </si>
  <si>
    <t>事務用品</t>
  </si>
  <si>
    <t>32</t>
  </si>
  <si>
    <t>分類不明</t>
  </si>
  <si>
    <t>自給率</t>
    <rPh sb="0" eb="3">
      <t>ジキュウリツ</t>
    </rPh>
    <phoneticPr fontId="6"/>
  </si>
  <si>
    <t>雇用者所得率</t>
    <rPh sb="5" eb="6">
      <t>リツ</t>
    </rPh>
    <phoneticPr fontId="6"/>
  </si>
  <si>
    <t>民間消費支出パターン</t>
    <rPh sb="0" eb="2">
      <t>ミンカン</t>
    </rPh>
    <rPh sb="2" eb="4">
      <t>ショウヒ</t>
    </rPh>
    <rPh sb="4" eb="6">
      <t>シシュツ</t>
    </rPh>
    <phoneticPr fontId="6"/>
  </si>
  <si>
    <t>九州</t>
    <rPh sb="0" eb="2">
      <t>キュウシュウ</t>
    </rPh>
    <phoneticPr fontId="6"/>
  </si>
  <si>
    <t>入力シートより</t>
    <rPh sb="0" eb="2">
      <t>ニュウリョク</t>
    </rPh>
    <phoneticPr fontId="6"/>
  </si>
  <si>
    <t>消費誘発額</t>
    <rPh sb="0" eb="2">
      <t>ショウヒ</t>
    </rPh>
    <rPh sb="2" eb="5">
      <t>ユウハツガク</t>
    </rPh>
    <phoneticPr fontId="6"/>
  </si>
  <si>
    <t>合計</t>
    <rPh sb="0" eb="2">
      <t>ゴウケイ</t>
    </rPh>
    <phoneticPr fontId="6"/>
  </si>
  <si>
    <t>就業係数</t>
    <rPh sb="0" eb="2">
      <t>シュウギョウ</t>
    </rPh>
    <rPh sb="2" eb="4">
      <t>ケイスウ</t>
    </rPh>
    <phoneticPr fontId="6"/>
  </si>
  <si>
    <t>雇用係数</t>
    <rPh sb="0" eb="2">
      <t>コヨウ</t>
    </rPh>
    <rPh sb="2" eb="4">
      <t>ケイスウ</t>
    </rPh>
    <phoneticPr fontId="6"/>
  </si>
  <si>
    <t>計算シート</t>
    <rPh sb="0" eb="2">
      <t>ケイサン</t>
    </rPh>
    <phoneticPr fontId="6"/>
  </si>
  <si>
    <t>熊本市</t>
    <rPh sb="0" eb="2">
      <t>クマモト</t>
    </rPh>
    <rPh sb="2" eb="3">
      <t>シ</t>
    </rPh>
    <phoneticPr fontId="6"/>
  </si>
  <si>
    <t>粗付加価値率</t>
    <rPh sb="0" eb="1">
      <t>ソ</t>
    </rPh>
    <rPh sb="1" eb="3">
      <t>フカ</t>
    </rPh>
    <rPh sb="3" eb="5">
      <t>カチ</t>
    </rPh>
    <rPh sb="5" eb="6">
      <t>リツ</t>
    </rPh>
    <phoneticPr fontId="6"/>
  </si>
  <si>
    <t>運賃マージン</t>
    <rPh sb="0" eb="2">
      <t>ウンチン</t>
    </rPh>
    <phoneticPr fontId="6"/>
  </si>
  <si>
    <t>マージン計</t>
    <rPh sb="4" eb="5">
      <t>ケイ</t>
    </rPh>
    <phoneticPr fontId="6"/>
  </si>
  <si>
    <t>生産誘発額</t>
    <rPh sb="0" eb="2">
      <t>セイサン</t>
    </rPh>
    <rPh sb="2" eb="5">
      <t>ユウハツガク</t>
    </rPh>
    <phoneticPr fontId="6"/>
  </si>
  <si>
    <t>第１次波及効果</t>
    <rPh sb="0" eb="1">
      <t>ダイ</t>
    </rPh>
    <rPh sb="2" eb="3">
      <t>ジ</t>
    </rPh>
    <rPh sb="3" eb="5">
      <t>ハキュウ</t>
    </rPh>
    <rPh sb="5" eb="7">
      <t>コウカ</t>
    </rPh>
    <phoneticPr fontId="6"/>
  </si>
  <si>
    <t>第２次波及効果</t>
    <rPh sb="0" eb="1">
      <t>ダイ</t>
    </rPh>
    <rPh sb="2" eb="3">
      <t>ジ</t>
    </rPh>
    <rPh sb="3" eb="5">
      <t>ハキュウ</t>
    </rPh>
    <rPh sb="5" eb="7">
      <t>コウカ</t>
    </rPh>
    <phoneticPr fontId="6"/>
  </si>
  <si>
    <t>第１次波及効果関係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6"/>
  </si>
  <si>
    <t>第２次波及効果関係</t>
    <rPh sb="0" eb="1">
      <t>ダイ</t>
    </rPh>
    <rPh sb="2" eb="3">
      <t>ジ</t>
    </rPh>
    <rPh sb="3" eb="7">
      <t>ハキュウコウカ</t>
    </rPh>
    <rPh sb="7" eb="9">
      <t>カンケイ</t>
    </rPh>
    <phoneticPr fontId="6"/>
  </si>
  <si>
    <t>就業誘発者数</t>
    <rPh sb="0" eb="2">
      <t>シュウギョウ</t>
    </rPh>
    <rPh sb="2" eb="4">
      <t>ユウハツ</t>
    </rPh>
    <rPh sb="4" eb="5">
      <t>シャ</t>
    </rPh>
    <rPh sb="5" eb="6">
      <t>スウ</t>
    </rPh>
    <phoneticPr fontId="6"/>
  </si>
  <si>
    <t>うち雇用誘発者数</t>
    <rPh sb="2" eb="4">
      <t>コヨウ</t>
    </rPh>
    <rPh sb="4" eb="6">
      <t>ユウハツ</t>
    </rPh>
    <rPh sb="6" eb="7">
      <t>シャ</t>
    </rPh>
    <rPh sb="7" eb="8">
      <t>スウ</t>
    </rPh>
    <phoneticPr fontId="6"/>
  </si>
  <si>
    <t>波及効果倍率→</t>
    <rPh sb="0" eb="4">
      <t>ハキュウコウカ</t>
    </rPh>
    <rPh sb="4" eb="6">
      <t>バイリツ</t>
    </rPh>
    <phoneticPr fontId="6"/>
  </si>
  <si>
    <t>年</t>
    <rPh sb="0" eb="1">
      <t>ネン</t>
    </rPh>
    <phoneticPr fontId="6"/>
  </si>
  <si>
    <t>地域</t>
    <rPh sb="0" eb="2">
      <t>チイキ</t>
    </rPh>
    <phoneticPr fontId="6"/>
  </si>
  <si>
    <t>就業誘発者</t>
    <rPh sb="0" eb="2">
      <t>シュウギョウ</t>
    </rPh>
    <rPh sb="2" eb="4">
      <t>ユウハツ</t>
    </rPh>
    <rPh sb="4" eb="5">
      <t>シャ</t>
    </rPh>
    <phoneticPr fontId="6"/>
  </si>
  <si>
    <t>雇用誘発者</t>
    <rPh sb="0" eb="2">
      <t>コヨウ</t>
    </rPh>
    <rPh sb="2" eb="4">
      <t>ユウハツ</t>
    </rPh>
    <rPh sb="4" eb="5">
      <t>シャ</t>
    </rPh>
    <phoneticPr fontId="6"/>
  </si>
  <si>
    <t>与件データ</t>
    <rPh sb="0" eb="2">
      <t>ヨケン</t>
    </rPh>
    <phoneticPr fontId="6"/>
  </si>
  <si>
    <t>波及効果の倍率</t>
    <rPh sb="0" eb="4">
      <t>ハキュウコウカ</t>
    </rPh>
    <rPh sb="5" eb="7">
      <t>バイリツ</t>
    </rPh>
    <phoneticPr fontId="6"/>
  </si>
  <si>
    <t>第２次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6"/>
  </si>
  <si>
    <t>第１次
生産誘発額</t>
    <rPh sb="0" eb="1">
      <t>ダイ</t>
    </rPh>
    <rPh sb="2" eb="3">
      <t>ジ</t>
    </rPh>
    <rPh sb="4" eb="6">
      <t>セイサン</t>
    </rPh>
    <rPh sb="6" eb="8">
      <t>ユウハツ</t>
    </rPh>
    <rPh sb="8" eb="9">
      <t>ガク</t>
    </rPh>
    <phoneticPr fontId="6"/>
  </si>
  <si>
    <t>第１次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6"/>
  </si>
  <si>
    <t>第２次
就業誘発者数</t>
    <rPh sb="0" eb="1">
      <t>ダイ</t>
    </rPh>
    <rPh sb="2" eb="3">
      <t>ジ</t>
    </rPh>
    <rPh sb="4" eb="6">
      <t>シュウギョウ</t>
    </rPh>
    <rPh sb="6" eb="8">
      <t>ユウハツ</t>
    </rPh>
    <rPh sb="8" eb="9">
      <t>シャ</t>
    </rPh>
    <rPh sb="9" eb="10">
      <t>カズ</t>
    </rPh>
    <phoneticPr fontId="6"/>
  </si>
  <si>
    <t>第１次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6"/>
  </si>
  <si>
    <t>第２次
雇用誘発者数</t>
    <rPh sb="0" eb="1">
      <t>ダイ</t>
    </rPh>
    <rPh sb="2" eb="3">
      <t>ジ</t>
    </rPh>
    <rPh sb="4" eb="6">
      <t>コヨウ</t>
    </rPh>
    <rPh sb="6" eb="8">
      <t>ユウハツ</t>
    </rPh>
    <rPh sb="8" eb="9">
      <t>シャ</t>
    </rPh>
    <rPh sb="9" eb="10">
      <t>カズ</t>
    </rPh>
    <phoneticPr fontId="6"/>
  </si>
  <si>
    <t>与件データ
（購入者価格）</t>
    <rPh sb="0" eb="2">
      <t>ヨケン</t>
    </rPh>
    <rPh sb="7" eb="10">
      <t>コウニュウシャ</t>
    </rPh>
    <rPh sb="10" eb="12">
      <t>カカク</t>
    </rPh>
    <phoneticPr fontId="6"/>
  </si>
  <si>
    <t>33</t>
  </si>
  <si>
    <t>34</t>
  </si>
  <si>
    <t>消費転換係数のリスト</t>
    <rPh sb="0" eb="2">
      <t>ショウヒ</t>
    </rPh>
    <rPh sb="2" eb="4">
      <t>テンカン</t>
    </rPh>
    <rPh sb="4" eb="6">
      <t>ケイスウ</t>
    </rPh>
    <phoneticPr fontId="6"/>
  </si>
  <si>
    <t>平成26年</t>
    <rPh sb="0" eb="2">
      <t>ヘイセイ</t>
    </rPh>
    <rPh sb="4" eb="5">
      <t>ネン</t>
    </rPh>
    <phoneticPr fontId="6"/>
  </si>
  <si>
    <t>平成25年</t>
    <rPh sb="0" eb="2">
      <t>ヘイセイ</t>
    </rPh>
    <rPh sb="4" eb="5">
      <t>ネン</t>
    </rPh>
    <phoneticPr fontId="6"/>
  </si>
  <si>
    <t>平成24年</t>
    <rPh sb="0" eb="2">
      <t>ヘイセイ</t>
    </rPh>
    <rPh sb="4" eb="5">
      <t>ネン</t>
    </rPh>
    <phoneticPr fontId="6"/>
  </si>
  <si>
    <t>平成23年</t>
    <rPh sb="0" eb="2">
      <t>ヘイセイ</t>
    </rPh>
    <rPh sb="4" eb="5">
      <t>ネン</t>
    </rPh>
    <phoneticPr fontId="6"/>
  </si>
  <si>
    <t>この分析ツールを利用する前に、必ず、以下の「利用上の注意事項」をお読みください。</t>
    <rPh sb="2" eb="4">
      <t>ブンセキ</t>
    </rPh>
    <rPh sb="8" eb="10">
      <t>リヨウ</t>
    </rPh>
    <rPh sb="12" eb="13">
      <t>マエ</t>
    </rPh>
    <rPh sb="15" eb="16">
      <t>カナラ</t>
    </rPh>
    <rPh sb="18" eb="20">
      <t>イカ</t>
    </rPh>
    <rPh sb="22" eb="25">
      <t>リヨウジョウ</t>
    </rPh>
    <rPh sb="26" eb="28">
      <t>チュウイ</t>
    </rPh>
    <rPh sb="28" eb="30">
      <t>ジコウ</t>
    </rPh>
    <rPh sb="33" eb="34">
      <t>ヨ</t>
    </rPh>
    <phoneticPr fontId="6"/>
  </si>
  <si>
    <t>平成27年</t>
    <rPh sb="0" eb="2">
      <t>ヘイセイ</t>
    </rPh>
    <rPh sb="4" eb="5">
      <t>ネン</t>
    </rPh>
    <phoneticPr fontId="6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</si>
  <si>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</si>
  <si>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</si>
  <si>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</si>
  <si>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消費転換係数</t>
    <rPh sb="0" eb="2">
      <t>ショウヒ</t>
    </rPh>
    <rPh sb="2" eb="4">
      <t>テンカン</t>
    </rPh>
    <rPh sb="4" eb="6">
      <t>ケイスウ</t>
    </rPh>
    <phoneticPr fontId="6"/>
  </si>
  <si>
    <t>消費支出</t>
    <rPh sb="0" eb="2">
      <t>ショウヒ</t>
    </rPh>
    <rPh sb="2" eb="4">
      <t>シシュツ</t>
    </rPh>
    <phoneticPr fontId="6"/>
  </si>
  <si>
    <t>実収入</t>
    <rPh sb="0" eb="1">
      <t>ジツ</t>
    </rPh>
    <rPh sb="1" eb="3">
      <t>シュウニュウ</t>
    </rPh>
    <phoneticPr fontId="6"/>
  </si>
  <si>
    <t>倍</t>
    <rPh sb="0" eb="1">
      <t>バイ</t>
    </rPh>
    <phoneticPr fontId="6"/>
  </si>
  <si>
    <t>35</t>
  </si>
  <si>
    <t>36</t>
  </si>
  <si>
    <t>37</t>
  </si>
  <si>
    <t>飲食料品</t>
  </si>
  <si>
    <t>電子部品</t>
  </si>
  <si>
    <t>廃棄物処理</t>
  </si>
  <si>
    <t>情報通信</t>
  </si>
  <si>
    <t>マージン調整後
与件データ
（生産者価格）</t>
    <rPh sb="4" eb="6">
      <t>チョウセイ</t>
    </rPh>
    <rPh sb="6" eb="7">
      <t>ゴ</t>
    </rPh>
    <rPh sb="8" eb="10">
      <t>ヨケン</t>
    </rPh>
    <rPh sb="15" eb="18">
      <t>セイサンシャ</t>
    </rPh>
    <rPh sb="18" eb="20">
      <t>カカク</t>
    </rPh>
    <phoneticPr fontId="6"/>
  </si>
  <si>
    <t>上記年平均</t>
    <rPh sb="0" eb="2">
      <t>ジョウキ</t>
    </rPh>
    <rPh sb="2" eb="3">
      <t>ネン</t>
    </rPh>
    <rPh sb="3" eb="5">
      <t>ヘイキン</t>
    </rPh>
    <phoneticPr fontId="6"/>
  </si>
  <si>
    <t>第１次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6"/>
  </si>
  <si>
    <t>第１次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6"/>
  </si>
  <si>
    <t>第２次需要額</t>
    <rPh sb="0" eb="1">
      <t>ダイ</t>
    </rPh>
    <rPh sb="2" eb="3">
      <t>ジ</t>
    </rPh>
    <rPh sb="3" eb="6">
      <t>ジュヨウガク</t>
    </rPh>
    <phoneticPr fontId="6"/>
  </si>
  <si>
    <t>第２次
粗付加価値
誘発額</t>
    <rPh sb="0" eb="1">
      <t>ダイ</t>
    </rPh>
    <rPh sb="2" eb="3">
      <t>ジ</t>
    </rPh>
    <rPh sb="4" eb="5">
      <t>ソ</t>
    </rPh>
    <rPh sb="5" eb="7">
      <t>フカ</t>
    </rPh>
    <rPh sb="7" eb="9">
      <t>カチ</t>
    </rPh>
    <rPh sb="10" eb="12">
      <t>ユウハツ</t>
    </rPh>
    <rPh sb="12" eb="13">
      <t>ガク</t>
    </rPh>
    <phoneticPr fontId="6"/>
  </si>
  <si>
    <t>第２次
雇用者所得
誘発額</t>
    <rPh sb="0" eb="1">
      <t>ダイ</t>
    </rPh>
    <rPh sb="2" eb="3">
      <t>ジ</t>
    </rPh>
    <rPh sb="4" eb="7">
      <t>コヨウシャ</t>
    </rPh>
    <rPh sb="7" eb="9">
      <t>ショトク</t>
    </rPh>
    <rPh sb="10" eb="13">
      <t>ユウハツガク</t>
    </rPh>
    <phoneticPr fontId="6"/>
  </si>
  <si>
    <t>はん用機械</t>
  </si>
  <si>
    <t>生産用機械</t>
  </si>
  <si>
    <t>業務用機械</t>
  </si>
  <si>
    <t>水道</t>
  </si>
  <si>
    <t>運輸・郵便</t>
  </si>
  <si>
    <t>医療・福祉</t>
  </si>
  <si>
    <t>　　　　　　　　　　　　　　型逆行列</t>
    <rPh sb="14" eb="15">
      <t>ガタ</t>
    </rPh>
    <rPh sb="15" eb="18">
      <t>ギャクギョウレツ</t>
    </rPh>
    <phoneticPr fontId="6"/>
  </si>
  <si>
    <t>分析結果</t>
    <rPh sb="0" eb="2">
      <t>ブンセキ</t>
    </rPh>
    <rPh sb="2" eb="4">
      <t>ケッカ</t>
    </rPh>
    <phoneticPr fontId="6"/>
  </si>
  <si>
    <t>うち粗付加価値
誘発額</t>
    <rPh sb="2" eb="3">
      <t>ソ</t>
    </rPh>
    <rPh sb="3" eb="5">
      <t>フカ</t>
    </rPh>
    <rPh sb="5" eb="7">
      <t>カチ</t>
    </rPh>
    <rPh sb="8" eb="10">
      <t>ユウハツ</t>
    </rPh>
    <rPh sb="10" eb="11">
      <t>ガク</t>
    </rPh>
    <phoneticPr fontId="6"/>
  </si>
  <si>
    <t>うち雇用者所得
誘発額</t>
    <rPh sb="2" eb="5">
      <t>コヨウシャ</t>
    </rPh>
    <rPh sb="5" eb="7">
      <t>ショトク</t>
    </rPh>
    <rPh sb="8" eb="10">
      <t>ユウハツ</t>
    </rPh>
    <rPh sb="10" eb="11">
      <t>ガク</t>
    </rPh>
    <phoneticPr fontId="6"/>
  </si>
  <si>
    <t>使用した消費転換係数</t>
    <rPh sb="0" eb="2">
      <t>シヨウ</t>
    </rPh>
    <rPh sb="4" eb="6">
      <t>ショウヒ</t>
    </rPh>
    <rPh sb="6" eb="8">
      <t>テンカン</t>
    </rPh>
    <rPh sb="8" eb="10">
      <t>ケイスウ</t>
    </rPh>
    <phoneticPr fontId="6"/>
  </si>
  <si>
    <t>産業部門</t>
    <rPh sb="0" eb="2">
      <t>サンギョウ</t>
    </rPh>
    <rPh sb="2" eb="4">
      <t>ブモン</t>
    </rPh>
    <phoneticPr fontId="6"/>
  </si>
  <si>
    <t>※　各数値は小数点以下を四捨五入して表示しているので、合計と一致しない場合がある。</t>
    <rPh sb="2" eb="3">
      <t>カク</t>
    </rPh>
    <rPh sb="3" eb="5">
      <t>スウチ</t>
    </rPh>
    <rPh sb="6" eb="9">
      <t>ショウスウテン</t>
    </rPh>
    <rPh sb="9" eb="11">
      <t>イカ</t>
    </rPh>
    <rPh sb="12" eb="16">
      <t>シシャゴニュウ</t>
    </rPh>
    <rPh sb="18" eb="20">
      <t>ヒョウジ</t>
    </rPh>
    <rPh sb="27" eb="29">
      <t>ゴウケイ</t>
    </rPh>
    <rPh sb="30" eb="32">
      <t>イッチ</t>
    </rPh>
    <rPh sb="35" eb="37">
      <t>バアイ</t>
    </rPh>
    <phoneticPr fontId="6"/>
  </si>
  <si>
    <t>（百万円）</t>
    <rPh sb="1" eb="2">
      <t>ヒャク</t>
    </rPh>
    <rPh sb="2" eb="4">
      <t>マンエン</t>
    </rPh>
    <phoneticPr fontId="6"/>
  </si>
  <si>
    <t>（人）</t>
    <rPh sb="1" eb="2">
      <t>ニン</t>
    </rPh>
    <phoneticPr fontId="6"/>
  </si>
  <si>
    <t>（円）</t>
    <rPh sb="1" eb="2">
      <t>エン</t>
    </rPh>
    <phoneticPr fontId="6"/>
  </si>
  <si>
    <t>　① 需要増加額（与件データ）を該当する産業部門に直接入力</t>
    <rPh sb="3" eb="5">
      <t>ジュヨウ</t>
    </rPh>
    <rPh sb="5" eb="7">
      <t>ゾウカ</t>
    </rPh>
    <rPh sb="7" eb="8">
      <t>ガク</t>
    </rPh>
    <rPh sb="9" eb="11">
      <t>ヨケン</t>
    </rPh>
    <rPh sb="16" eb="18">
      <t>ガイトウ</t>
    </rPh>
    <rPh sb="20" eb="22">
      <t>サンギョウ</t>
    </rPh>
    <rPh sb="22" eb="24">
      <t>ブモン</t>
    </rPh>
    <rPh sb="25" eb="27">
      <t>チョクセツ</t>
    </rPh>
    <rPh sb="27" eb="29">
      <t>ニュウリョク</t>
    </rPh>
    <phoneticPr fontId="6"/>
  </si>
  <si>
    <t>　② 消費転換係数の年と地域をリストから選択</t>
    <rPh sb="3" eb="5">
      <t>ショウヒ</t>
    </rPh>
    <rPh sb="5" eb="7">
      <t>テンカン</t>
    </rPh>
    <rPh sb="7" eb="9">
      <t>ケイスウ</t>
    </rPh>
    <rPh sb="10" eb="11">
      <t>トシ</t>
    </rPh>
    <rPh sb="12" eb="14">
      <t>チイキ</t>
    </rPh>
    <rPh sb="20" eb="22">
      <t>センタク</t>
    </rPh>
    <phoneticPr fontId="6"/>
  </si>
  <si>
    <t>獣医業、農業サービス（土地改良区、青果物共同選果場、航空防除、種付業、ふ卵業など）を含む</t>
    <rPh sb="0" eb="2">
      <t>ジュウイ</t>
    </rPh>
    <rPh sb="2" eb="3">
      <t>ギョウ</t>
    </rPh>
    <rPh sb="4" eb="6">
      <t>ノウギョウ</t>
    </rPh>
    <rPh sb="11" eb="13">
      <t>トチ</t>
    </rPh>
    <rPh sb="13" eb="15">
      <t>カイリョウ</t>
    </rPh>
    <rPh sb="15" eb="16">
      <t>ク</t>
    </rPh>
    <rPh sb="17" eb="20">
      <t>セイカブツ</t>
    </rPh>
    <rPh sb="20" eb="22">
      <t>キョウドウ</t>
    </rPh>
    <rPh sb="22" eb="23">
      <t>セン</t>
    </rPh>
    <rPh sb="23" eb="24">
      <t>カ</t>
    </rPh>
    <rPh sb="24" eb="25">
      <t>ジョウ</t>
    </rPh>
    <rPh sb="26" eb="28">
      <t>コウクウ</t>
    </rPh>
    <rPh sb="28" eb="30">
      <t>ボウジョ</t>
    </rPh>
    <rPh sb="31" eb="33">
      <t>タネツ</t>
    </rPh>
    <rPh sb="33" eb="34">
      <t>ギョウ</t>
    </rPh>
    <rPh sb="36" eb="37">
      <t>ラン</t>
    </rPh>
    <rPh sb="37" eb="38">
      <t>ギョウ</t>
    </rPh>
    <rPh sb="42" eb="43">
      <t>フク</t>
    </rPh>
    <phoneticPr fontId="6"/>
  </si>
  <si>
    <t>砂利・採石、砕石など</t>
    <rPh sb="0" eb="2">
      <t>ジャリ</t>
    </rPh>
    <rPh sb="3" eb="5">
      <t>サイセキ</t>
    </rPh>
    <rPh sb="6" eb="8">
      <t>サイセキ</t>
    </rPh>
    <phoneticPr fontId="6"/>
  </si>
  <si>
    <t>飼料・有機質肥料、たばこを含む</t>
    <rPh sb="0" eb="2">
      <t>シリョウ</t>
    </rPh>
    <rPh sb="3" eb="6">
      <t>ユウキシツ</t>
    </rPh>
    <rPh sb="6" eb="8">
      <t>ヒリョウ</t>
    </rPh>
    <rPh sb="13" eb="14">
      <t>フク</t>
    </rPh>
    <phoneticPr fontId="6"/>
  </si>
  <si>
    <t>染色整理、綱・網を含む</t>
    <rPh sb="0" eb="2">
      <t>センショク</t>
    </rPh>
    <rPh sb="2" eb="4">
      <t>セイリ</t>
    </rPh>
    <rPh sb="5" eb="6">
      <t>ツナ</t>
    </rPh>
    <rPh sb="7" eb="8">
      <t>アミ</t>
    </rPh>
    <rPh sb="9" eb="10">
      <t>フク</t>
    </rPh>
    <phoneticPr fontId="6"/>
  </si>
  <si>
    <t>金属製家具を含む</t>
    <rPh sb="0" eb="3">
      <t>キンゾクセイ</t>
    </rPh>
    <rPh sb="3" eb="5">
      <t>カグ</t>
    </rPh>
    <rPh sb="6" eb="7">
      <t>フク</t>
    </rPh>
    <phoneticPr fontId="6"/>
  </si>
  <si>
    <t>化学肥料、無機化学工業製品、化学繊維、医薬品など</t>
    <rPh sb="0" eb="2">
      <t>カガク</t>
    </rPh>
    <rPh sb="2" eb="4">
      <t>ヒリョウ</t>
    </rPh>
    <rPh sb="5" eb="7">
      <t>ムキ</t>
    </rPh>
    <rPh sb="7" eb="9">
      <t>カガク</t>
    </rPh>
    <rPh sb="9" eb="11">
      <t>コウギョウ</t>
    </rPh>
    <rPh sb="11" eb="13">
      <t>セイヒン</t>
    </rPh>
    <rPh sb="14" eb="16">
      <t>カガク</t>
    </rPh>
    <rPh sb="16" eb="18">
      <t>センイ</t>
    </rPh>
    <rPh sb="19" eb="22">
      <t>イヤクヒン</t>
    </rPh>
    <phoneticPr fontId="6"/>
  </si>
  <si>
    <t>舗装材料を含む</t>
    <rPh sb="0" eb="2">
      <t>ホソウ</t>
    </rPh>
    <rPh sb="2" eb="3">
      <t>ザイ</t>
    </rPh>
    <rPh sb="3" eb="4">
      <t>リョウ</t>
    </rPh>
    <rPh sb="5" eb="6">
      <t>フク</t>
    </rPh>
    <phoneticPr fontId="6"/>
  </si>
  <si>
    <t>合成皮革を含む</t>
    <rPh sb="0" eb="2">
      <t>ゴウセイ</t>
    </rPh>
    <rPh sb="2" eb="4">
      <t>ヒカク</t>
    </rPh>
    <rPh sb="5" eb="6">
      <t>フク</t>
    </rPh>
    <phoneticPr fontId="6"/>
  </si>
  <si>
    <t>ガラス製品、セメント製品、陶磁器など</t>
    <rPh sb="3" eb="5">
      <t>セイヒン</t>
    </rPh>
    <rPh sb="10" eb="12">
      <t>セイヒン</t>
    </rPh>
    <rPh sb="13" eb="16">
      <t>トウジキ</t>
    </rPh>
    <phoneticPr fontId="6"/>
  </si>
  <si>
    <t>ガス・石油機器・暖厨房機器を含む</t>
    <rPh sb="3" eb="5">
      <t>セキユ</t>
    </rPh>
    <rPh sb="5" eb="7">
      <t>キキ</t>
    </rPh>
    <rPh sb="8" eb="9">
      <t>ダン</t>
    </rPh>
    <rPh sb="9" eb="11">
      <t>チュウボウ</t>
    </rPh>
    <rPh sb="11" eb="13">
      <t>キキ</t>
    </rPh>
    <rPh sb="14" eb="15">
      <t>フク</t>
    </rPh>
    <phoneticPr fontId="6"/>
  </si>
  <si>
    <t>ボイラ、タービン、原動機、運搬機械など</t>
    <rPh sb="9" eb="12">
      <t>ゲンドウキ</t>
    </rPh>
    <rPh sb="13" eb="15">
      <t>ウンパン</t>
    </rPh>
    <rPh sb="15" eb="17">
      <t>キカイ</t>
    </rPh>
    <phoneticPr fontId="6"/>
  </si>
  <si>
    <t>農業用機械、建設・鉱山機械、半導体製造装置、ロボットなど</t>
    <rPh sb="0" eb="2">
      <t>ノウギョウ</t>
    </rPh>
    <rPh sb="2" eb="3">
      <t>ヨウ</t>
    </rPh>
    <rPh sb="3" eb="5">
      <t>キカイ</t>
    </rPh>
    <rPh sb="6" eb="8">
      <t>ケンセツ</t>
    </rPh>
    <rPh sb="9" eb="11">
      <t>コウザン</t>
    </rPh>
    <rPh sb="11" eb="13">
      <t>キカイ</t>
    </rPh>
    <rPh sb="14" eb="17">
      <t>ハンドウタイ</t>
    </rPh>
    <rPh sb="17" eb="19">
      <t>セイゾウ</t>
    </rPh>
    <rPh sb="19" eb="21">
      <t>ソウチ</t>
    </rPh>
    <phoneticPr fontId="6"/>
  </si>
  <si>
    <t>事務用機械、計測機器、医療用機械器具、光学機械・レンズなど</t>
    <rPh sb="0" eb="3">
      <t>ジムヨウ</t>
    </rPh>
    <rPh sb="3" eb="5">
      <t>キカイ</t>
    </rPh>
    <rPh sb="6" eb="8">
      <t>ケイソク</t>
    </rPh>
    <rPh sb="8" eb="10">
      <t>キキ</t>
    </rPh>
    <rPh sb="11" eb="14">
      <t>イリョウヨウ</t>
    </rPh>
    <rPh sb="14" eb="16">
      <t>キカイ</t>
    </rPh>
    <rPh sb="16" eb="18">
      <t>キグ</t>
    </rPh>
    <rPh sb="19" eb="21">
      <t>コウガク</t>
    </rPh>
    <rPh sb="21" eb="23">
      <t>キカイ</t>
    </rPh>
    <phoneticPr fontId="6"/>
  </si>
  <si>
    <t>半導体素子、集積回路、液晶パネル、電子回路など</t>
    <rPh sb="0" eb="3">
      <t>ハンドウタイ</t>
    </rPh>
    <rPh sb="3" eb="5">
      <t>ソシ</t>
    </rPh>
    <rPh sb="6" eb="8">
      <t>シュウセキ</t>
    </rPh>
    <rPh sb="8" eb="10">
      <t>カイロ</t>
    </rPh>
    <rPh sb="11" eb="13">
      <t>エキショウ</t>
    </rPh>
    <rPh sb="17" eb="19">
      <t>デンシ</t>
    </rPh>
    <rPh sb="19" eb="21">
      <t>カイロ</t>
    </rPh>
    <phoneticPr fontId="6"/>
  </si>
  <si>
    <t>開閉制御装置・配電盤、民生用電気機器（電子レンジ、冷蔵庫、扇風機、掃除機、洗濯機など）、電気計測器、電気照明器具、電池など</t>
    <rPh sb="0" eb="2">
      <t>カイヘイ</t>
    </rPh>
    <rPh sb="2" eb="4">
      <t>セイギョ</t>
    </rPh>
    <rPh sb="4" eb="6">
      <t>ソウチ</t>
    </rPh>
    <rPh sb="7" eb="10">
      <t>ハイデンバン</t>
    </rPh>
    <rPh sb="11" eb="13">
      <t>ミンセイ</t>
    </rPh>
    <rPh sb="13" eb="14">
      <t>ヨウ</t>
    </rPh>
    <rPh sb="14" eb="16">
      <t>デンキ</t>
    </rPh>
    <rPh sb="16" eb="18">
      <t>キキ</t>
    </rPh>
    <rPh sb="19" eb="21">
      <t>デンシ</t>
    </rPh>
    <rPh sb="25" eb="28">
      <t>レイゾウコ</t>
    </rPh>
    <rPh sb="29" eb="32">
      <t>センプウキ</t>
    </rPh>
    <rPh sb="33" eb="36">
      <t>ソウジキ</t>
    </rPh>
    <rPh sb="37" eb="40">
      <t>センタクキ</t>
    </rPh>
    <rPh sb="44" eb="46">
      <t>デンキ</t>
    </rPh>
    <rPh sb="46" eb="49">
      <t>ケイソクキ</t>
    </rPh>
    <rPh sb="50" eb="52">
      <t>デンキ</t>
    </rPh>
    <rPh sb="52" eb="54">
      <t>ショウメイ</t>
    </rPh>
    <rPh sb="54" eb="56">
      <t>キグ</t>
    </rPh>
    <rPh sb="57" eb="59">
      <t>デンチ</t>
    </rPh>
    <phoneticPr fontId="6"/>
  </si>
  <si>
    <t>ビデオ機器・デジタルカメラ、テレビ、携帯電話、パソコンなど</t>
    <rPh sb="3" eb="5">
      <t>キキ</t>
    </rPh>
    <rPh sb="18" eb="20">
      <t>ケイタイ</t>
    </rPh>
    <rPh sb="20" eb="22">
      <t>デンワ</t>
    </rPh>
    <phoneticPr fontId="6"/>
  </si>
  <si>
    <t>乗用車、二輪自動車、船舶、鉄道車両、航空機、自転車など</t>
    <rPh sb="0" eb="3">
      <t>ジョウヨウシャ</t>
    </rPh>
    <rPh sb="4" eb="6">
      <t>ニリン</t>
    </rPh>
    <rPh sb="6" eb="9">
      <t>ジドウシャ</t>
    </rPh>
    <rPh sb="10" eb="12">
      <t>センパク</t>
    </rPh>
    <rPh sb="13" eb="15">
      <t>テツドウ</t>
    </rPh>
    <rPh sb="15" eb="17">
      <t>シャリョウ</t>
    </rPh>
    <rPh sb="18" eb="21">
      <t>コウクウキ</t>
    </rPh>
    <rPh sb="22" eb="25">
      <t>ジテンシャ</t>
    </rPh>
    <phoneticPr fontId="6"/>
  </si>
  <si>
    <t>印刷・製版・製本、製革・毛皮、革製履物・手袋、かばん、がん具、運動用品、身辺細貨品（貴金属・宝石、装飾品など）、時計、楽器、筆記具・文具、畳・わら加工品、清掃用品、傘、眼鏡、など
再生資源回収・加工処理を含む</t>
    <rPh sb="9" eb="11">
      <t>セイカク</t>
    </rPh>
    <rPh sb="12" eb="14">
      <t>ケガワ</t>
    </rPh>
    <rPh sb="17" eb="19">
      <t>ハキモノ</t>
    </rPh>
    <rPh sb="20" eb="22">
      <t>テブクロ</t>
    </rPh>
    <rPh sb="29" eb="30">
      <t>グ</t>
    </rPh>
    <rPh sb="31" eb="33">
      <t>ウンドウ</t>
    </rPh>
    <rPh sb="33" eb="35">
      <t>ヨウヒン</t>
    </rPh>
    <rPh sb="36" eb="38">
      <t>シンペン</t>
    </rPh>
    <rPh sb="38" eb="39">
      <t>サイ</t>
    </rPh>
    <rPh sb="39" eb="40">
      <t>カ</t>
    </rPh>
    <rPh sb="40" eb="41">
      <t>ヒン</t>
    </rPh>
    <rPh sb="42" eb="45">
      <t>キキンゾク</t>
    </rPh>
    <rPh sb="46" eb="48">
      <t>ホウセキ</t>
    </rPh>
    <rPh sb="49" eb="51">
      <t>ソウショク</t>
    </rPh>
    <rPh sb="51" eb="52">
      <t>ヒン</t>
    </rPh>
    <rPh sb="56" eb="58">
      <t>トケイ</t>
    </rPh>
    <rPh sb="59" eb="61">
      <t>ガッキ</t>
    </rPh>
    <rPh sb="62" eb="65">
      <t>ヒッキグ</t>
    </rPh>
    <rPh sb="66" eb="68">
      <t>ブング</t>
    </rPh>
    <rPh sb="69" eb="70">
      <t>タタミ</t>
    </rPh>
    <rPh sb="73" eb="75">
      <t>カコウ</t>
    </rPh>
    <rPh sb="75" eb="76">
      <t>ヒン</t>
    </rPh>
    <rPh sb="77" eb="79">
      <t>セイソウ</t>
    </rPh>
    <rPh sb="79" eb="81">
      <t>ヨウヒン</t>
    </rPh>
    <rPh sb="82" eb="83">
      <t>カサ</t>
    </rPh>
    <rPh sb="84" eb="86">
      <t>メガネ</t>
    </rPh>
    <rPh sb="90" eb="92">
      <t>サイセイ</t>
    </rPh>
    <rPh sb="92" eb="94">
      <t>シゲン</t>
    </rPh>
    <rPh sb="94" eb="96">
      <t>カイシュウ</t>
    </rPh>
    <rPh sb="97" eb="99">
      <t>カコウ</t>
    </rPh>
    <rPh sb="99" eb="101">
      <t>ショリ</t>
    </rPh>
    <rPh sb="102" eb="103">
      <t>フク</t>
    </rPh>
    <phoneticPr fontId="6"/>
  </si>
  <si>
    <t>住宅・非住宅建築、建設補修、公共事業、駐車場・ゴルフ場・遊園地の建設など</t>
    <rPh sb="0" eb="2">
      <t>ジュウタク</t>
    </rPh>
    <rPh sb="3" eb="4">
      <t>ヒ</t>
    </rPh>
    <rPh sb="4" eb="6">
      <t>ジュウタク</t>
    </rPh>
    <rPh sb="6" eb="8">
      <t>ケンチク</t>
    </rPh>
    <rPh sb="9" eb="11">
      <t>ケンセツ</t>
    </rPh>
    <rPh sb="11" eb="13">
      <t>ホシュウ</t>
    </rPh>
    <rPh sb="14" eb="16">
      <t>コウキョウ</t>
    </rPh>
    <rPh sb="16" eb="18">
      <t>ジギョウ</t>
    </rPh>
    <rPh sb="19" eb="21">
      <t>チュウシャ</t>
    </rPh>
    <rPh sb="21" eb="22">
      <t>ジョウ</t>
    </rPh>
    <rPh sb="26" eb="27">
      <t>ジョウ</t>
    </rPh>
    <rPh sb="28" eb="31">
      <t>ユウエンチ</t>
    </rPh>
    <rPh sb="32" eb="34">
      <t>ケンセツ</t>
    </rPh>
    <phoneticPr fontId="6"/>
  </si>
  <si>
    <t>原子力・火力・水力発電、都市ガスなど</t>
    <rPh sb="0" eb="3">
      <t>ゲンシリョク</t>
    </rPh>
    <rPh sb="4" eb="6">
      <t>カリョク</t>
    </rPh>
    <rPh sb="7" eb="9">
      <t>スイリョク</t>
    </rPh>
    <rPh sb="9" eb="11">
      <t>ハツデン</t>
    </rPh>
    <rPh sb="12" eb="14">
      <t>トシ</t>
    </rPh>
    <phoneticPr fontId="6"/>
  </si>
  <si>
    <t>上水道・簡易水道、工業用水、下水道など</t>
    <rPh sb="1" eb="3">
      <t>スイドウ</t>
    </rPh>
    <rPh sb="4" eb="6">
      <t>カンイ</t>
    </rPh>
    <rPh sb="6" eb="8">
      <t>スイドウ</t>
    </rPh>
    <phoneticPr fontId="6"/>
  </si>
  <si>
    <t>ごみ、産業廃棄物、し尿の収集・処理など</t>
    <rPh sb="3" eb="5">
      <t>サンギョウ</t>
    </rPh>
    <rPh sb="5" eb="8">
      <t>ハイキブツ</t>
    </rPh>
    <rPh sb="10" eb="11">
      <t>ニョウ</t>
    </rPh>
    <rPh sb="12" eb="14">
      <t>シュウシュウ</t>
    </rPh>
    <rPh sb="15" eb="17">
      <t>ショリ</t>
    </rPh>
    <phoneticPr fontId="6"/>
  </si>
  <si>
    <t>銀行、貸金業、証券会社、生命保険、損害保険など</t>
    <rPh sb="0" eb="2">
      <t>ギンコウ</t>
    </rPh>
    <rPh sb="3" eb="5">
      <t>カシキン</t>
    </rPh>
    <rPh sb="5" eb="6">
      <t>ギョウ</t>
    </rPh>
    <rPh sb="7" eb="9">
      <t>ショウケン</t>
    </rPh>
    <rPh sb="9" eb="11">
      <t>カイシャ</t>
    </rPh>
    <rPh sb="12" eb="14">
      <t>セイメイ</t>
    </rPh>
    <rPh sb="14" eb="16">
      <t>ホケン</t>
    </rPh>
    <rPh sb="17" eb="19">
      <t>ソンガイ</t>
    </rPh>
    <rPh sb="19" eb="21">
      <t>ホケン</t>
    </rPh>
    <phoneticPr fontId="6"/>
  </si>
  <si>
    <t>不動産仲介・管理業、不動産賃貸業、貸家業など</t>
    <rPh sb="0" eb="3">
      <t>フドウサン</t>
    </rPh>
    <rPh sb="3" eb="5">
      <t>チュウカイ</t>
    </rPh>
    <rPh sb="6" eb="8">
      <t>カンリ</t>
    </rPh>
    <rPh sb="8" eb="9">
      <t>ギョウ</t>
    </rPh>
    <rPh sb="10" eb="13">
      <t>フドウサン</t>
    </rPh>
    <rPh sb="13" eb="15">
      <t>チンタイ</t>
    </rPh>
    <rPh sb="15" eb="16">
      <t>ギョウ</t>
    </rPh>
    <rPh sb="17" eb="19">
      <t>カシヤ</t>
    </rPh>
    <rPh sb="19" eb="20">
      <t>ギョウ</t>
    </rPh>
    <phoneticPr fontId="6"/>
  </si>
  <si>
    <t>鉄道、バス、タクシー、貨物自動車、船舶、航空機などによる旅客・貨物の輸送、輸送に附帯するサービス及び施設管理、倉庫、高速道路、バス・トラックターミナルなど</t>
    <rPh sb="0" eb="2">
      <t>テツドウ</t>
    </rPh>
    <rPh sb="11" eb="13">
      <t>カモツ</t>
    </rPh>
    <rPh sb="13" eb="16">
      <t>ジドウシャ</t>
    </rPh>
    <rPh sb="17" eb="19">
      <t>センパク</t>
    </rPh>
    <rPh sb="20" eb="23">
      <t>コウクウキ</t>
    </rPh>
    <rPh sb="28" eb="30">
      <t>リョカク</t>
    </rPh>
    <rPh sb="31" eb="33">
      <t>カモツ</t>
    </rPh>
    <rPh sb="34" eb="36">
      <t>ユソウ</t>
    </rPh>
    <rPh sb="37" eb="39">
      <t>ユソウ</t>
    </rPh>
    <rPh sb="40" eb="42">
      <t>フタイ</t>
    </rPh>
    <rPh sb="48" eb="49">
      <t>オヨ</t>
    </rPh>
    <rPh sb="50" eb="52">
      <t>シセツ</t>
    </rPh>
    <rPh sb="52" eb="54">
      <t>カンリ</t>
    </rPh>
    <rPh sb="55" eb="57">
      <t>ソウコ</t>
    </rPh>
    <rPh sb="58" eb="60">
      <t>コウソク</t>
    </rPh>
    <rPh sb="60" eb="62">
      <t>ドウロ</t>
    </rPh>
    <phoneticPr fontId="6"/>
  </si>
  <si>
    <t>固定電話・携帯電話等の通話・通信サービス、テレビ・ラジオ放送、有線放送、ソフトウェア開発、情報処理・提供サービス、インターネット附随サービス、映像・音声・文字情報制作、新聞、出版など</t>
    <rPh sb="0" eb="2">
      <t>コテイ</t>
    </rPh>
    <rPh sb="2" eb="4">
      <t>デンワ</t>
    </rPh>
    <rPh sb="5" eb="7">
      <t>ケイタイ</t>
    </rPh>
    <rPh sb="7" eb="9">
      <t>デンワ</t>
    </rPh>
    <rPh sb="9" eb="10">
      <t>トウ</t>
    </rPh>
    <rPh sb="11" eb="13">
      <t>ツウワ</t>
    </rPh>
    <rPh sb="14" eb="16">
      <t>ツウシン</t>
    </rPh>
    <rPh sb="28" eb="30">
      <t>ホウソウ</t>
    </rPh>
    <rPh sb="31" eb="33">
      <t>ユウセン</t>
    </rPh>
    <rPh sb="33" eb="35">
      <t>ホウソウ</t>
    </rPh>
    <rPh sb="42" eb="44">
      <t>カイハツ</t>
    </rPh>
    <rPh sb="45" eb="47">
      <t>ジョウホウ</t>
    </rPh>
    <rPh sb="47" eb="49">
      <t>ショリ</t>
    </rPh>
    <rPh sb="50" eb="52">
      <t>テイキョウ</t>
    </rPh>
    <rPh sb="64" eb="66">
      <t>フズイ</t>
    </rPh>
    <rPh sb="71" eb="73">
      <t>エイゾウ</t>
    </rPh>
    <rPh sb="74" eb="76">
      <t>オンセイ</t>
    </rPh>
    <rPh sb="77" eb="79">
      <t>モジ</t>
    </rPh>
    <rPh sb="79" eb="81">
      <t>ジョウホウ</t>
    </rPh>
    <rPh sb="81" eb="83">
      <t>セイサク</t>
    </rPh>
    <rPh sb="84" eb="86">
      <t>シンブン</t>
    </rPh>
    <rPh sb="87" eb="89">
      <t>シュッパン</t>
    </rPh>
    <phoneticPr fontId="6"/>
  </si>
  <si>
    <t>中央政府、地方公共団体</t>
    <rPh sb="0" eb="2">
      <t>チュウオウ</t>
    </rPh>
    <rPh sb="2" eb="4">
      <t>セイフ</t>
    </rPh>
    <rPh sb="5" eb="7">
      <t>チホウ</t>
    </rPh>
    <rPh sb="7" eb="9">
      <t>コウキョウ</t>
    </rPh>
    <rPh sb="9" eb="11">
      <t>ダンタイ</t>
    </rPh>
    <phoneticPr fontId="6"/>
  </si>
  <si>
    <t>社会教育（公民館、図書館、美術館、動植物園など）を含む</t>
    <rPh sb="0" eb="2">
      <t>シャカイ</t>
    </rPh>
    <rPh sb="2" eb="4">
      <t>キョウイク</t>
    </rPh>
    <rPh sb="5" eb="8">
      <t>コウミンカン</t>
    </rPh>
    <rPh sb="9" eb="12">
      <t>トショカン</t>
    </rPh>
    <rPh sb="13" eb="16">
      <t>ビジュツカン</t>
    </rPh>
    <rPh sb="17" eb="20">
      <t>ドウショクブツ</t>
    </rPh>
    <rPh sb="20" eb="21">
      <t>エン</t>
    </rPh>
    <rPh sb="25" eb="26">
      <t>フク</t>
    </rPh>
    <phoneticPr fontId="6"/>
  </si>
  <si>
    <t>保健所、介護サービス、国民年金・健康保険等の社会保険事務を含む</t>
    <rPh sb="0" eb="3">
      <t>ホケンジョ</t>
    </rPh>
    <rPh sb="4" eb="6">
      <t>カイゴ</t>
    </rPh>
    <rPh sb="11" eb="13">
      <t>コクミン</t>
    </rPh>
    <rPh sb="13" eb="15">
      <t>ネンキン</t>
    </rPh>
    <rPh sb="16" eb="18">
      <t>ケンコウ</t>
    </rPh>
    <rPh sb="18" eb="20">
      <t>ホケン</t>
    </rPh>
    <rPh sb="20" eb="21">
      <t>トウ</t>
    </rPh>
    <rPh sb="22" eb="24">
      <t>シャカイ</t>
    </rPh>
    <rPh sb="24" eb="26">
      <t>ホケン</t>
    </rPh>
    <rPh sb="26" eb="28">
      <t>ジム</t>
    </rPh>
    <rPh sb="29" eb="30">
      <t>フク</t>
    </rPh>
    <phoneticPr fontId="6"/>
  </si>
  <si>
    <t>農業協同組合（営利活動分は除く）、商工会議所、集会所（文化会館、婦人会館など）、宗教団体、学術団体、労働団体、政治団体など</t>
    <rPh sb="0" eb="2">
      <t>ノウギョウ</t>
    </rPh>
    <rPh sb="2" eb="4">
      <t>キョウドウ</t>
    </rPh>
    <rPh sb="4" eb="6">
      <t>クミアイ</t>
    </rPh>
    <rPh sb="7" eb="9">
      <t>エイリ</t>
    </rPh>
    <rPh sb="9" eb="11">
      <t>カツドウ</t>
    </rPh>
    <rPh sb="11" eb="12">
      <t>ブン</t>
    </rPh>
    <rPh sb="13" eb="14">
      <t>ノゾ</t>
    </rPh>
    <rPh sb="17" eb="19">
      <t>ショウコウ</t>
    </rPh>
    <rPh sb="19" eb="22">
      <t>カイギショ</t>
    </rPh>
    <rPh sb="23" eb="26">
      <t>シュウカイジョ</t>
    </rPh>
    <rPh sb="27" eb="29">
      <t>ブンカ</t>
    </rPh>
    <rPh sb="29" eb="31">
      <t>カイカン</t>
    </rPh>
    <rPh sb="32" eb="34">
      <t>フジン</t>
    </rPh>
    <rPh sb="34" eb="36">
      <t>カイカン</t>
    </rPh>
    <rPh sb="40" eb="42">
      <t>シュウキョウ</t>
    </rPh>
    <rPh sb="42" eb="44">
      <t>ダンタイ</t>
    </rPh>
    <rPh sb="45" eb="47">
      <t>ガクジュツ</t>
    </rPh>
    <rPh sb="47" eb="49">
      <t>ダンタイ</t>
    </rPh>
    <rPh sb="50" eb="52">
      <t>ロウドウ</t>
    </rPh>
    <rPh sb="52" eb="54">
      <t>ダンタイ</t>
    </rPh>
    <rPh sb="55" eb="57">
      <t>セイジ</t>
    </rPh>
    <rPh sb="57" eb="59">
      <t>ダンタイ</t>
    </rPh>
    <phoneticPr fontId="6"/>
  </si>
  <si>
    <t>物品賃貸業、広告業、自動車整備業、機械修理業、法務・財務・会計サービス、労働者派遣サービス、警備業など</t>
    <rPh sb="0" eb="2">
      <t>ブッピン</t>
    </rPh>
    <rPh sb="2" eb="5">
      <t>チンタイギョウ</t>
    </rPh>
    <rPh sb="6" eb="8">
      <t>コウコク</t>
    </rPh>
    <rPh sb="8" eb="9">
      <t>ギョウ</t>
    </rPh>
    <rPh sb="10" eb="13">
      <t>ジドウシャ</t>
    </rPh>
    <rPh sb="13" eb="15">
      <t>セイビ</t>
    </rPh>
    <rPh sb="15" eb="16">
      <t>ギョウ</t>
    </rPh>
    <rPh sb="17" eb="19">
      <t>キカイ</t>
    </rPh>
    <rPh sb="19" eb="21">
      <t>シュウリ</t>
    </rPh>
    <rPh sb="21" eb="22">
      <t>ギョウ</t>
    </rPh>
    <rPh sb="23" eb="25">
      <t>ホウム</t>
    </rPh>
    <rPh sb="26" eb="28">
      <t>ザイム</t>
    </rPh>
    <rPh sb="29" eb="31">
      <t>カイケイ</t>
    </rPh>
    <rPh sb="36" eb="39">
      <t>ロウドウシャ</t>
    </rPh>
    <rPh sb="39" eb="41">
      <t>ハケン</t>
    </rPh>
    <rPh sb="46" eb="48">
      <t>ケイビ</t>
    </rPh>
    <rPh sb="48" eb="49">
      <t>ギョウ</t>
    </rPh>
    <phoneticPr fontId="6"/>
  </si>
  <si>
    <t>宿泊業、飲食サービス、洗濯・理容・美容・浴場業、映画館、体育館、ゴルフ場、プール、公園、遊園地、パチンコ、カラオケボックス、写真業、冠婚葬祭業、学習塾、書道教授業、造園・植木業など</t>
    <rPh sb="0" eb="2">
      <t>シュクハク</t>
    </rPh>
    <rPh sb="2" eb="3">
      <t>ギョウ</t>
    </rPh>
    <rPh sb="4" eb="6">
      <t>インショク</t>
    </rPh>
    <rPh sb="11" eb="13">
      <t>センタク</t>
    </rPh>
    <rPh sb="14" eb="16">
      <t>リヨウ</t>
    </rPh>
    <rPh sb="17" eb="19">
      <t>ビヨウ</t>
    </rPh>
    <rPh sb="20" eb="22">
      <t>ヨクジョウ</t>
    </rPh>
    <rPh sb="22" eb="23">
      <t>ギョウ</t>
    </rPh>
    <rPh sb="24" eb="27">
      <t>エイガカン</t>
    </rPh>
    <rPh sb="28" eb="31">
      <t>タイイクカン</t>
    </rPh>
    <rPh sb="35" eb="36">
      <t>ジョウ</t>
    </rPh>
    <rPh sb="41" eb="43">
      <t>コウエン</t>
    </rPh>
    <rPh sb="44" eb="47">
      <t>ユウエンチ</t>
    </rPh>
    <rPh sb="62" eb="64">
      <t>シャシン</t>
    </rPh>
    <rPh sb="64" eb="65">
      <t>ギョウ</t>
    </rPh>
    <rPh sb="66" eb="68">
      <t>カンコン</t>
    </rPh>
    <rPh sb="68" eb="70">
      <t>ソウサイ</t>
    </rPh>
    <rPh sb="70" eb="71">
      <t>ギョウ</t>
    </rPh>
    <rPh sb="72" eb="75">
      <t>ガクシュウジュク</t>
    </rPh>
    <rPh sb="76" eb="78">
      <t>ショドウ</t>
    </rPh>
    <rPh sb="78" eb="80">
      <t>キョウジュ</t>
    </rPh>
    <rPh sb="80" eb="81">
      <t>ギョウ</t>
    </rPh>
    <rPh sb="82" eb="84">
      <t>ゾウエン</t>
    </rPh>
    <rPh sb="85" eb="87">
      <t>ウエキ</t>
    </rPh>
    <rPh sb="87" eb="88">
      <t>ギョウ</t>
    </rPh>
    <phoneticPr fontId="6"/>
  </si>
  <si>
    <t>説明</t>
    <rPh sb="0" eb="2">
      <t>セツメイ</t>
    </rPh>
    <phoneticPr fontId="6"/>
  </si>
  <si>
    <t>第２次
市内需要額</t>
    <rPh sb="0" eb="1">
      <t>ダイ</t>
    </rPh>
    <rPh sb="2" eb="3">
      <t>ジ</t>
    </rPh>
    <rPh sb="6" eb="9">
      <t>ジュヨウガク</t>
    </rPh>
    <phoneticPr fontId="6"/>
  </si>
  <si>
    <t>農林漁業</t>
  </si>
  <si>
    <t>プラスチック・ゴム製品</t>
  </si>
  <si>
    <t>鉄鋼・非鉄金属</t>
  </si>
  <si>
    <t>鉄鋼：銑鉄・粗鋼、鋼材、鋳鍛造品など。非鉄金属：銅、アルミニウム、電線・ケーブルなど。</t>
    <rPh sb="0" eb="2">
      <t>テッコウ</t>
    </rPh>
    <rPh sb="3" eb="5">
      <t>センテツ</t>
    </rPh>
    <rPh sb="6" eb="8">
      <t>ソコウ</t>
    </rPh>
    <rPh sb="9" eb="11">
      <t>コウザイ</t>
    </rPh>
    <rPh sb="12" eb="13">
      <t>イ</t>
    </rPh>
    <rPh sb="13" eb="15">
      <t>タンゾウ</t>
    </rPh>
    <rPh sb="15" eb="16">
      <t>ヒン</t>
    </rPh>
    <rPh sb="19" eb="20">
      <t>ヒ</t>
    </rPh>
    <rPh sb="20" eb="21">
      <t>テツ</t>
    </rPh>
    <rPh sb="21" eb="23">
      <t>キンゾク</t>
    </rPh>
    <phoneticPr fontId="6"/>
  </si>
  <si>
    <t>情報通信機器</t>
  </si>
  <si>
    <t>卸売</t>
    <rPh sb="0" eb="1">
      <t>オロシ</t>
    </rPh>
    <rPh sb="1" eb="2">
      <t>ウ</t>
    </rPh>
    <phoneticPr fontId="5"/>
  </si>
  <si>
    <t>小売</t>
    <rPh sb="0" eb="2">
      <t>コウ</t>
    </rPh>
    <phoneticPr fontId="5"/>
  </si>
  <si>
    <t>他に分類されない会員制団体</t>
  </si>
  <si>
    <t>卸売業のマージン額（販売額－仕入額）
※「仕入額」は、各産業に振り分ける。</t>
    <rPh sb="0" eb="2">
      <t>オロシウ</t>
    </rPh>
    <rPh sb="2" eb="3">
      <t>ギョウ</t>
    </rPh>
    <phoneticPr fontId="6"/>
  </si>
  <si>
    <t>小売業のマージン額（販売額－仕入額）
※「仕入額」は、各産業に振り分ける。</t>
    <rPh sb="0" eb="2">
      <t>コウリ</t>
    </rPh>
    <rPh sb="2" eb="3">
      <t>ギョウ</t>
    </rPh>
    <rPh sb="8" eb="9">
      <t>ガク</t>
    </rPh>
    <rPh sb="10" eb="12">
      <t>ハンバイ</t>
    </rPh>
    <rPh sb="12" eb="13">
      <t>ガク</t>
    </rPh>
    <rPh sb="14" eb="16">
      <t>シイレ</t>
    </rPh>
    <rPh sb="16" eb="17">
      <t>ガク</t>
    </rPh>
    <rPh sb="21" eb="23">
      <t>シイ</t>
    </rPh>
    <rPh sb="23" eb="24">
      <t>ガク</t>
    </rPh>
    <rPh sb="27" eb="28">
      <t>カク</t>
    </rPh>
    <rPh sb="28" eb="30">
      <t>サンギョウ</t>
    </rPh>
    <rPh sb="31" eb="32">
      <t>フ</t>
    </rPh>
    <rPh sb="33" eb="34">
      <t>ワ</t>
    </rPh>
    <phoneticPr fontId="6"/>
  </si>
  <si>
    <t>令和元年</t>
    <rPh sb="0" eb="2">
      <t>レイワ</t>
    </rPh>
    <rPh sb="2" eb="4">
      <t>ガンネン</t>
    </rPh>
    <phoneticPr fontId="6"/>
  </si>
  <si>
    <t>卸売</t>
    <rPh sb="0" eb="1">
      <t>オロシ</t>
    </rPh>
    <rPh sb="1" eb="2">
      <t>ウ</t>
    </rPh>
    <phoneticPr fontId="18"/>
  </si>
  <si>
    <t>小売</t>
    <rPh sb="0" eb="2">
      <t>コウ</t>
    </rPh>
    <phoneticPr fontId="18"/>
  </si>
  <si>
    <t>令和元年</t>
    <rPh sb="0" eb="4">
      <t>レイワガンネン</t>
    </rPh>
    <phoneticPr fontId="6"/>
  </si>
  <si>
    <t>直接効果関係</t>
    <rPh sb="0" eb="2">
      <t>チョクセツ</t>
    </rPh>
    <rPh sb="2" eb="4">
      <t>コウカ</t>
    </rPh>
    <rPh sb="4" eb="6">
      <t>カンケイ</t>
    </rPh>
    <phoneticPr fontId="6"/>
  </si>
  <si>
    <t>直接効果
粗付加価値
誘発額</t>
    <rPh sb="0" eb="2">
      <t>チョクセツ</t>
    </rPh>
    <rPh sb="2" eb="4">
      <t>コウカ</t>
    </rPh>
    <rPh sb="5" eb="6">
      <t>ソ</t>
    </rPh>
    <rPh sb="6" eb="8">
      <t>フカ</t>
    </rPh>
    <rPh sb="8" eb="10">
      <t>カチ</t>
    </rPh>
    <rPh sb="11" eb="13">
      <t>ユウハツ</t>
    </rPh>
    <rPh sb="13" eb="14">
      <t>ガク</t>
    </rPh>
    <phoneticPr fontId="6"/>
  </si>
  <si>
    <t>直接効果
雇用者所得
誘発額</t>
    <rPh sb="0" eb="2">
      <t>チョクセツ</t>
    </rPh>
    <rPh sb="2" eb="4">
      <t>コウカ</t>
    </rPh>
    <rPh sb="5" eb="8">
      <t>コヨウシャ</t>
    </rPh>
    <rPh sb="8" eb="10">
      <t>ショトク</t>
    </rPh>
    <rPh sb="11" eb="14">
      <t>ユウハツガク</t>
    </rPh>
    <phoneticPr fontId="6"/>
  </si>
  <si>
    <t>直接効果
就業誘発者数</t>
    <rPh sb="0" eb="2">
      <t>チョクセツ</t>
    </rPh>
    <rPh sb="2" eb="4">
      <t>コウカ</t>
    </rPh>
    <rPh sb="5" eb="7">
      <t>シュウギョウ</t>
    </rPh>
    <rPh sb="7" eb="9">
      <t>ユウハツ</t>
    </rPh>
    <rPh sb="9" eb="10">
      <t>シャ</t>
    </rPh>
    <rPh sb="10" eb="11">
      <t>カズ</t>
    </rPh>
    <phoneticPr fontId="6"/>
  </si>
  <si>
    <t>直接効果
雇用誘発者数</t>
    <rPh sb="0" eb="2">
      <t>チョクセツ</t>
    </rPh>
    <rPh sb="2" eb="4">
      <t>コウカ</t>
    </rPh>
    <rPh sb="5" eb="7">
      <t>コヨウ</t>
    </rPh>
    <rPh sb="7" eb="9">
      <t>ユウハツ</t>
    </rPh>
    <rPh sb="9" eb="10">
      <t>シャ</t>
    </rPh>
    <rPh sb="10" eb="11">
      <t>カズ</t>
    </rPh>
    <phoneticPr fontId="6"/>
  </si>
  <si>
    <t>直接効果
生産誘発額
（市内最終需要）</t>
    <rPh sb="0" eb="2">
      <t>チョクセツ</t>
    </rPh>
    <rPh sb="2" eb="4">
      <t>コウカ</t>
    </rPh>
    <rPh sb="5" eb="7">
      <t>セイサン</t>
    </rPh>
    <rPh sb="7" eb="9">
      <t>ユウハツ</t>
    </rPh>
    <rPh sb="9" eb="10">
      <t>ガク</t>
    </rPh>
    <rPh sb="12" eb="14">
      <t>シナイ</t>
    </rPh>
    <rPh sb="14" eb="16">
      <t>サイシュウ</t>
    </rPh>
    <rPh sb="16" eb="18">
      <t>ジュヨウ</t>
    </rPh>
    <phoneticPr fontId="6"/>
  </si>
  <si>
    <t>卸売
マージン率</t>
    <rPh sb="0" eb="2">
      <t>オロシウ</t>
    </rPh>
    <rPh sb="7" eb="8">
      <t>リツ</t>
    </rPh>
    <phoneticPr fontId="4"/>
  </si>
  <si>
    <t>小売
マージン率</t>
    <rPh sb="0" eb="2">
      <t>コウ</t>
    </rPh>
    <rPh sb="7" eb="8">
      <t>リツ</t>
    </rPh>
    <phoneticPr fontId="4"/>
  </si>
  <si>
    <t>商業
マージン率</t>
    <rPh sb="0" eb="2">
      <t>ショウギョウ</t>
    </rPh>
    <rPh sb="7" eb="8">
      <t>リツ</t>
    </rPh>
    <phoneticPr fontId="4"/>
  </si>
  <si>
    <t>運賃
マージン率</t>
    <rPh sb="0" eb="2">
      <t>ウンチン</t>
    </rPh>
    <rPh sb="7" eb="8">
      <t>リツ</t>
    </rPh>
    <phoneticPr fontId="4"/>
  </si>
  <si>
    <t>卸売マージン</t>
    <rPh sb="0" eb="2">
      <t>オロシウ</t>
    </rPh>
    <phoneticPr fontId="4"/>
  </si>
  <si>
    <t>小売マージン</t>
    <rPh sb="0" eb="2">
      <t>コウ</t>
    </rPh>
    <phoneticPr fontId="4"/>
  </si>
  <si>
    <t>商業マージン</t>
    <rPh sb="0" eb="2">
      <t>ショウギョウ</t>
    </rPh>
    <phoneticPr fontId="4"/>
  </si>
  <si>
    <t>うち直接効果</t>
    <rPh sb="2" eb="4">
      <t>チョクセツ</t>
    </rPh>
    <rPh sb="4" eb="6">
      <t>コウカ</t>
    </rPh>
    <phoneticPr fontId="6"/>
  </si>
  <si>
    <t>うち間接効果</t>
    <rPh sb="2" eb="4">
      <t>カンセツ</t>
    </rPh>
    <rPh sb="4" eb="6">
      <t>コウカ</t>
    </rPh>
    <phoneticPr fontId="6"/>
  </si>
  <si>
    <t>与件データ
（生産者価格）
※1</t>
    <phoneticPr fontId="6"/>
  </si>
  <si>
    <t>※1　マージン調整後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</si>
</sst>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0_ "/>
    <numFmt numFmtId="178" formatCode="#,##0.000000"/>
    <numFmt numFmtId="179" formatCode="#,##0.000000;[Red]\-#,##0.000000"/>
    <numFmt numFmtId="180" formatCode="0.000000_ ;[Red]\-0.000000\ "/>
    <numFmt numFmtId="181" formatCode="0_);[Red]\(0\)"/>
  </numFmts>
  <fonts count="2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FF00FF"/>
      </left>
      <right style="thick">
        <color rgb="FFFF00FF"/>
      </right>
      <top style="thick">
        <color rgb="FFFF00FF"/>
      </top>
      <bottom style="thick">
        <color rgb="FFFF00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</borders>
  <cellStyleXfs count="11">
    <xf numFmtId="0" fontId="0" fillId="0" borderId="0"/>
    <xf numFmtId="38" fontId="5" fillId="0" borderId="0" applyFont="0" applyFill="0" applyBorder="0" applyAlignment="0" applyProtection="0"/>
    <xf numFmtId="0" fontId="4" fillId="0" borderId="0">
      <alignment vertical="center"/>
    </xf>
    <xf numFmtId="38" fontId="5" fillId="0" borderId="0" applyFont="0" applyFill="0" applyBorder="0" applyAlignment="0" applyProtection="0"/>
    <xf numFmtId="0" fontId="5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3">
    <xf numFmtId="0" fontId="0" fillId="0" borderId="0" xfId="0"/>
    <xf numFmtId="0" fontId="0" fillId="0" borderId="2" xfId="0" applyBorder="1"/>
    <xf numFmtId="0" fontId="7" fillId="0" borderId="0" xfId="0" applyFont="1" applyAlignment="1">
      <alignment vertical="center"/>
    </xf>
    <xf numFmtId="0" fontId="0" fillId="0" borderId="0" xfId="0" applyAlignment="1">
      <alignment wrapText="1"/>
    </xf>
    <xf numFmtId="0" fontId="0" fillId="0" borderId="0" xfId="0" applyNumberFormat="1" applyFill="1" applyBorder="1"/>
    <xf numFmtId="0" fontId="7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right"/>
    </xf>
    <xf numFmtId="0" fontId="0" fillId="3" borderId="0" xfId="0" applyFill="1"/>
    <xf numFmtId="0" fontId="12" fillId="3" borderId="0" xfId="0" applyFont="1" applyFill="1" applyAlignment="1">
      <alignment horizontal="center" vertical="center"/>
    </xf>
    <xf numFmtId="0" fontId="0" fillId="3" borderId="8" xfId="0" applyFill="1" applyBorder="1"/>
    <xf numFmtId="0" fontId="7" fillId="3" borderId="2" xfId="0" applyFont="1" applyFill="1" applyBorder="1" applyAlignment="1">
      <alignment wrapText="1"/>
    </xf>
    <xf numFmtId="0" fontId="7" fillId="3" borderId="0" xfId="0" applyFont="1" applyFill="1" applyBorder="1"/>
    <xf numFmtId="0" fontId="0" fillId="0" borderId="0" xfId="0" applyBorder="1"/>
    <xf numFmtId="0" fontId="0" fillId="5" borderId="0" xfId="0" applyFill="1"/>
    <xf numFmtId="0" fontId="14" fillId="5" borderId="0" xfId="0" applyFont="1" applyFill="1" applyAlignment="1"/>
    <xf numFmtId="0" fontId="0" fillId="3" borderId="0" xfId="0" applyFill="1" applyBorder="1" applyAlignment="1" applyProtection="1">
      <alignment horizontal="right" wrapText="1"/>
      <protection locked="0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178" fontId="0" fillId="6" borderId="2" xfId="0" applyNumberFormat="1" applyFill="1" applyBorder="1"/>
    <xf numFmtId="0" fontId="0" fillId="0" borderId="0" xfId="0" applyAlignment="1">
      <alignment horizontal="center" vertical="center"/>
    </xf>
    <xf numFmtId="38" fontId="0" fillId="6" borderId="1" xfId="1" applyFont="1" applyFill="1" applyBorder="1"/>
    <xf numFmtId="0" fontId="12" fillId="5" borderId="0" xfId="0" applyFont="1" applyFill="1" applyAlignment="1">
      <alignment horizontal="left" vertical="center"/>
    </xf>
    <xf numFmtId="0" fontId="0" fillId="5" borderId="11" xfId="0" applyFill="1" applyBorder="1"/>
    <xf numFmtId="0" fontId="0" fillId="5" borderId="3" xfId="0" applyFont="1" applyFill="1" applyBorder="1" applyAlignment="1">
      <alignment wrapText="1"/>
    </xf>
    <xf numFmtId="0" fontId="0" fillId="5" borderId="3" xfId="0" applyFill="1" applyBorder="1"/>
    <xf numFmtId="0" fontId="0" fillId="5" borderId="4" xfId="0" applyFill="1" applyBorder="1"/>
    <xf numFmtId="0" fontId="11" fillId="3" borderId="7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9" xfId="0" applyNumberFormat="1" applyFill="1" applyBorder="1"/>
    <xf numFmtId="0" fontId="0" fillId="0" borderId="6" xfId="0" applyBorder="1"/>
    <xf numFmtId="0" fontId="0" fillId="0" borderId="10" xfId="0" applyBorder="1"/>
    <xf numFmtId="177" fontId="0" fillId="9" borderId="0" xfId="0" applyNumberFormat="1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left" vertical="center"/>
    </xf>
    <xf numFmtId="178" fontId="0" fillId="7" borderId="7" xfId="0" applyNumberFormat="1" applyFill="1" applyBorder="1"/>
    <xf numFmtId="178" fontId="0" fillId="7" borderId="1" xfId="0" applyNumberFormat="1" applyFill="1" applyBorder="1"/>
    <xf numFmtId="0" fontId="11" fillId="7" borderId="2" xfId="0" applyFont="1" applyFill="1" applyBorder="1" applyAlignment="1" applyProtection="1">
      <alignment horizontal="center" vertical="center"/>
      <protection locked="0"/>
    </xf>
    <xf numFmtId="38" fontId="0" fillId="6" borderId="0" xfId="1" applyFont="1" applyFill="1" applyBorder="1"/>
    <xf numFmtId="0" fontId="8" fillId="5" borderId="0" xfId="0" applyFont="1" applyFill="1" applyAlignment="1">
      <alignment vertical="center"/>
    </xf>
    <xf numFmtId="0" fontId="9" fillId="5" borderId="0" xfId="0" applyFont="1" applyFill="1" applyAlignment="1">
      <alignment vertical="center"/>
    </xf>
    <xf numFmtId="0" fontId="5" fillId="5" borderId="0" xfId="0" applyFont="1" applyFill="1"/>
    <xf numFmtId="0" fontId="5" fillId="5" borderId="0" xfId="0" applyFont="1" applyFill="1" applyAlignment="1">
      <alignment vertical="center"/>
    </xf>
    <xf numFmtId="0" fontId="0" fillId="5" borderId="0" xfId="0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0" fontId="11" fillId="5" borderId="0" xfId="0" applyFont="1" applyFill="1" applyProtection="1">
      <protection locked="0"/>
    </xf>
    <xf numFmtId="0" fontId="11" fillId="5" borderId="0" xfId="0" applyFont="1" applyFill="1"/>
    <xf numFmtId="0" fontId="11" fillId="5" borderId="0" xfId="0" applyFont="1" applyFill="1" applyAlignment="1" applyProtection="1">
      <alignment wrapText="1"/>
      <protection locked="0"/>
    </xf>
    <xf numFmtId="0" fontId="11" fillId="5" borderId="0" xfId="0" applyFont="1" applyFill="1" applyAlignment="1">
      <alignment wrapText="1"/>
    </xf>
    <xf numFmtId="0" fontId="11" fillId="5" borderId="0" xfId="0" applyFont="1" applyFill="1" applyAlignment="1" applyProtection="1">
      <alignment vertical="center"/>
      <protection locked="0"/>
    </xf>
    <xf numFmtId="0" fontId="11" fillId="5" borderId="0" xfId="0" applyFont="1" applyFill="1" applyAlignment="1">
      <alignment vertical="center"/>
    </xf>
    <xf numFmtId="0" fontId="13" fillId="5" borderId="0" xfId="0" applyFont="1" applyFill="1" applyBorder="1" applyAlignment="1">
      <alignment horizontal="center" vertical="center"/>
    </xf>
    <xf numFmtId="0" fontId="0" fillId="5" borderId="0" xfId="0" applyFont="1" applyFill="1" applyAlignment="1">
      <alignment vertical="center"/>
    </xf>
    <xf numFmtId="0" fontId="16" fillId="5" borderId="0" xfId="0" applyFont="1" applyFill="1" applyAlignment="1" applyProtection="1">
      <alignment vertical="center"/>
      <protection locked="0"/>
    </xf>
    <xf numFmtId="0" fontId="13" fillId="5" borderId="0" xfId="0" applyFont="1" applyFill="1" applyBorder="1" applyAlignment="1">
      <alignment vertical="center"/>
    </xf>
    <xf numFmtId="0" fontId="0" fillId="5" borderId="0" xfId="0" applyFont="1" applyFill="1" applyAlignment="1" applyProtection="1">
      <alignment vertical="center"/>
      <protection locked="0"/>
    </xf>
    <xf numFmtId="38" fontId="5" fillId="2" borderId="38" xfId="1" applyFont="1" applyFill="1" applyBorder="1" applyAlignment="1" applyProtection="1">
      <alignment horizontal="right"/>
      <protection locked="0"/>
    </xf>
    <xf numFmtId="38" fontId="5" fillId="2" borderId="39" xfId="1" applyFont="1" applyFill="1" applyBorder="1" applyAlignment="1" applyProtection="1">
      <alignment horizontal="right"/>
      <protection locked="0"/>
    </xf>
    <xf numFmtId="0" fontId="0" fillId="3" borderId="12" xfId="0" applyFill="1" applyBorder="1"/>
    <xf numFmtId="0" fontId="0" fillId="0" borderId="37" xfId="0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38" fontId="0" fillId="6" borderId="14" xfId="1" applyFont="1" applyFill="1" applyBorder="1"/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37" xfId="0" applyFill="1" applyBorder="1" applyAlignment="1" applyProtection="1">
      <alignment horizontal="center" vertical="center"/>
      <protection locked="0"/>
    </xf>
    <xf numFmtId="49" fontId="7" fillId="0" borderId="18" xfId="0" applyNumberFormat="1" applyFont="1" applyBorder="1" applyAlignment="1">
      <alignment horizontal="center"/>
    </xf>
    <xf numFmtId="38" fontId="0" fillId="6" borderId="20" xfId="1" applyFont="1" applyFill="1" applyBorder="1"/>
    <xf numFmtId="49" fontId="7" fillId="0" borderId="46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38" fontId="0" fillId="0" borderId="0" xfId="1" applyFont="1" applyFill="1" applyBorder="1"/>
    <xf numFmtId="177" fontId="0" fillId="9" borderId="18" xfId="0" applyNumberFormat="1" applyFill="1" applyBorder="1"/>
    <xf numFmtId="0" fontId="0" fillId="0" borderId="12" xfId="0" applyBorder="1" applyAlignment="1">
      <alignment horizontal="center"/>
    </xf>
    <xf numFmtId="0" fontId="7" fillId="0" borderId="37" xfId="0" applyFont="1" applyFill="1" applyBorder="1" applyAlignment="1" applyProtection="1">
      <alignment horizontal="left"/>
    </xf>
    <xf numFmtId="38" fontId="0" fillId="6" borderId="50" xfId="1" applyFont="1" applyFill="1" applyBorder="1" applyAlignment="1"/>
    <xf numFmtId="38" fontId="0" fillId="6" borderId="51" xfId="1" applyFont="1" applyFill="1" applyBorder="1"/>
    <xf numFmtId="38" fontId="0" fillId="6" borderId="37" xfId="1" applyFont="1" applyFill="1" applyBorder="1"/>
    <xf numFmtId="38" fontId="0" fillId="6" borderId="50" xfId="1" applyFont="1" applyFill="1" applyBorder="1"/>
    <xf numFmtId="0" fontId="7" fillId="0" borderId="18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 vertical="center"/>
    </xf>
    <xf numFmtId="0" fontId="7" fillId="0" borderId="47" xfId="0" applyFont="1" applyBorder="1" applyAlignment="1" applyProtection="1">
      <alignment horizontal="center" vertical="center"/>
    </xf>
    <xf numFmtId="0" fontId="7" fillId="0" borderId="46" xfId="0" applyNumberFormat="1" applyFont="1" applyBorder="1" applyAlignment="1" applyProtection="1">
      <alignment horizontal="center"/>
    </xf>
    <xf numFmtId="0" fontId="7" fillId="0" borderId="46" xfId="0" applyNumberFormat="1" applyFont="1" applyBorder="1" applyAlignment="1">
      <alignment horizontal="center"/>
    </xf>
    <xf numFmtId="0" fontId="7" fillId="0" borderId="48" xfId="0" applyNumberFormat="1" applyFont="1" applyBorder="1" applyAlignment="1">
      <alignment horizontal="center"/>
    </xf>
    <xf numFmtId="0" fontId="7" fillId="0" borderId="40" xfId="0" applyNumberFormat="1" applyFont="1" applyBorder="1" applyAlignment="1" applyProtection="1">
      <alignment horizontal="left"/>
    </xf>
    <xf numFmtId="0" fontId="7" fillId="0" borderId="40" xfId="0" applyNumberFormat="1" applyFont="1" applyBorder="1" applyAlignment="1"/>
    <xf numFmtId="0" fontId="7" fillId="0" borderId="49" xfId="0" applyNumberFormat="1" applyFont="1" applyBorder="1" applyAlignment="1"/>
    <xf numFmtId="0" fontId="7" fillId="0" borderId="25" xfId="0" applyFont="1" applyBorder="1" applyAlignment="1" applyProtection="1">
      <alignment horizontal="center" vertical="center" wrapText="1"/>
    </xf>
    <xf numFmtId="0" fontId="7" fillId="0" borderId="2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179" fontId="0" fillId="6" borderId="20" xfId="0" applyNumberFormat="1" applyFill="1" applyBorder="1"/>
    <xf numFmtId="179" fontId="0" fillId="6" borderId="26" xfId="0" applyNumberFormat="1" applyFill="1" applyBorder="1"/>
    <xf numFmtId="179" fontId="0" fillId="6" borderId="10" xfId="0" applyNumberFormat="1" applyFill="1" applyBorder="1"/>
    <xf numFmtId="179" fontId="0" fillId="6" borderId="28" xfId="0" applyNumberFormat="1" applyFill="1" applyBorder="1"/>
    <xf numFmtId="0" fontId="0" fillId="0" borderId="29" xfId="0" applyFont="1" applyFill="1" applyBorder="1" applyAlignment="1">
      <alignment wrapText="1"/>
    </xf>
    <xf numFmtId="0" fontId="0" fillId="0" borderId="29" xfId="0" applyBorder="1"/>
    <xf numFmtId="0" fontId="0" fillId="0" borderId="29" xfId="0" applyFont="1" applyBorder="1" applyAlignment="1">
      <alignment horizontal="left"/>
    </xf>
    <xf numFmtId="0" fontId="0" fillId="0" borderId="30" xfId="0" applyFont="1" applyBorder="1" applyAlignment="1">
      <alignment horizontal="left"/>
    </xf>
    <xf numFmtId="0" fontId="7" fillId="0" borderId="16" xfId="0" applyFont="1" applyFill="1" applyBorder="1" applyAlignment="1">
      <alignment wrapText="1"/>
    </xf>
    <xf numFmtId="0" fontId="7" fillId="0" borderId="50" xfId="0" applyFont="1" applyFill="1" applyBorder="1" applyAlignment="1">
      <alignment horizontal="center" wrapText="1"/>
    </xf>
    <xf numFmtId="0" fontId="7" fillId="0" borderId="37" xfId="0" applyFont="1" applyFill="1" applyBorder="1" applyAlignment="1">
      <alignment horizontal="center" wrapText="1"/>
    </xf>
    <xf numFmtId="0" fontId="7" fillId="0" borderId="18" xfId="0" applyFont="1" applyBorder="1" applyAlignment="1">
      <alignment horizontal="center"/>
    </xf>
    <xf numFmtId="38" fontId="11" fillId="6" borderId="20" xfId="1" applyFont="1" applyFill="1" applyBorder="1"/>
    <xf numFmtId="0" fontId="0" fillId="0" borderId="41" xfId="0" applyBorder="1" applyAlignment="1">
      <alignment horizontal="center"/>
    </xf>
    <xf numFmtId="0" fontId="0" fillId="9" borderId="13" xfId="0" applyFill="1" applyBorder="1"/>
    <xf numFmtId="0" fontId="0" fillId="9" borderId="51" xfId="0" applyFill="1" applyBorder="1"/>
    <xf numFmtId="179" fontId="0" fillId="0" borderId="1" xfId="0" applyNumberFormat="1" applyFill="1" applyBorder="1"/>
    <xf numFmtId="179" fontId="0" fillId="0" borderId="24" xfId="0" applyNumberFormat="1" applyFill="1" applyBorder="1"/>
    <xf numFmtId="0" fontId="0" fillId="0" borderId="41" xfId="0" applyBorder="1" applyAlignment="1">
      <alignment horizontal="center" vertical="center"/>
    </xf>
    <xf numFmtId="0" fontId="7" fillId="0" borderId="51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 wrapText="1"/>
    </xf>
    <xf numFmtId="0" fontId="7" fillId="0" borderId="50" xfId="0" applyFont="1" applyFill="1" applyBorder="1" applyAlignment="1">
      <alignment horizontal="center" vertical="center" wrapText="1"/>
    </xf>
    <xf numFmtId="38" fontId="0" fillId="7" borderId="0" xfId="0" applyNumberFormat="1" applyFill="1" applyBorder="1"/>
    <xf numFmtId="0" fontId="0" fillId="0" borderId="37" xfId="0" applyBorder="1" applyAlignment="1">
      <alignment horizontal="center" vertical="center"/>
    </xf>
    <xf numFmtId="0" fontId="7" fillId="0" borderId="37" xfId="0" applyFont="1" applyFill="1" applyBorder="1"/>
    <xf numFmtId="0" fontId="0" fillId="0" borderId="43" xfId="0" applyBorder="1" applyAlignment="1">
      <alignment horizontal="center"/>
    </xf>
    <xf numFmtId="0" fontId="0" fillId="0" borderId="53" xfId="0" applyBorder="1"/>
    <xf numFmtId="0" fontId="0" fillId="0" borderId="45" xfId="0" applyBorder="1" applyAlignment="1">
      <alignment horizontal="center"/>
    </xf>
    <xf numFmtId="0" fontId="0" fillId="0" borderId="46" xfId="0" applyBorder="1"/>
    <xf numFmtId="0" fontId="0" fillId="0" borderId="48" xfId="0" applyBorder="1"/>
    <xf numFmtId="0" fontId="0" fillId="7" borderId="41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179" fontId="0" fillId="6" borderId="37" xfId="0" applyNumberFormat="1" applyFill="1" applyBorder="1" applyAlignment="1">
      <alignment vertical="center"/>
    </xf>
    <xf numFmtId="38" fontId="0" fillId="4" borderId="2" xfId="1" applyFont="1" applyFill="1" applyBorder="1"/>
    <xf numFmtId="179" fontId="0" fillId="9" borderId="2" xfId="0" applyNumberFormat="1" applyFill="1" applyBorder="1"/>
    <xf numFmtId="0" fontId="0" fillId="5" borderId="0" xfId="0" applyFont="1" applyFill="1" applyAlignment="1" applyProtection="1">
      <alignment horizontal="right"/>
      <protection locked="0"/>
    </xf>
    <xf numFmtId="0" fontId="0" fillId="0" borderId="0" xfId="0" applyFont="1" applyFill="1" applyAlignment="1" applyProtection="1">
      <alignment horizontal="right"/>
      <protection locked="0"/>
    </xf>
    <xf numFmtId="178" fontId="0" fillId="7" borderId="41" xfId="0" applyNumberFormat="1" applyFill="1" applyBorder="1"/>
    <xf numFmtId="38" fontId="0" fillId="6" borderId="18" xfId="0" applyNumberFormat="1" applyFill="1" applyBorder="1"/>
    <xf numFmtId="38" fontId="0" fillId="6" borderId="1" xfId="0" applyNumberFormat="1" applyFill="1" applyBorder="1"/>
    <xf numFmtId="38" fontId="0" fillId="6" borderId="1" xfId="1" applyNumberFormat="1" applyFont="1" applyFill="1" applyBorder="1"/>
    <xf numFmtId="38" fontId="0" fillId="6" borderId="20" xfId="1" applyNumberFormat="1" applyFont="1" applyFill="1" applyBorder="1"/>
    <xf numFmtId="38" fontId="0" fillId="6" borderId="23" xfId="0" applyNumberFormat="1" applyFill="1" applyBorder="1"/>
    <xf numFmtId="38" fontId="0" fillId="6" borderId="24" xfId="0" applyNumberFormat="1" applyFill="1" applyBorder="1"/>
    <xf numFmtId="38" fontId="0" fillId="6" borderId="24" xfId="1" applyNumberFormat="1" applyFont="1" applyFill="1" applyBorder="1"/>
    <xf numFmtId="38" fontId="0" fillId="6" borderId="26" xfId="1" applyNumberFormat="1" applyFont="1" applyFill="1" applyBorder="1"/>
    <xf numFmtId="38" fontId="0" fillId="6" borderId="41" xfId="1" applyNumberFormat="1" applyFont="1" applyFill="1" applyBorder="1"/>
    <xf numFmtId="38" fontId="0" fillId="6" borderId="51" xfId="1" applyNumberFormat="1" applyFont="1" applyFill="1" applyBorder="1"/>
    <xf numFmtId="38" fontId="0" fillId="6" borderId="37" xfId="1" applyNumberFormat="1" applyFont="1" applyFill="1" applyBorder="1"/>
    <xf numFmtId="38" fontId="5" fillId="7" borderId="10" xfId="0" applyNumberFormat="1" applyFont="1" applyFill="1" applyBorder="1" applyAlignment="1" applyProtection="1">
      <alignment horizontal="right"/>
    </xf>
    <xf numFmtId="0" fontId="7" fillId="3" borderId="20" xfId="0" applyFont="1" applyFill="1" applyBorder="1" applyAlignment="1" applyProtection="1">
      <alignment horizontal="left" vertical="center" wrapText="1"/>
    </xf>
    <xf numFmtId="0" fontId="7" fillId="3" borderId="22" xfId="0" applyFont="1" applyFill="1" applyBorder="1" applyAlignment="1" applyProtection="1">
      <alignment horizontal="left" vertical="center" wrapText="1"/>
    </xf>
    <xf numFmtId="0" fontId="7" fillId="3" borderId="36" xfId="0" applyFont="1" applyFill="1" applyBorder="1" applyAlignment="1" applyProtection="1">
      <alignment horizontal="left" vertical="center" wrapText="1"/>
    </xf>
    <xf numFmtId="0" fontId="7" fillId="3" borderId="37" xfId="0" applyFont="1" applyFill="1" applyBorder="1" applyAlignment="1" applyProtection="1">
      <alignment horizontal="left" vertical="center" wrapText="1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 applyProtection="1">
      <alignment horizontal="center" vertical="center"/>
    </xf>
    <xf numFmtId="0" fontId="7" fillId="3" borderId="21" xfId="0" applyFont="1" applyFill="1" applyBorder="1" applyAlignment="1" applyProtection="1">
      <alignment horizontal="center" vertical="center"/>
    </xf>
    <xf numFmtId="0" fontId="7" fillId="3" borderId="35" xfId="0" applyFont="1" applyFill="1" applyBorder="1" applyAlignment="1" applyProtection="1">
      <alignment horizontal="center" vertical="center"/>
    </xf>
    <xf numFmtId="0" fontId="0" fillId="3" borderId="41" xfId="0" applyFill="1" applyBorder="1" applyAlignment="1">
      <alignment vertical="center"/>
    </xf>
    <xf numFmtId="0" fontId="0" fillId="3" borderId="37" xfId="0" applyFont="1" applyFill="1" applyBorder="1" applyAlignment="1" applyProtection="1">
      <alignment horizontal="left" vertical="center"/>
    </xf>
    <xf numFmtId="179" fontId="0" fillId="10" borderId="18" xfId="0" applyNumberFormat="1" applyFill="1" applyBorder="1"/>
    <xf numFmtId="179" fontId="0" fillId="10" borderId="1" xfId="0" applyNumberFormat="1" applyFill="1" applyBorder="1"/>
    <xf numFmtId="179" fontId="5" fillId="10" borderId="1" xfId="4" applyNumberFormat="1" applyFill="1" applyBorder="1"/>
    <xf numFmtId="179" fontId="0" fillId="10" borderId="20" xfId="0" applyNumberFormat="1" applyFill="1" applyBorder="1"/>
    <xf numFmtId="179" fontId="0" fillId="10" borderId="23" xfId="0" applyNumberFormat="1" applyFill="1" applyBorder="1"/>
    <xf numFmtId="179" fontId="0" fillId="10" borderId="24" xfId="0" applyNumberFormat="1" applyFill="1" applyBorder="1"/>
    <xf numFmtId="179" fontId="5" fillId="10" borderId="24" xfId="4" applyNumberFormat="1" applyFill="1" applyBorder="1"/>
    <xf numFmtId="179" fontId="0" fillId="10" borderId="26" xfId="0" applyNumberFormat="1" applyFill="1" applyBorder="1"/>
    <xf numFmtId="179" fontId="0" fillId="10" borderId="0" xfId="0" applyNumberFormat="1" applyFont="1" applyFill="1" applyBorder="1" applyAlignment="1" applyProtection="1"/>
    <xf numFmtId="179" fontId="0" fillId="10" borderId="0" xfId="0" applyNumberFormat="1" applyFont="1" applyFill="1" applyBorder="1" applyAlignment="1"/>
    <xf numFmtId="179" fontId="0" fillId="10" borderId="40" xfId="0" applyNumberFormat="1" applyFont="1" applyFill="1" applyBorder="1" applyAlignment="1"/>
    <xf numFmtId="179" fontId="0" fillId="10" borderId="25" xfId="0" applyNumberFormat="1" applyFont="1" applyFill="1" applyBorder="1" applyAlignment="1"/>
    <xf numFmtId="179" fontId="0" fillId="10" borderId="49" xfId="0" applyNumberFormat="1" applyFont="1" applyFill="1" applyBorder="1" applyAlignment="1"/>
    <xf numFmtId="0" fontId="7" fillId="3" borderId="0" xfId="0" applyFont="1" applyFill="1" applyAlignment="1">
      <alignment wrapText="1"/>
    </xf>
    <xf numFmtId="0" fontId="17" fillId="3" borderId="20" xfId="0" applyFont="1" applyFill="1" applyBorder="1" applyAlignment="1" applyProtection="1">
      <alignment horizontal="left" vertical="center"/>
    </xf>
    <xf numFmtId="0" fontId="17" fillId="3" borderId="22" xfId="0" applyFont="1" applyFill="1" applyBorder="1" applyAlignment="1" applyProtection="1">
      <alignment horizontal="left" vertical="center"/>
    </xf>
    <xf numFmtId="0" fontId="17" fillId="3" borderId="36" xfId="0" applyFont="1" applyFill="1" applyBorder="1" applyAlignment="1" applyProtection="1">
      <alignment horizontal="left" vertical="center"/>
    </xf>
    <xf numFmtId="181" fontId="0" fillId="0" borderId="0" xfId="1" applyNumberFormat="1" applyFont="1"/>
    <xf numFmtId="0" fontId="19" fillId="0" borderId="20" xfId="0" applyFont="1" applyFill="1" applyBorder="1" applyAlignment="1" applyProtection="1">
      <alignment horizontal="left"/>
    </xf>
    <xf numFmtId="0" fontId="19" fillId="0" borderId="40" xfId="0" applyFont="1" applyFill="1" applyBorder="1" applyAlignment="1" applyProtection="1">
      <alignment horizontal="left"/>
    </xf>
    <xf numFmtId="0" fontId="19" fillId="0" borderId="49" xfId="0" applyFont="1" applyFill="1" applyBorder="1" applyAlignment="1" applyProtection="1">
      <alignment horizontal="left"/>
    </xf>
    <xf numFmtId="38" fontId="17" fillId="0" borderId="7" xfId="0" applyNumberFormat="1" applyFont="1" applyBorder="1"/>
    <xf numFmtId="38" fontId="17" fillId="0" borderId="19" xfId="0" applyNumberFormat="1" applyFont="1" applyBorder="1"/>
    <xf numFmtId="38" fontId="17" fillId="0" borderId="1" xfId="0" applyNumberFormat="1" applyFont="1" applyBorder="1"/>
    <xf numFmtId="38" fontId="17" fillId="0" borderId="20" xfId="0" applyNumberFormat="1" applyFont="1" applyBorder="1"/>
    <xf numFmtId="38" fontId="17" fillId="0" borderId="1" xfId="0" applyNumberFormat="1" applyFont="1" applyFill="1" applyBorder="1"/>
    <xf numFmtId="38" fontId="17" fillId="0" borderId="20" xfId="0" applyNumberFormat="1" applyFont="1" applyFill="1" applyBorder="1"/>
    <xf numFmtId="38" fontId="17" fillId="0" borderId="24" xfId="0" applyNumberFormat="1" applyFont="1" applyFill="1" applyBorder="1"/>
    <xf numFmtId="38" fontId="17" fillId="0" borderId="26" xfId="0" applyNumberFormat="1" applyFont="1" applyFill="1" applyBorder="1"/>
    <xf numFmtId="0" fontId="19" fillId="0" borderId="20" xfId="0" applyFont="1" applyBorder="1"/>
    <xf numFmtId="0" fontId="0" fillId="0" borderId="0" xfId="0" applyFill="1"/>
    <xf numFmtId="38" fontId="0" fillId="0" borderId="1" xfId="1" applyFont="1" applyFill="1" applyBorder="1"/>
    <xf numFmtId="0" fontId="1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38" fontId="5" fillId="0" borderId="10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38" fontId="5" fillId="0" borderId="1" xfId="0" applyNumberFormat="1" applyFont="1" applyFill="1" applyBorder="1" applyAlignment="1" applyProtection="1">
      <alignment horizontal="right"/>
    </xf>
    <xf numFmtId="38" fontId="0" fillId="0" borderId="1" xfId="1" applyFont="1" applyFill="1" applyBorder="1" applyAlignment="1"/>
    <xf numFmtId="0" fontId="0" fillId="0" borderId="0" xfId="0" applyBorder="1" applyAlignment="1">
      <alignment vertical="center" wrapText="1"/>
    </xf>
    <xf numFmtId="0" fontId="17" fillId="0" borderId="0" xfId="0" applyFont="1" applyFill="1"/>
    <xf numFmtId="0" fontId="17" fillId="0" borderId="0" xfId="0" applyFont="1" applyFill="1" applyAlignment="1">
      <alignment horizontal="right"/>
    </xf>
    <xf numFmtId="38" fontId="5" fillId="2" borderId="40" xfId="1" applyFont="1" applyFill="1" applyBorder="1" applyAlignment="1" applyProtection="1">
      <alignment horizontal="right"/>
      <protection locked="0"/>
    </xf>
    <xf numFmtId="179" fontId="0" fillId="0" borderId="0" xfId="0" applyNumberFormat="1"/>
    <xf numFmtId="0" fontId="7" fillId="0" borderId="52" xfId="0" applyFont="1" applyBorder="1" applyAlignment="1">
      <alignment horizontal="center" vertical="center" wrapText="1"/>
    </xf>
    <xf numFmtId="179" fontId="0" fillId="6" borderId="0" xfId="0" applyNumberFormat="1" applyFill="1" applyBorder="1"/>
    <xf numFmtId="179" fontId="0" fillId="6" borderId="1" xfId="0" applyNumberFormat="1" applyFill="1" applyBorder="1"/>
    <xf numFmtId="179" fontId="0" fillId="6" borderId="3" xfId="0" applyNumberFormat="1" applyFill="1" applyBorder="1"/>
    <xf numFmtId="179" fontId="0" fillId="6" borderId="45" xfId="0" applyNumberFormat="1" applyFill="1" applyBorder="1"/>
    <xf numFmtId="179" fontId="0" fillId="6" borderId="24" xfId="0" applyNumberFormat="1" applyFill="1" applyBorder="1"/>
    <xf numFmtId="179" fontId="0" fillId="9" borderId="55" xfId="0" applyNumberFormat="1" applyFill="1" applyBorder="1"/>
    <xf numFmtId="38" fontId="0" fillId="11" borderId="0" xfId="0" applyNumberFormat="1" applyFill="1" applyBorder="1"/>
    <xf numFmtId="38" fontId="0" fillId="11" borderId="13" xfId="1" applyFont="1" applyFill="1" applyBorder="1"/>
    <xf numFmtId="38" fontId="0" fillId="11" borderId="44" xfId="0" applyNumberFormat="1" applyFill="1" applyBorder="1"/>
    <xf numFmtId="38" fontId="0" fillId="11" borderId="10" xfId="0" applyNumberFormat="1" applyFill="1" applyBorder="1"/>
    <xf numFmtId="38" fontId="0" fillId="11" borderId="28" xfId="0" applyNumberFormat="1" applyFill="1" applyBorder="1"/>
    <xf numFmtId="179" fontId="0" fillId="0" borderId="3" xfId="0" applyNumberFormat="1" applyFill="1" applyBorder="1"/>
    <xf numFmtId="179" fontId="0" fillId="4" borderId="16" xfId="0" applyNumberFormat="1" applyFill="1" applyBorder="1"/>
    <xf numFmtId="38" fontId="17" fillId="11" borderId="55" xfId="1" applyFont="1" applyFill="1" applyBorder="1"/>
    <xf numFmtId="38" fontId="0" fillId="11" borderId="55" xfId="1" applyFont="1" applyFill="1" applyBorder="1"/>
    <xf numFmtId="0" fontId="20" fillId="0" borderId="0" xfId="0" applyFont="1"/>
    <xf numFmtId="180" fontId="0" fillId="4" borderId="16" xfId="1" applyNumberFormat="1" applyFont="1" applyFill="1" applyBorder="1"/>
    <xf numFmtId="0" fontId="0" fillId="0" borderId="0" xfId="0" applyBorder="1" applyAlignment="1">
      <alignment horizontal="right"/>
    </xf>
    <xf numFmtId="0" fontId="0" fillId="0" borderId="25" xfId="0" applyBorder="1" applyAlignment="1">
      <alignment vertical="center" wrapText="1"/>
    </xf>
    <xf numFmtId="0" fontId="11" fillId="0" borderId="42" xfId="0" applyFont="1" applyFill="1" applyBorder="1" applyProtection="1">
      <protection locked="0"/>
    </xf>
    <xf numFmtId="0" fontId="7" fillId="0" borderId="66" xfId="0" applyFont="1" applyFill="1" applyBorder="1" applyProtection="1">
      <protection locked="0"/>
    </xf>
    <xf numFmtId="0" fontId="7" fillId="0" borderId="64" xfId="0" applyFont="1" applyFill="1" applyBorder="1" applyProtection="1">
      <protection locked="0"/>
    </xf>
    <xf numFmtId="0" fontId="7" fillId="0" borderId="61" xfId="0" applyFont="1" applyFill="1" applyBorder="1" applyAlignment="1" applyProtection="1">
      <alignment horizontal="center" vertical="center" wrapText="1"/>
      <protection locked="0"/>
    </xf>
    <xf numFmtId="0" fontId="11" fillId="0" borderId="46" xfId="0" applyFont="1" applyFill="1" applyBorder="1" applyProtection="1">
      <protection locked="0"/>
    </xf>
    <xf numFmtId="0" fontId="7" fillId="0" borderId="55" xfId="0" applyFont="1" applyFill="1" applyBorder="1" applyProtection="1">
      <protection locked="0"/>
    </xf>
    <xf numFmtId="0" fontId="11" fillId="0" borderId="60" xfId="0" applyFont="1" applyFill="1" applyBorder="1" applyAlignment="1" applyProtection="1">
      <alignment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38" fontId="11" fillId="0" borderId="7" xfId="0" applyNumberFormat="1" applyFont="1" applyFill="1" applyBorder="1" applyAlignment="1" applyProtection="1">
      <alignment wrapText="1"/>
      <protection locked="0"/>
    </xf>
    <xf numFmtId="38" fontId="11" fillId="0" borderId="7" xfId="0" applyNumberFormat="1" applyFont="1" applyFill="1" applyBorder="1" applyProtection="1">
      <protection locked="0"/>
    </xf>
    <xf numFmtId="38" fontId="11" fillId="0" borderId="7" xfId="1" applyFont="1" applyFill="1" applyBorder="1" applyProtection="1">
      <protection locked="0"/>
    </xf>
    <xf numFmtId="38" fontId="11" fillId="0" borderId="19" xfId="0" applyNumberFormat="1" applyFont="1" applyFill="1" applyBorder="1" applyProtection="1">
      <protection locked="0"/>
    </xf>
    <xf numFmtId="0" fontId="11" fillId="0" borderId="80" xfId="0" applyFont="1" applyFill="1" applyBorder="1" applyProtection="1">
      <protection locked="0"/>
    </xf>
    <xf numFmtId="0" fontId="0" fillId="0" borderId="75" xfId="0" applyFont="1" applyFill="1" applyBorder="1" applyProtection="1">
      <protection locked="0"/>
    </xf>
    <xf numFmtId="38" fontId="11" fillId="0" borderId="77" xfId="0" applyNumberFormat="1" applyFont="1" applyFill="1" applyBorder="1" applyAlignment="1" applyProtection="1">
      <alignment wrapText="1"/>
      <protection locked="0"/>
    </xf>
    <xf numFmtId="38" fontId="11" fillId="0" borderId="78" xfId="0" applyNumberFormat="1" applyFont="1" applyFill="1" applyBorder="1" applyProtection="1">
      <protection locked="0"/>
    </xf>
    <xf numFmtId="38" fontId="11" fillId="0" borderId="79" xfId="0" applyNumberFormat="1" applyFont="1" applyFill="1" applyBorder="1" applyProtection="1">
      <protection locked="0"/>
    </xf>
    <xf numFmtId="38" fontId="11" fillId="0" borderId="79" xfId="1" applyFont="1" applyFill="1" applyBorder="1" applyProtection="1">
      <protection locked="0"/>
    </xf>
    <xf numFmtId="38" fontId="11" fillId="0" borderId="36" xfId="0" applyNumberFormat="1" applyFont="1" applyFill="1" applyBorder="1" applyProtection="1">
      <protection locked="0"/>
    </xf>
    <xf numFmtId="0" fontId="11" fillId="0" borderId="69" xfId="0" applyFont="1" applyFill="1" applyBorder="1" applyProtection="1">
      <protection locked="0"/>
    </xf>
    <xf numFmtId="0" fontId="0" fillId="0" borderId="76" xfId="0" applyFont="1" applyFill="1" applyBorder="1" applyProtection="1">
      <protection locked="0"/>
    </xf>
    <xf numFmtId="38" fontId="11" fillId="0" borderId="63" xfId="0" applyNumberFormat="1" applyFont="1" applyFill="1" applyBorder="1" applyAlignment="1" applyProtection="1">
      <alignment wrapText="1"/>
      <protection locked="0"/>
    </xf>
    <xf numFmtId="38" fontId="11" fillId="0" borderId="74" xfId="0" applyNumberFormat="1" applyFont="1" applyFill="1" applyBorder="1" applyProtection="1">
      <protection locked="0"/>
    </xf>
    <xf numFmtId="38" fontId="11" fillId="0" borderId="63" xfId="0" applyNumberFormat="1" applyFont="1" applyFill="1" applyBorder="1" applyProtection="1">
      <protection locked="0"/>
    </xf>
    <xf numFmtId="38" fontId="11" fillId="0" borderId="63" xfId="1" applyFont="1" applyFill="1" applyBorder="1" applyProtection="1">
      <protection locked="0"/>
    </xf>
    <xf numFmtId="38" fontId="11" fillId="0" borderId="70" xfId="0" applyNumberFormat="1" applyFont="1" applyFill="1" applyBorder="1" applyProtection="1">
      <protection locked="0"/>
    </xf>
    <xf numFmtId="38" fontId="11" fillId="0" borderId="2" xfId="0" applyNumberFormat="1" applyFont="1" applyFill="1" applyBorder="1" applyProtection="1">
      <protection locked="0"/>
    </xf>
    <xf numFmtId="38" fontId="11" fillId="0" borderId="2" xfId="1" applyFont="1" applyFill="1" applyBorder="1" applyProtection="1">
      <protection locked="0"/>
    </xf>
    <xf numFmtId="38" fontId="11" fillId="0" borderId="67" xfId="0" applyNumberFormat="1" applyFont="1" applyFill="1" applyBorder="1" applyProtection="1">
      <protection locked="0"/>
    </xf>
    <xf numFmtId="38" fontId="11" fillId="0" borderId="73" xfId="0" applyNumberFormat="1" applyFont="1" applyFill="1" applyBorder="1" applyProtection="1">
      <protection locked="0"/>
    </xf>
    <xf numFmtId="38" fontId="11" fillId="0" borderId="73" xfId="1" applyFont="1" applyFill="1" applyBorder="1" applyProtection="1">
      <protection locked="0"/>
    </xf>
    <xf numFmtId="38" fontId="11" fillId="0" borderId="54" xfId="0" applyNumberFormat="1" applyFont="1" applyFill="1" applyBorder="1" applyProtection="1">
      <protection locked="0"/>
    </xf>
    <xf numFmtId="0" fontId="11" fillId="0" borderId="0" xfId="0" applyFont="1" applyFill="1" applyProtection="1">
      <protection locked="0"/>
    </xf>
    <xf numFmtId="0" fontId="11" fillId="0" borderId="0" xfId="0" applyFont="1" applyFill="1" applyBorder="1" applyProtection="1">
      <protection locked="0"/>
    </xf>
    <xf numFmtId="38" fontId="11" fillId="0" borderId="0" xfId="0" applyNumberFormat="1" applyFont="1" applyFill="1" applyBorder="1" applyProtection="1"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38" fontId="11" fillId="0" borderId="0" xfId="0" applyNumberFormat="1" applyFont="1" applyFill="1" applyBorder="1" applyAlignment="1" applyProtection="1">
      <alignment vertical="center"/>
      <protection locked="0"/>
    </xf>
    <xf numFmtId="176" fontId="11" fillId="0" borderId="34" xfId="0" applyNumberFormat="1" applyFont="1" applyFill="1" applyBorder="1" applyAlignment="1" applyProtection="1">
      <alignment vertical="center"/>
      <protection locked="0"/>
    </xf>
    <xf numFmtId="38" fontId="0" fillId="0" borderId="0" xfId="0" applyNumberFormat="1" applyFont="1" applyFill="1" applyBorder="1" applyAlignment="1" applyProtection="1">
      <alignment horizontal="left" vertical="center"/>
      <protection locked="0"/>
    </xf>
    <xf numFmtId="38" fontId="11" fillId="0" borderId="27" xfId="0" applyNumberFormat="1" applyFont="1" applyFill="1" applyBorder="1" applyProtection="1">
      <protection locked="0"/>
    </xf>
    <xf numFmtId="176" fontId="17" fillId="0" borderId="15" xfId="0" applyNumberFormat="1" applyFont="1" applyFill="1" applyBorder="1"/>
    <xf numFmtId="0" fontId="14" fillId="5" borderId="0" xfId="0" applyFont="1" applyFill="1" applyAlignment="1">
      <alignment horizontal="center"/>
    </xf>
    <xf numFmtId="0" fontId="12" fillId="0" borderId="31" xfId="0" applyFont="1" applyFill="1" applyBorder="1" applyAlignment="1">
      <alignment horizontal="left" vertical="center"/>
    </xf>
    <xf numFmtId="0" fontId="12" fillId="0" borderId="32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/>
    </xf>
    <xf numFmtId="0" fontId="11" fillId="0" borderId="68" xfId="0" applyFont="1" applyFill="1" applyBorder="1" applyAlignment="1" applyProtection="1">
      <alignment horizontal="left"/>
      <protection locked="0"/>
    </xf>
    <xf numFmtId="0" fontId="11" fillId="0" borderId="62" xfId="0" applyFont="1" applyFill="1" applyBorder="1" applyAlignment="1" applyProtection="1">
      <alignment horizontal="left"/>
      <protection locked="0"/>
    </xf>
    <xf numFmtId="0" fontId="11" fillId="0" borderId="71" xfId="0" applyFont="1" applyFill="1" applyBorder="1" applyAlignment="1" applyProtection="1">
      <alignment horizontal="left"/>
      <protection locked="0"/>
    </xf>
    <xf numFmtId="0" fontId="11" fillId="0" borderId="2" xfId="0" applyFont="1" applyFill="1" applyBorder="1" applyAlignment="1" applyProtection="1">
      <alignment horizontal="left"/>
      <protection locked="0"/>
    </xf>
    <xf numFmtId="0" fontId="11" fillId="0" borderId="72" xfId="0" applyFont="1" applyFill="1" applyBorder="1" applyAlignment="1" applyProtection="1">
      <alignment horizontal="left"/>
      <protection locked="0"/>
    </xf>
    <xf numFmtId="0" fontId="11" fillId="0" borderId="73" xfId="0" applyFont="1" applyFill="1" applyBorder="1" applyAlignment="1" applyProtection="1">
      <alignment horizontal="left"/>
      <protection locked="0"/>
    </xf>
    <xf numFmtId="0" fontId="7" fillId="0" borderId="67" xfId="0" applyFont="1" applyFill="1" applyBorder="1" applyAlignment="1" applyProtection="1">
      <alignment horizontal="center" vertical="center" wrapText="1"/>
      <protection locked="0"/>
    </xf>
    <xf numFmtId="0" fontId="7" fillId="0" borderId="65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10" fillId="0" borderId="64" xfId="0" applyFont="1" applyFill="1" applyBorder="1" applyAlignment="1" applyProtection="1">
      <alignment horizontal="center" vertical="center"/>
      <protection locked="0"/>
    </xf>
    <xf numFmtId="0" fontId="10" fillId="0" borderId="55" xfId="0" applyFont="1" applyFill="1" applyBorder="1" applyAlignment="1" applyProtection="1">
      <alignment horizontal="center" vertical="center"/>
      <protection locked="0"/>
    </xf>
    <xf numFmtId="0" fontId="7" fillId="8" borderId="18" xfId="0" applyFont="1" applyFill="1" applyBorder="1" applyAlignment="1">
      <alignment horizontal="center" vertical="center" wrapText="1"/>
    </xf>
    <xf numFmtId="0" fontId="7" fillId="8" borderId="23" xfId="0" applyFont="1" applyFill="1" applyBorder="1" applyAlignment="1">
      <alignment horizontal="center" vertical="center" wrapText="1"/>
    </xf>
    <xf numFmtId="0" fontId="7" fillId="4" borderId="45" xfId="0" applyFont="1" applyFill="1" applyBorder="1" applyAlignment="1">
      <alignment horizontal="center" vertical="center" wrapText="1"/>
    </xf>
    <xf numFmtId="0" fontId="7" fillId="4" borderId="2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9" fillId="13" borderId="45" xfId="0" applyFont="1" applyFill="1" applyBorder="1" applyAlignment="1">
      <alignment horizontal="center" vertical="center" wrapText="1"/>
    </xf>
    <xf numFmtId="0" fontId="19" fillId="13" borderId="24" xfId="0" applyFont="1" applyFill="1" applyBorder="1" applyAlignment="1">
      <alignment horizontal="center" vertical="center" wrapText="1"/>
    </xf>
    <xf numFmtId="0" fontId="7" fillId="8" borderId="45" xfId="0" applyFont="1" applyFill="1" applyBorder="1" applyAlignment="1">
      <alignment horizontal="center" vertical="center" wrapText="1"/>
    </xf>
    <xf numFmtId="0" fontId="7" fillId="8" borderId="24" xfId="0" applyFont="1" applyFill="1" applyBorder="1" applyAlignment="1">
      <alignment horizontal="center" vertical="center" wrapText="1"/>
    </xf>
    <xf numFmtId="0" fontId="7" fillId="8" borderId="43" xfId="0" applyFont="1" applyFill="1" applyBorder="1" applyAlignment="1">
      <alignment horizontal="center" vertical="center" wrapText="1"/>
    </xf>
    <xf numFmtId="0" fontId="7" fillId="8" borderId="26" xfId="0" applyFont="1" applyFill="1" applyBorder="1" applyAlignment="1">
      <alignment horizontal="center" vertical="center" wrapText="1"/>
    </xf>
    <xf numFmtId="0" fontId="7" fillId="12" borderId="44" xfId="0" applyFont="1" applyFill="1" applyBorder="1" applyAlignment="1">
      <alignment horizontal="center" vertical="center" wrapText="1"/>
    </xf>
    <xf numFmtId="0" fontId="7" fillId="12" borderId="28" xfId="0" applyFont="1" applyFill="1" applyBorder="1" applyAlignment="1">
      <alignment horizontal="center" vertical="center" wrapText="1"/>
    </xf>
    <xf numFmtId="0" fontId="19" fillId="13" borderId="1" xfId="0" applyFont="1" applyFill="1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19" fillId="13" borderId="18" xfId="0" applyFont="1" applyFill="1" applyBorder="1" applyAlignment="1">
      <alignment horizontal="center" vertical="center" wrapText="1"/>
    </xf>
    <xf numFmtId="0" fontId="19" fillId="13" borderId="23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44" xfId="0" applyNumberFormat="1" applyFont="1" applyFill="1" applyBorder="1" applyAlignment="1">
      <alignment horizontal="center" vertical="center" wrapText="1"/>
    </xf>
    <xf numFmtId="0" fontId="7" fillId="0" borderId="28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center" vertical="center" wrapText="1"/>
    </xf>
    <xf numFmtId="0" fontId="7" fillId="0" borderId="23" xfId="0" applyFont="1" applyFill="1" applyBorder="1" applyAlignment="1">
      <alignment horizontal="center" vertical="center" wrapText="1"/>
    </xf>
    <xf numFmtId="0" fontId="7" fillId="4" borderId="43" xfId="0" applyFont="1" applyFill="1" applyBorder="1" applyAlignment="1">
      <alignment horizontal="center" vertical="center" wrapText="1"/>
    </xf>
    <xf numFmtId="0" fontId="0" fillId="0" borderId="4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3" xfId="0" applyBorder="1" applyAlignment="1">
      <alignment horizontal="center"/>
    </xf>
    <xf numFmtId="0" fontId="17" fillId="0" borderId="42" xfId="0" applyNumberFormat="1" applyFont="1" applyBorder="1" applyAlignment="1" applyProtection="1">
      <alignment horizontal="left" vertical="center"/>
    </xf>
    <xf numFmtId="0" fontId="17" fillId="0" borderId="47" xfId="0" applyNumberFormat="1" applyFont="1" applyBorder="1" applyAlignment="1" applyProtection="1">
      <alignment horizontal="left" vertical="center"/>
    </xf>
    <xf numFmtId="0" fontId="17" fillId="0" borderId="48" xfId="0" applyNumberFormat="1" applyFont="1" applyBorder="1" applyAlignment="1" applyProtection="1">
      <alignment horizontal="left" vertical="center"/>
    </xf>
    <xf numFmtId="0" fontId="17" fillId="0" borderId="49" xfId="0" applyNumberFormat="1" applyFont="1" applyBorder="1" applyAlignment="1" applyProtection="1">
      <alignment horizontal="left" vertical="center"/>
    </xf>
    <xf numFmtId="0" fontId="19" fillId="0" borderId="45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45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</cellXfs>
  <cellStyles count="11">
    <cellStyle name="桁区切り" xfId="1" builtinId="6"/>
    <cellStyle name="桁区切り 2" xfId="3" xr:uid="{00000000-0005-0000-0000-000001000000}"/>
    <cellStyle name="桁区切り 3" xfId="6" xr:uid="{00000000-0005-0000-0000-000002000000}"/>
    <cellStyle name="桁区切り 4" xfId="8" xr:uid="{00000000-0005-0000-0000-000003000000}"/>
    <cellStyle name="桁区切り 5" xfId="10" xr:uid="{00000000-0005-0000-0000-000004000000}"/>
    <cellStyle name="標準" xfId="0" builtinId="0"/>
    <cellStyle name="標準 2" xfId="2" xr:uid="{00000000-0005-0000-0000-000006000000}"/>
    <cellStyle name="標準 3" xfId="4" xr:uid="{00000000-0005-0000-0000-000007000000}"/>
    <cellStyle name="標準 4" xfId="5" xr:uid="{00000000-0005-0000-0000-000008000000}"/>
    <cellStyle name="標準 5" xfId="7" xr:uid="{00000000-0005-0000-0000-000009000000}"/>
    <cellStyle name="標準 6" xfId="9" xr:uid="{00000000-0005-0000-0000-00000A000000}"/>
  </cellStyles>
  <dxfs count="0"/>
  <tableStyles count="0" defaultTableStyle="TableStyleMedium9" defaultPivotStyle="PivotStyleLight16"/>
  <colors>
    <mruColors>
      <color rgb="FF99FF99"/>
      <color rgb="FF0000FF"/>
      <color rgb="FF00FFFF"/>
      <color rgb="FFFF00FF"/>
      <color rgb="FF00FF00"/>
      <color rgb="FF3333FF"/>
      <color rgb="FFFFFF99"/>
      <color rgb="FFFFFFCC"/>
      <color rgb="FFCC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123825</xdr:rowOff>
        </xdr:from>
        <xdr:to>
          <xdr:col>9</xdr:col>
          <xdr:colOff>447675</xdr:colOff>
          <xdr:row>104</xdr:row>
          <xdr:rowOff>142875</xdr:rowOff>
        </xdr:to>
        <xdr:sp macro="" textlink="">
          <xdr:nvSpPr>
            <xdr:cNvPr id="9241" name="Object 25" hidden="1">
              <a:extLst>
                <a:ext uri="{63B3BB69-23CF-44E3-9099-C40C66FF867C}">
                  <a14:compatExt spid="_x0000_s9241"/>
                </a:ext>
                <a:ext uri="{FF2B5EF4-FFF2-40B4-BE49-F238E27FC236}">
                  <a16:creationId xmlns:a16="http://schemas.microsoft.com/office/drawing/2014/main" id="{00000000-0008-0000-0000-00001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102</xdr:row>
          <xdr:rowOff>9525</xdr:rowOff>
        </xdr:from>
        <xdr:to>
          <xdr:col>9</xdr:col>
          <xdr:colOff>438150</xdr:colOff>
          <xdr:row>161</xdr:row>
          <xdr:rowOff>104775</xdr:rowOff>
        </xdr:to>
        <xdr:sp macro="" textlink="">
          <xdr:nvSpPr>
            <xdr:cNvPr id="9244" name="Object 28" hidden="1">
              <a:extLst>
                <a:ext uri="{63B3BB69-23CF-44E3-9099-C40C66FF867C}">
                  <a14:compatExt spid="_x0000_s9244"/>
                </a:ext>
                <a:ext uri="{FF2B5EF4-FFF2-40B4-BE49-F238E27FC236}">
                  <a16:creationId xmlns:a16="http://schemas.microsoft.com/office/drawing/2014/main" id="{00000000-0008-0000-0000-00001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</xdr:row>
          <xdr:rowOff>171450</xdr:rowOff>
        </xdr:from>
        <xdr:to>
          <xdr:col>9</xdr:col>
          <xdr:colOff>466725</xdr:colOff>
          <xdr:row>47</xdr:row>
          <xdr:rowOff>19050</xdr:rowOff>
        </xdr:to>
        <xdr:sp macro="" textlink="">
          <xdr:nvSpPr>
            <xdr:cNvPr id="9246" name="Object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CC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781051</xdr:colOff>
      <xdr:row>5</xdr:row>
      <xdr:rowOff>371475</xdr:rowOff>
    </xdr:from>
    <xdr:to>
      <xdr:col>7</xdr:col>
      <xdr:colOff>180976</xdr:colOff>
      <xdr:row>7</xdr:row>
      <xdr:rowOff>104775</xdr:rowOff>
    </xdr:to>
    <xdr:sp macro="" textlink="">
      <xdr:nvSpPr>
        <xdr:cNvPr id="3" name="AutoShape 3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 bwMode="auto">
        <a:xfrm>
          <a:off x="9572626" y="1752600"/>
          <a:ext cx="361950" cy="485775"/>
        </a:xfrm>
        <a:prstGeom prst="upArrow">
          <a:avLst>
            <a:gd name="adj1" fmla="val 50000"/>
            <a:gd name="adj2" fmla="val 25000"/>
          </a:avLst>
        </a:prstGeom>
        <a:solidFill>
          <a:srgbClr val="C0C0C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9525</xdr:colOff>
      <xdr:row>4</xdr:row>
      <xdr:rowOff>0</xdr:rowOff>
    </xdr:from>
    <xdr:to>
      <xdr:col>8</xdr:col>
      <xdr:colOff>361950</xdr:colOff>
      <xdr:row>4</xdr:row>
      <xdr:rowOff>0</xdr:rowOff>
    </xdr:to>
    <xdr:sp macro="" textlink="">
      <xdr:nvSpPr>
        <xdr:cNvPr id="5" name="Line 3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 flipH="1">
          <a:off x="7810500" y="1666875"/>
          <a:ext cx="352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8</xdr:col>
      <xdr:colOff>371475</xdr:colOff>
      <xdr:row>3</xdr:row>
      <xdr:rowOff>66674</xdr:rowOff>
    </xdr:from>
    <xdr:ext cx="1447800" cy="466725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8229600" y="885824"/>
          <a:ext cx="1447800" cy="466725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プルダウンで以下</a:t>
          </a:r>
          <a:endParaRPr kumimoji="1" lang="en-US" altLang="ja-JP" sz="1100"/>
        </a:p>
        <a:p>
          <a:r>
            <a:rPr kumimoji="1" lang="ja-JP" altLang="en-US" sz="1100"/>
            <a:t>のリストから選択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38099</xdr:rowOff>
    </xdr:from>
    <xdr:to>
      <xdr:col>8</xdr:col>
      <xdr:colOff>0</xdr:colOff>
      <xdr:row>6</xdr:row>
      <xdr:rowOff>175260</xdr:rowOff>
    </xdr:to>
    <xdr:sp macro="" textlink="">
      <xdr:nvSpPr>
        <xdr:cNvPr id="7" name="フローチャート: 処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438150" y="276224"/>
          <a:ext cx="7096125" cy="1327786"/>
        </a:xfrm>
        <a:prstGeom prst="flowChartProcess">
          <a:avLst/>
        </a:prstGeom>
        <a:solidFill>
          <a:srgbClr val="FFFFFF"/>
        </a:solidFill>
        <a:ln w="31750" cap="flat" cmpd="sng" algn="ctr">
          <a:solidFill>
            <a:srgbClr val="0000FF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800"/>
        </a:p>
        <a:p>
          <a:pPr algn="l"/>
          <a:r>
            <a:rPr kumimoji="1" lang="ja-JP" altLang="en-US" sz="1100" b="0" baseline="0">
              <a:solidFill>
                <a:sysClr val="windowText" lastClr="000000"/>
              </a:solidFill>
            </a:rPr>
            <a:t> </a:t>
          </a:r>
          <a:r>
            <a:rPr kumimoji="1" lang="ja-JP" altLang="en-US" sz="1400" b="1">
              <a:solidFill>
                <a:srgbClr val="FF0000"/>
              </a:solidFill>
            </a:rPr>
            <a:t>分析結果総括</a:t>
          </a:r>
        </a:p>
        <a:p>
          <a:pPr algn="l"/>
          <a:endParaRPr kumimoji="1" lang="en-US" altLang="ja-JP" sz="400"/>
        </a:p>
        <a:p>
          <a:pPr algn="l"/>
          <a:r>
            <a:rPr kumimoji="1" lang="ja-JP" altLang="en-US" sz="1100"/>
            <a:t>　・　この分析結果は、下記の「産業連関表の経済波及効果分析の注意点」を踏まえたうえで評価してください。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　・　就業誘発者数、雇用誘発者数については、分析上、就業（雇用）誘発が測定されても、現実の経済では</a:t>
          </a:r>
          <a:endParaRPr kumimoji="1" lang="en-US" altLang="ja-JP" sz="1100"/>
        </a:p>
        <a:p>
          <a:pPr algn="l"/>
          <a:r>
            <a:rPr kumimoji="1" lang="en-US" altLang="ja-JP" sz="1100"/>
            <a:t> </a:t>
          </a:r>
          <a:r>
            <a:rPr kumimoji="1" lang="ja-JP" altLang="en-US" sz="1100"/>
            <a:t>　時間外勤務等で対応することが多いと考えられるため、特に注意が必要です。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22</xdr:row>
          <xdr:rowOff>0</xdr:rowOff>
        </xdr:from>
        <xdr:to>
          <xdr:col>7</xdr:col>
          <xdr:colOff>1047750</xdr:colOff>
          <xdr:row>64</xdr:row>
          <xdr:rowOff>9525</xdr:rowOff>
        </xdr:to>
        <xdr:sp macro="" textlink="">
          <xdr:nvSpPr>
            <xdr:cNvPr id="14344" name="Object 8" hidden="1">
              <a:extLst>
                <a:ext uri="{63B3BB69-23CF-44E3-9099-C40C66FF867C}">
                  <a14:compatExt spid="_x0000_s14344"/>
                </a:ext>
                <a:ext uri="{FF2B5EF4-FFF2-40B4-BE49-F238E27FC236}">
                  <a16:creationId xmlns:a16="http://schemas.microsoft.com/office/drawing/2014/main" id="{00000000-0008-0000-0200-000008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285750</xdr:colOff>
          <xdr:row>1</xdr:row>
          <xdr:rowOff>228600</xdr:rowOff>
        </xdr:from>
        <xdr:to>
          <xdr:col>16</xdr:col>
          <xdr:colOff>1000125</xdr:colOff>
          <xdr:row>2</xdr:row>
          <xdr:rowOff>247650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4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107763" dir="189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2.docx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4.emf"/><Relationship Id="rId4" Type="http://schemas.openxmlformats.org/officeDocument/2006/relationships/package" Target="../embeddings/Microsoft_Word_Document3.docx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5" Type="http://schemas.openxmlformats.org/officeDocument/2006/relationships/image" Target="../media/image5.wmf"/><Relationship Id="rId4" Type="http://schemas.openxmlformats.org/officeDocument/2006/relationships/oleObject" Target="../embeddings/oleObject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145"/>
  <sheetViews>
    <sheetView tabSelected="1" zoomScaleNormal="100" workbookViewId="0">
      <selection activeCell="B1" sqref="B1"/>
    </sheetView>
  </sheetViews>
  <sheetFormatPr defaultColWidth="18.625" defaultRowHeight="12.75" customHeight="1" x14ac:dyDescent="0.15"/>
  <cols>
    <col min="1" max="1" width="2.625" style="13" customWidth="1"/>
    <col min="2" max="11" width="9" style="13" customWidth="1"/>
    <col min="12" max="16384" width="18.625" style="13"/>
  </cols>
  <sheetData>
    <row r="1" spans="2:11" ht="18" customHeight="1" x14ac:dyDescent="0.15"/>
    <row r="2" spans="2:11" ht="18" customHeight="1" x14ac:dyDescent="0.15">
      <c r="B2" s="261" t="s">
        <v>94</v>
      </c>
      <c r="C2" s="261"/>
      <c r="D2" s="261"/>
      <c r="E2" s="261"/>
      <c r="F2" s="261"/>
      <c r="G2" s="261"/>
      <c r="H2" s="261"/>
      <c r="I2" s="261"/>
      <c r="J2" s="261"/>
      <c r="K2" s="14"/>
    </row>
    <row r="3" spans="2:11" ht="18" customHeight="1" x14ac:dyDescent="0.15"/>
    <row r="4" spans="2:11" ht="13.5" x14ac:dyDescent="0.15"/>
    <row r="5" spans="2:11" ht="13.5" x14ac:dyDescent="0.15"/>
    <row r="6" spans="2:11" ht="13.5" x14ac:dyDescent="0.15"/>
    <row r="7" spans="2:11" ht="13.5" x14ac:dyDescent="0.15"/>
    <row r="8" spans="2:11" ht="13.5" x14ac:dyDescent="0.15"/>
    <row r="9" spans="2:11" ht="13.5" x14ac:dyDescent="0.15"/>
    <row r="10" spans="2:11" ht="13.5" x14ac:dyDescent="0.15"/>
    <row r="11" spans="2:11" ht="13.5" x14ac:dyDescent="0.15"/>
    <row r="12" spans="2:11" ht="13.5" x14ac:dyDescent="0.15"/>
    <row r="13" spans="2:11" ht="13.5" x14ac:dyDescent="0.15"/>
    <row r="14" spans="2:11" ht="13.5" x14ac:dyDescent="0.15"/>
    <row r="15" spans="2:11" ht="13.5" x14ac:dyDescent="0.15"/>
    <row r="16" spans="2:11" ht="13.5" x14ac:dyDescent="0.15"/>
    <row r="17" ht="13.5" x14ac:dyDescent="0.15"/>
    <row r="18" ht="13.5" x14ac:dyDescent="0.15"/>
    <row r="19" ht="13.5" x14ac:dyDescent="0.15"/>
    <row r="20" ht="13.5" x14ac:dyDescent="0.15"/>
    <row r="21" ht="13.5" x14ac:dyDescent="0.15"/>
    <row r="22" ht="13.5" x14ac:dyDescent="0.15"/>
    <row r="23" ht="13.5" x14ac:dyDescent="0.15"/>
    <row r="24" ht="13.5" x14ac:dyDescent="0.15"/>
    <row r="25" ht="13.5" x14ac:dyDescent="0.15"/>
    <row r="26" ht="13.5" x14ac:dyDescent="0.15"/>
    <row r="27" ht="13.5" x14ac:dyDescent="0.15"/>
    <row r="28" ht="13.5" x14ac:dyDescent="0.15"/>
    <row r="29" ht="13.5" x14ac:dyDescent="0.15"/>
    <row r="30" ht="13.5" x14ac:dyDescent="0.15"/>
    <row r="31" ht="13.5" x14ac:dyDescent="0.15"/>
    <row r="32" ht="13.5" x14ac:dyDescent="0.15"/>
    <row r="33" ht="13.5" x14ac:dyDescent="0.15"/>
    <row r="34" ht="13.5" x14ac:dyDescent="0.15"/>
    <row r="35" ht="13.5" x14ac:dyDescent="0.15"/>
    <row r="36" ht="13.5" x14ac:dyDescent="0.15"/>
    <row r="37" ht="13.5" x14ac:dyDescent="0.15"/>
    <row r="38" ht="13.5" x14ac:dyDescent="0.15"/>
    <row r="39" ht="13.5" x14ac:dyDescent="0.15"/>
    <row r="40" ht="13.5" x14ac:dyDescent="0.15"/>
    <row r="41" ht="13.5" x14ac:dyDescent="0.15"/>
    <row r="42" ht="13.5" x14ac:dyDescent="0.15"/>
    <row r="43" ht="13.5" x14ac:dyDescent="0.15"/>
    <row r="44" ht="13.5" x14ac:dyDescent="0.15"/>
    <row r="45" ht="13.5" x14ac:dyDescent="0.15"/>
    <row r="46" ht="13.5" x14ac:dyDescent="0.15"/>
    <row r="47" ht="13.5" x14ac:dyDescent="0.15"/>
    <row r="48" ht="13.5" x14ac:dyDescent="0.15"/>
    <row r="49" ht="13.5" x14ac:dyDescent="0.15"/>
    <row r="50" ht="13.5" x14ac:dyDescent="0.15"/>
    <row r="51" ht="13.5" x14ac:dyDescent="0.15"/>
    <row r="52" ht="13.5" x14ac:dyDescent="0.15"/>
    <row r="53" ht="13.5" x14ac:dyDescent="0.15"/>
    <row r="54" ht="13.5" x14ac:dyDescent="0.15"/>
    <row r="55" ht="13.5" x14ac:dyDescent="0.15"/>
    <row r="56" ht="13.5" x14ac:dyDescent="0.15"/>
    <row r="57" ht="13.5" x14ac:dyDescent="0.15"/>
    <row r="58" ht="13.5" x14ac:dyDescent="0.15"/>
    <row r="59" ht="13.5" x14ac:dyDescent="0.15"/>
    <row r="60" ht="13.5" x14ac:dyDescent="0.15"/>
    <row r="61" ht="13.5" x14ac:dyDescent="0.15"/>
    <row r="62" ht="13.5" x14ac:dyDescent="0.15"/>
    <row r="63" ht="13.5" x14ac:dyDescent="0.15"/>
    <row r="64" ht="13.5" x14ac:dyDescent="0.15"/>
    <row r="65" ht="13.5" x14ac:dyDescent="0.15"/>
    <row r="66" ht="13.5" x14ac:dyDescent="0.15"/>
    <row r="67" ht="13.5" x14ac:dyDescent="0.15"/>
    <row r="68" ht="13.5" x14ac:dyDescent="0.15"/>
    <row r="69" ht="13.5" x14ac:dyDescent="0.15"/>
    <row r="70" ht="13.5" x14ac:dyDescent="0.15"/>
    <row r="71" ht="13.5" x14ac:dyDescent="0.15"/>
    <row r="72" ht="13.5" x14ac:dyDescent="0.15"/>
    <row r="73" ht="13.5" x14ac:dyDescent="0.15"/>
    <row r="74" ht="13.5" x14ac:dyDescent="0.15"/>
    <row r="75" ht="13.5" x14ac:dyDescent="0.15"/>
    <row r="76" ht="13.5" x14ac:dyDescent="0.15"/>
    <row r="77" ht="13.5" x14ac:dyDescent="0.15"/>
    <row r="78" ht="13.5" x14ac:dyDescent="0.15"/>
    <row r="79" ht="13.5" x14ac:dyDescent="0.15"/>
    <row r="80" ht="13.5" x14ac:dyDescent="0.15"/>
    <row r="81" ht="13.5" x14ac:dyDescent="0.15"/>
    <row r="82" ht="13.5" x14ac:dyDescent="0.15"/>
    <row r="83" ht="13.5" x14ac:dyDescent="0.15"/>
    <row r="84" ht="13.5" x14ac:dyDescent="0.15"/>
    <row r="85" ht="13.5" x14ac:dyDescent="0.15"/>
    <row r="86" ht="13.5" x14ac:dyDescent="0.15"/>
    <row r="87" ht="13.5" x14ac:dyDescent="0.15"/>
    <row r="88" ht="13.5" x14ac:dyDescent="0.15"/>
    <row r="89" ht="13.5" x14ac:dyDescent="0.15"/>
    <row r="90" ht="13.5" x14ac:dyDescent="0.15"/>
    <row r="91" ht="13.5" x14ac:dyDescent="0.15"/>
    <row r="92" ht="13.5" x14ac:dyDescent="0.15"/>
    <row r="93" ht="13.5" x14ac:dyDescent="0.15"/>
    <row r="94" ht="13.5" x14ac:dyDescent="0.15"/>
    <row r="95" ht="13.5" x14ac:dyDescent="0.15"/>
    <row r="96" ht="13.5" x14ac:dyDescent="0.15"/>
    <row r="97" ht="13.5" x14ac:dyDescent="0.15"/>
    <row r="98" ht="13.5" x14ac:dyDescent="0.15"/>
    <row r="99" ht="13.5" x14ac:dyDescent="0.15"/>
    <row r="100" ht="13.5" x14ac:dyDescent="0.15"/>
    <row r="101" ht="13.5" x14ac:dyDescent="0.15"/>
    <row r="102" ht="13.5" x14ac:dyDescent="0.15"/>
    <row r="103" ht="13.5" x14ac:dyDescent="0.15"/>
    <row r="104" ht="13.5" x14ac:dyDescent="0.15"/>
    <row r="105" ht="13.5" x14ac:dyDescent="0.15"/>
    <row r="106" ht="13.5" x14ac:dyDescent="0.15"/>
    <row r="107" ht="13.5" x14ac:dyDescent="0.15"/>
    <row r="108" ht="13.5" x14ac:dyDescent="0.15"/>
    <row r="109" ht="13.5" x14ac:dyDescent="0.15"/>
    <row r="110" ht="13.5" x14ac:dyDescent="0.15"/>
    <row r="111" ht="13.5" x14ac:dyDescent="0.15"/>
    <row r="112" ht="13.5" x14ac:dyDescent="0.15"/>
    <row r="113" ht="13.5" x14ac:dyDescent="0.15"/>
    <row r="114" ht="13.5" x14ac:dyDescent="0.15"/>
    <row r="115" ht="13.5" x14ac:dyDescent="0.15"/>
    <row r="116" ht="13.5" x14ac:dyDescent="0.15"/>
    <row r="117" ht="13.5" x14ac:dyDescent="0.15"/>
    <row r="118" ht="13.5" x14ac:dyDescent="0.15"/>
    <row r="119" ht="13.5" x14ac:dyDescent="0.15"/>
    <row r="120" ht="13.5" x14ac:dyDescent="0.15"/>
    <row r="121" ht="13.5" x14ac:dyDescent="0.15"/>
    <row r="122" ht="13.5" x14ac:dyDescent="0.15"/>
    <row r="123" ht="13.5" x14ac:dyDescent="0.15"/>
    <row r="124" ht="13.5" x14ac:dyDescent="0.15"/>
    <row r="125" ht="13.5" x14ac:dyDescent="0.15"/>
    <row r="126" ht="13.5" x14ac:dyDescent="0.15"/>
    <row r="127" ht="13.5" x14ac:dyDescent="0.15"/>
    <row r="128" ht="13.5" x14ac:dyDescent="0.15"/>
    <row r="129" ht="13.5" x14ac:dyDescent="0.15"/>
    <row r="130" ht="13.5" x14ac:dyDescent="0.15"/>
    <row r="131" ht="13.5" x14ac:dyDescent="0.15"/>
    <row r="132" ht="13.5" x14ac:dyDescent="0.15"/>
    <row r="133" ht="13.5" x14ac:dyDescent="0.15"/>
    <row r="134" ht="13.5" x14ac:dyDescent="0.15"/>
    <row r="135" ht="13.5" x14ac:dyDescent="0.15"/>
    <row r="136" ht="13.5" x14ac:dyDescent="0.15"/>
    <row r="137" ht="13.5" x14ac:dyDescent="0.15"/>
    <row r="138" ht="13.5" x14ac:dyDescent="0.15"/>
    <row r="139" ht="13.5" x14ac:dyDescent="0.15"/>
    <row r="140" ht="13.5" x14ac:dyDescent="0.15"/>
    <row r="141" ht="13.5" x14ac:dyDescent="0.15"/>
    <row r="142" ht="13.5" x14ac:dyDescent="0.15"/>
    <row r="143" ht="13.5" x14ac:dyDescent="0.15"/>
    <row r="144" ht="13.5" x14ac:dyDescent="0.15"/>
    <row r="145" ht="13.5" x14ac:dyDescent="0.15"/>
  </sheetData>
  <mergeCells count="1">
    <mergeCell ref="B2:J2"/>
  </mergeCells>
  <phoneticPr fontId="6"/>
  <pageMargins left="0.7" right="0.7" top="0.75" bottom="0.75" header="0.3" footer="0.3"/>
  <pageSetup paperSize="9" scale="96" orientation="portrait" r:id="rId1"/>
  <rowBreaks count="1" manualBreakCount="1">
    <brk id="59" max="16383" man="1"/>
  </rowBreaks>
  <drawing r:id="rId2"/>
  <legacyDrawing r:id="rId3"/>
  <oleObjects>
    <mc:AlternateContent xmlns:mc="http://schemas.openxmlformats.org/markup-compatibility/2006">
      <mc:Choice Requires="x14">
        <oleObject progId="文書" shapeId="9241" r:id="rId4">
          <objectPr defaultSize="0" autoPict="0" r:id="rId5">
            <anchor moveWithCells="1">
              <from>
                <xdr:col>0</xdr:col>
                <xdr:colOff>0</xdr:colOff>
                <xdr:row>48</xdr:row>
                <xdr:rowOff>123825</xdr:rowOff>
              </from>
              <to>
                <xdr:col>9</xdr:col>
                <xdr:colOff>447675</xdr:colOff>
                <xdr:row>104</xdr:row>
                <xdr:rowOff>142875</xdr:rowOff>
              </to>
            </anchor>
          </objectPr>
        </oleObject>
      </mc:Choice>
      <mc:Fallback>
        <oleObject progId="文書" shapeId="9241" r:id="rId4"/>
      </mc:Fallback>
    </mc:AlternateContent>
    <mc:AlternateContent xmlns:mc="http://schemas.openxmlformats.org/markup-compatibility/2006">
      <mc:Choice Requires="x14">
        <oleObject progId="文書" shapeId="9244" r:id="rId6">
          <objectPr defaultSize="0" autoPict="0" r:id="rId7">
            <anchor moveWithCells="1">
              <from>
                <xdr:col>0</xdr:col>
                <xdr:colOff>0</xdr:colOff>
                <xdr:row>102</xdr:row>
                <xdr:rowOff>9525</xdr:rowOff>
              </from>
              <to>
                <xdr:col>9</xdr:col>
                <xdr:colOff>438150</xdr:colOff>
                <xdr:row>161</xdr:row>
                <xdr:rowOff>104775</xdr:rowOff>
              </to>
            </anchor>
          </objectPr>
        </oleObject>
      </mc:Choice>
      <mc:Fallback>
        <oleObject progId="文書" shapeId="9244" r:id="rId6"/>
      </mc:Fallback>
    </mc:AlternateContent>
    <mc:AlternateContent xmlns:mc="http://schemas.openxmlformats.org/markup-compatibility/2006">
      <mc:Choice Requires="x14">
        <oleObject progId="文書" shapeId="9246" r:id="rId8">
          <objectPr defaultSize="0" autoPict="0" r:id="rId9">
            <anchor moveWithCells="1">
              <from>
                <xdr:col>0</xdr:col>
                <xdr:colOff>0</xdr:colOff>
                <xdr:row>2</xdr:row>
                <xdr:rowOff>171450</xdr:rowOff>
              </from>
              <to>
                <xdr:col>9</xdr:col>
                <xdr:colOff>466725</xdr:colOff>
                <xdr:row>47</xdr:row>
                <xdr:rowOff>19050</xdr:rowOff>
              </to>
            </anchor>
          </objectPr>
        </oleObject>
      </mc:Choice>
      <mc:Fallback>
        <oleObject progId="文書" shapeId="9246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J44"/>
  <sheetViews>
    <sheetView zoomScaleNormal="100" workbookViewId="0">
      <pane ySplit="5" topLeftCell="A6" activePane="bottomLeft" state="frozen"/>
      <selection pane="bottomLeft" activeCell="D6" sqref="D6"/>
    </sheetView>
  </sheetViews>
  <sheetFormatPr defaultColWidth="18.625" defaultRowHeight="12.75" customHeight="1" x14ac:dyDescent="0.15"/>
  <cols>
    <col min="1" max="1" width="2.625" style="7" customWidth="1"/>
    <col min="2" max="2" width="4.625" style="7" customWidth="1"/>
    <col min="3" max="3" width="25.625" style="7" customWidth="1"/>
    <col min="4" max="4" width="18.125" style="7" customWidth="1"/>
    <col min="5" max="5" width="53.125" style="7" customWidth="1"/>
    <col min="6" max="6" width="11.25" style="7" customWidth="1"/>
    <col min="7" max="10" width="12.625" style="7" customWidth="1"/>
    <col min="11" max="16384" width="18.625" style="7"/>
  </cols>
  <sheetData>
    <row r="1" spans="2:10" ht="15" customHeight="1" thickBot="1" x14ac:dyDescent="0.2"/>
    <row r="2" spans="2:10" ht="30" customHeight="1" thickBot="1" x14ac:dyDescent="0.2">
      <c r="B2" s="262" t="s">
        <v>133</v>
      </c>
      <c r="C2" s="263"/>
      <c r="D2" s="263"/>
      <c r="E2" s="264"/>
      <c r="F2" s="8"/>
      <c r="G2" s="262" t="s">
        <v>134</v>
      </c>
      <c r="H2" s="263"/>
      <c r="I2" s="263"/>
      <c r="J2" s="264"/>
    </row>
    <row r="3" spans="2:10" ht="19.5" customHeight="1" thickBot="1" x14ac:dyDescent="0.2">
      <c r="B3" s="21"/>
      <c r="C3" s="21"/>
      <c r="D3" s="21"/>
      <c r="E3" s="21"/>
      <c r="F3" s="8"/>
    </row>
    <row r="4" spans="2:10" ht="18" customHeight="1" thickBot="1" x14ac:dyDescent="0.2">
      <c r="D4" s="15" t="s">
        <v>130</v>
      </c>
      <c r="G4" s="64" t="s">
        <v>74</v>
      </c>
      <c r="H4" s="65" t="s">
        <v>75</v>
      </c>
    </row>
    <row r="5" spans="2:10" ht="26.25" customHeight="1" thickBot="1" x14ac:dyDescent="0.2">
      <c r="B5" s="60"/>
      <c r="C5" s="61" t="s">
        <v>128</v>
      </c>
      <c r="D5" s="62" t="s">
        <v>78</v>
      </c>
      <c r="E5" s="149" t="s">
        <v>167</v>
      </c>
      <c r="G5" s="66" t="s">
        <v>179</v>
      </c>
      <c r="H5" s="67" t="s">
        <v>62</v>
      </c>
    </row>
    <row r="6" spans="2:10" ht="39.950000000000003" customHeight="1" x14ac:dyDescent="0.15">
      <c r="B6" s="150" t="s">
        <v>0</v>
      </c>
      <c r="C6" s="169" t="s">
        <v>169</v>
      </c>
      <c r="D6" s="197"/>
      <c r="E6" s="145" t="s">
        <v>135</v>
      </c>
    </row>
    <row r="7" spans="2:10" ht="19.5" customHeight="1" x14ac:dyDescent="0.15">
      <c r="B7" s="151" t="s">
        <v>1</v>
      </c>
      <c r="C7" s="170" t="s">
        <v>2</v>
      </c>
      <c r="D7" s="58"/>
      <c r="E7" s="146" t="s">
        <v>136</v>
      </c>
    </row>
    <row r="8" spans="2:10" ht="19.5" customHeight="1" x14ac:dyDescent="0.15">
      <c r="B8" s="151" t="s">
        <v>3</v>
      </c>
      <c r="C8" s="170" t="s">
        <v>106</v>
      </c>
      <c r="D8" s="58"/>
      <c r="E8" s="146" t="s">
        <v>137</v>
      </c>
    </row>
    <row r="9" spans="2:10" ht="19.5" customHeight="1" x14ac:dyDescent="0.15">
      <c r="B9" s="151" t="s">
        <v>4</v>
      </c>
      <c r="C9" s="170" t="s">
        <v>5</v>
      </c>
      <c r="D9" s="58"/>
      <c r="E9" s="146" t="s">
        <v>138</v>
      </c>
      <c r="G9" s="7" t="s">
        <v>89</v>
      </c>
    </row>
    <row r="10" spans="2:10" ht="19.5" customHeight="1" x14ac:dyDescent="0.15">
      <c r="B10" s="151" t="s">
        <v>6</v>
      </c>
      <c r="C10" s="170" t="s">
        <v>7</v>
      </c>
      <c r="D10" s="58"/>
      <c r="E10" s="146" t="s">
        <v>139</v>
      </c>
      <c r="G10" s="10"/>
      <c r="H10" s="26" t="s">
        <v>62</v>
      </c>
      <c r="I10" s="26" t="s">
        <v>55</v>
      </c>
    </row>
    <row r="11" spans="2:10" ht="19.5" customHeight="1" x14ac:dyDescent="0.15">
      <c r="B11" s="151" t="s">
        <v>8</v>
      </c>
      <c r="C11" s="170" t="s">
        <v>9</v>
      </c>
      <c r="D11" s="58"/>
      <c r="E11" s="146" t="s">
        <v>140</v>
      </c>
      <c r="G11" s="22" t="s">
        <v>93</v>
      </c>
      <c r="H11" s="37">
        <f>関係係数シート!L9</f>
        <v>0.66511074281991833</v>
      </c>
      <c r="I11" s="37">
        <f>関係係数シート!M9</f>
        <v>0.63456279989201714</v>
      </c>
    </row>
    <row r="12" spans="2:10" ht="19.5" customHeight="1" x14ac:dyDescent="0.15">
      <c r="B12" s="151" t="s">
        <v>10</v>
      </c>
      <c r="C12" s="170" t="s">
        <v>11</v>
      </c>
      <c r="D12" s="58"/>
      <c r="E12" s="146" t="s">
        <v>141</v>
      </c>
      <c r="G12" s="23" t="s">
        <v>92</v>
      </c>
      <c r="H12" s="38">
        <f>関係係数シート!L10</f>
        <v>0.6614208680394108</v>
      </c>
      <c r="I12" s="38">
        <f>関係係数シート!M10</f>
        <v>0.63658741414548248</v>
      </c>
    </row>
    <row r="13" spans="2:10" ht="19.5" customHeight="1" x14ac:dyDescent="0.15">
      <c r="B13" s="151" t="s">
        <v>12</v>
      </c>
      <c r="C13" s="170" t="s">
        <v>170</v>
      </c>
      <c r="D13" s="58"/>
      <c r="E13" s="146" t="s">
        <v>142</v>
      </c>
      <c r="G13" s="24" t="s">
        <v>91</v>
      </c>
      <c r="H13" s="38">
        <f>関係係数シート!L11</f>
        <v>0.63141424805446855</v>
      </c>
      <c r="I13" s="38">
        <f>関係係数シート!M11</f>
        <v>0.64017841235906436</v>
      </c>
    </row>
    <row r="14" spans="2:10" ht="19.5" customHeight="1" x14ac:dyDescent="0.15">
      <c r="B14" s="151" t="s">
        <v>14</v>
      </c>
      <c r="C14" s="170" t="s">
        <v>13</v>
      </c>
      <c r="D14" s="58"/>
      <c r="E14" s="146" t="s">
        <v>143</v>
      </c>
      <c r="G14" s="23" t="s">
        <v>90</v>
      </c>
      <c r="H14" s="38">
        <f>関係係数シート!L12</f>
        <v>0.66265591897675591</v>
      </c>
      <c r="I14" s="38">
        <f>関係係数シート!M12</f>
        <v>0.62740167620217957</v>
      </c>
    </row>
    <row r="15" spans="2:10" ht="24" x14ac:dyDescent="0.15">
      <c r="B15" s="151" t="s">
        <v>15</v>
      </c>
      <c r="C15" s="170" t="s">
        <v>171</v>
      </c>
      <c r="D15" s="58"/>
      <c r="E15" s="146" t="s">
        <v>172</v>
      </c>
      <c r="G15" s="24" t="s">
        <v>95</v>
      </c>
      <c r="H15" s="38">
        <f>関係係数シート!L13</f>
        <v>0.65088639221352484</v>
      </c>
      <c r="I15" s="38">
        <f>関係係数シート!M13</f>
        <v>0.64124058751468582</v>
      </c>
    </row>
    <row r="16" spans="2:10" ht="19.5" customHeight="1" x14ac:dyDescent="0.15">
      <c r="B16" s="151" t="s">
        <v>16</v>
      </c>
      <c r="C16" s="170" t="s">
        <v>17</v>
      </c>
      <c r="D16" s="58"/>
      <c r="E16" s="146" t="s">
        <v>144</v>
      </c>
      <c r="G16" s="23" t="s">
        <v>96</v>
      </c>
      <c r="H16" s="38">
        <f>関係係数シート!L14</f>
        <v>0.60377069732533328</v>
      </c>
      <c r="I16" s="38">
        <f>関係係数シート!M14</f>
        <v>0.60190118939433368</v>
      </c>
    </row>
    <row r="17" spans="2:9" ht="19.5" customHeight="1" x14ac:dyDescent="0.15">
      <c r="B17" s="151" t="s">
        <v>18</v>
      </c>
      <c r="C17" s="170" t="s">
        <v>117</v>
      </c>
      <c r="D17" s="58"/>
      <c r="E17" s="146" t="s">
        <v>145</v>
      </c>
      <c r="G17" s="24" t="s">
        <v>97</v>
      </c>
      <c r="H17" s="38">
        <f>関係係数シート!L15</f>
        <v>0.63671732979244722</v>
      </c>
      <c r="I17" s="38">
        <f>関係係数シート!M15</f>
        <v>0.60540846946339455</v>
      </c>
    </row>
    <row r="18" spans="2:9" ht="19.5" customHeight="1" x14ac:dyDescent="0.15">
      <c r="B18" s="151" t="s">
        <v>19</v>
      </c>
      <c r="C18" s="170" t="s">
        <v>118</v>
      </c>
      <c r="D18" s="58"/>
      <c r="E18" s="146" t="s">
        <v>146</v>
      </c>
      <c r="F18" s="11"/>
      <c r="G18" s="23" t="s">
        <v>98</v>
      </c>
      <c r="H18" s="38">
        <f>関係係数シート!L16</f>
        <v>0.54308133964057781</v>
      </c>
      <c r="I18" s="38">
        <f>関係係数シート!M16</f>
        <v>0.59867560497056904</v>
      </c>
    </row>
    <row r="19" spans="2:9" ht="19.5" customHeight="1" x14ac:dyDescent="0.15">
      <c r="B19" s="151" t="s">
        <v>21</v>
      </c>
      <c r="C19" s="170" t="s">
        <v>119</v>
      </c>
      <c r="D19" s="58"/>
      <c r="E19" s="146" t="s">
        <v>147</v>
      </c>
      <c r="F19" s="11"/>
      <c r="G19" s="25" t="s">
        <v>179</v>
      </c>
      <c r="H19" s="38">
        <f>関係係数シート!L17</f>
        <v>0.61430064307162602</v>
      </c>
      <c r="I19" s="38">
        <f>関係係数シート!M17</f>
        <v>0.57307815555972996</v>
      </c>
    </row>
    <row r="20" spans="2:9" ht="19.5" customHeight="1" x14ac:dyDescent="0.15">
      <c r="B20" s="151" t="s">
        <v>23</v>
      </c>
      <c r="C20" s="170" t="s">
        <v>107</v>
      </c>
      <c r="D20" s="58"/>
      <c r="E20" s="146" t="s">
        <v>148</v>
      </c>
      <c r="F20" s="11"/>
      <c r="G20" s="9" t="s">
        <v>111</v>
      </c>
      <c r="H20" s="18">
        <f>AVERAGE(H11:H19)</f>
        <v>0.62992868665934032</v>
      </c>
      <c r="I20" s="18">
        <f>AVERAGE(I11:I19)</f>
        <v>0.61767047883349513</v>
      </c>
    </row>
    <row r="21" spans="2:9" ht="24" x14ac:dyDescent="0.15">
      <c r="B21" s="151" t="s">
        <v>24</v>
      </c>
      <c r="C21" s="170" t="s">
        <v>20</v>
      </c>
      <c r="D21" s="58"/>
      <c r="E21" s="146" t="s">
        <v>149</v>
      </c>
      <c r="F21" s="11"/>
    </row>
    <row r="22" spans="2:9" ht="39.950000000000003" customHeight="1" x14ac:dyDescent="0.15">
      <c r="B22" s="151" t="s">
        <v>26</v>
      </c>
      <c r="C22" s="170" t="s">
        <v>173</v>
      </c>
      <c r="D22" s="58"/>
      <c r="E22" s="146" t="s">
        <v>150</v>
      </c>
    </row>
    <row r="23" spans="2:9" ht="19.5" customHeight="1" x14ac:dyDescent="0.15">
      <c r="B23" s="151" t="s">
        <v>28</v>
      </c>
      <c r="C23" s="170" t="s">
        <v>22</v>
      </c>
      <c r="D23" s="58"/>
      <c r="E23" s="146" t="s">
        <v>151</v>
      </c>
    </row>
    <row r="24" spans="2:9" ht="48" x14ac:dyDescent="0.15">
      <c r="B24" s="151" t="s">
        <v>30</v>
      </c>
      <c r="C24" s="170" t="s">
        <v>25</v>
      </c>
      <c r="D24" s="58"/>
      <c r="E24" s="146" t="s">
        <v>152</v>
      </c>
    </row>
    <row r="25" spans="2:9" ht="60" customHeight="1" x14ac:dyDescent="0.15">
      <c r="B25" s="151" t="s">
        <v>31</v>
      </c>
      <c r="C25" s="170" t="s">
        <v>27</v>
      </c>
      <c r="D25" s="58"/>
      <c r="E25" s="146" t="s">
        <v>153</v>
      </c>
    </row>
    <row r="26" spans="2:9" ht="39.950000000000003" customHeight="1" x14ac:dyDescent="0.15">
      <c r="B26" s="151" t="s">
        <v>32</v>
      </c>
      <c r="C26" s="170" t="s">
        <v>29</v>
      </c>
      <c r="D26" s="58"/>
      <c r="E26" s="146" t="s">
        <v>154</v>
      </c>
    </row>
    <row r="27" spans="2:9" ht="19.5" customHeight="1" x14ac:dyDescent="0.15">
      <c r="B27" s="151" t="s">
        <v>34</v>
      </c>
      <c r="C27" s="170" t="s">
        <v>120</v>
      </c>
      <c r="D27" s="58"/>
      <c r="E27" s="146" t="s">
        <v>155</v>
      </c>
    </row>
    <row r="28" spans="2:9" ht="19.5" customHeight="1" x14ac:dyDescent="0.15">
      <c r="B28" s="151" t="s">
        <v>36</v>
      </c>
      <c r="C28" s="170" t="s">
        <v>108</v>
      </c>
      <c r="D28" s="58"/>
      <c r="E28" s="146" t="s">
        <v>156</v>
      </c>
    </row>
    <row r="29" spans="2:9" ht="24" x14ac:dyDescent="0.15">
      <c r="B29" s="151" t="s">
        <v>37</v>
      </c>
      <c r="C29" s="170" t="s">
        <v>174</v>
      </c>
      <c r="D29" s="58"/>
      <c r="E29" s="168" t="s">
        <v>177</v>
      </c>
    </row>
    <row r="30" spans="2:9" ht="24" x14ac:dyDescent="0.15">
      <c r="B30" s="151" t="s">
        <v>38</v>
      </c>
      <c r="C30" s="170" t="s">
        <v>175</v>
      </c>
      <c r="D30" s="58"/>
      <c r="E30" s="146" t="s">
        <v>178</v>
      </c>
    </row>
    <row r="31" spans="2:9" ht="24.95" customHeight="1" x14ac:dyDescent="0.15">
      <c r="B31" s="151" t="s">
        <v>40</v>
      </c>
      <c r="C31" s="170" t="s">
        <v>33</v>
      </c>
      <c r="D31" s="58"/>
      <c r="E31" s="146" t="s">
        <v>157</v>
      </c>
    </row>
    <row r="32" spans="2:9" ht="19.5" customHeight="1" x14ac:dyDescent="0.15">
      <c r="B32" s="151" t="s">
        <v>42</v>
      </c>
      <c r="C32" s="170" t="s">
        <v>35</v>
      </c>
      <c r="D32" s="58"/>
      <c r="E32" s="146" t="s">
        <v>158</v>
      </c>
    </row>
    <row r="33" spans="2:5" ht="50.1" customHeight="1" x14ac:dyDescent="0.15">
      <c r="B33" s="151" t="s">
        <v>43</v>
      </c>
      <c r="C33" s="170" t="s">
        <v>121</v>
      </c>
      <c r="D33" s="58"/>
      <c r="E33" s="146" t="s">
        <v>159</v>
      </c>
    </row>
    <row r="34" spans="2:5" ht="50.1" customHeight="1" x14ac:dyDescent="0.15">
      <c r="B34" s="151" t="s">
        <v>44</v>
      </c>
      <c r="C34" s="170" t="s">
        <v>109</v>
      </c>
      <c r="D34" s="58"/>
      <c r="E34" s="146" t="s">
        <v>160</v>
      </c>
    </row>
    <row r="35" spans="2:5" ht="19.5" customHeight="1" x14ac:dyDescent="0.15">
      <c r="B35" s="151" t="s">
        <v>46</v>
      </c>
      <c r="C35" s="170" t="s">
        <v>39</v>
      </c>
      <c r="D35" s="58"/>
      <c r="E35" s="146" t="s">
        <v>161</v>
      </c>
    </row>
    <row r="36" spans="2:5" ht="19.5" customHeight="1" x14ac:dyDescent="0.15">
      <c r="B36" s="151" t="s">
        <v>48</v>
      </c>
      <c r="C36" s="170" t="s">
        <v>41</v>
      </c>
      <c r="D36" s="58"/>
      <c r="E36" s="146" t="s">
        <v>162</v>
      </c>
    </row>
    <row r="37" spans="2:5" ht="24.95" customHeight="1" x14ac:dyDescent="0.15">
      <c r="B37" s="151" t="s">
        <v>50</v>
      </c>
      <c r="C37" s="170" t="s">
        <v>122</v>
      </c>
      <c r="D37" s="58"/>
      <c r="E37" s="146" t="s">
        <v>163</v>
      </c>
    </row>
    <row r="38" spans="2:5" ht="39.950000000000003" customHeight="1" x14ac:dyDescent="0.15">
      <c r="B38" s="151" t="s">
        <v>87</v>
      </c>
      <c r="C38" s="170" t="s">
        <v>176</v>
      </c>
      <c r="D38" s="58"/>
      <c r="E38" s="146" t="s">
        <v>164</v>
      </c>
    </row>
    <row r="39" spans="2:5" ht="39.950000000000003" customHeight="1" x14ac:dyDescent="0.15">
      <c r="B39" s="152" t="s">
        <v>88</v>
      </c>
      <c r="C39" s="171" t="s">
        <v>45</v>
      </c>
      <c r="D39" s="58"/>
      <c r="E39" s="147" t="s">
        <v>165</v>
      </c>
    </row>
    <row r="40" spans="2:5" ht="50.1" customHeight="1" x14ac:dyDescent="0.15">
      <c r="B40" s="151" t="s">
        <v>103</v>
      </c>
      <c r="C40" s="170" t="s">
        <v>47</v>
      </c>
      <c r="D40" s="58"/>
      <c r="E40" s="146" t="s">
        <v>166</v>
      </c>
    </row>
    <row r="41" spans="2:5" ht="19.5" customHeight="1" x14ac:dyDescent="0.15">
      <c r="B41" s="152" t="s">
        <v>104</v>
      </c>
      <c r="C41" s="170" t="s">
        <v>49</v>
      </c>
      <c r="D41" s="58"/>
      <c r="E41" s="146"/>
    </row>
    <row r="42" spans="2:5" ht="19.5" customHeight="1" thickBot="1" x14ac:dyDescent="0.2">
      <c r="B42" s="152" t="s">
        <v>105</v>
      </c>
      <c r="C42" s="171" t="s">
        <v>51</v>
      </c>
      <c r="D42" s="59"/>
      <c r="E42" s="147"/>
    </row>
    <row r="43" spans="2:5" ht="19.5" customHeight="1" thickBot="1" x14ac:dyDescent="0.2">
      <c r="B43" s="153"/>
      <c r="C43" s="154" t="s">
        <v>58</v>
      </c>
      <c r="D43" s="63">
        <f>SUM(D6:D42)</f>
        <v>0</v>
      </c>
      <c r="E43" s="148"/>
    </row>
    <row r="44" spans="2:5" ht="18" customHeight="1" x14ac:dyDescent="0.15"/>
  </sheetData>
  <mergeCells count="2">
    <mergeCell ref="B2:E2"/>
    <mergeCell ref="G2:J2"/>
  </mergeCells>
  <phoneticPr fontId="6"/>
  <dataValidations count="2">
    <dataValidation type="list" allowBlank="1" showInputMessage="1" showErrorMessage="1" sqref="H5" xr:uid="{00000000-0002-0000-0100-000000000000}">
      <formula1>$H$10:$I$10</formula1>
    </dataValidation>
    <dataValidation type="list" allowBlank="1" showInputMessage="1" showErrorMessage="1" sqref="G5" xr:uid="{00000000-0002-0000-0100-000001000000}">
      <formula1>$G$11:$G$20</formula1>
    </dataValidation>
  </dataValidations>
  <pageMargins left="1.0629921259842521" right="0.78740157480314965" top="0.70866141732283472" bottom="0.6692913385826772" header="0.51181102362204722" footer="0.51181102362204722"/>
  <pageSetup paperSize="9" scale="66" orientation="portrait" r:id="rId1"/>
  <headerFooter alignWithMargins="0"/>
  <colBreaks count="1" manualBreakCount="1">
    <brk id="6" min="1" max="42" man="1"/>
  </colBreaks>
  <ignoredErrors>
    <ignoredError sqref="B6:B42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00FF"/>
  </sheetPr>
  <dimension ref="A1:J53"/>
  <sheetViews>
    <sheetView showGridLines="0" zoomScaleNormal="100" workbookViewId="0">
      <selection activeCell="J7" sqref="J7"/>
    </sheetView>
  </sheetViews>
  <sheetFormatPr defaultColWidth="18.625" defaultRowHeight="12.75" customHeight="1" x14ac:dyDescent="0.15"/>
  <cols>
    <col min="1" max="2" width="5.625" style="13" customWidth="1"/>
    <col min="3" max="3" width="13.125" style="13" customWidth="1"/>
    <col min="4" max="8" width="14.125" style="13" customWidth="1"/>
    <col min="9" max="9" width="9.375" style="13" customWidth="1"/>
    <col min="10" max="10" width="9" style="13" customWidth="1"/>
    <col min="11" max="16384" width="18.625" style="13"/>
  </cols>
  <sheetData>
    <row r="1" spans="1:10" ht="18.75" customHeight="1" x14ac:dyDescent="0.15"/>
    <row r="2" spans="1:10" ht="18.75" customHeight="1" x14ac:dyDescent="0.15">
      <c r="C2" s="41"/>
      <c r="D2" s="42"/>
      <c r="E2" s="42"/>
      <c r="F2" s="42"/>
    </row>
    <row r="3" spans="1:10" s="43" customFormat="1" ht="18.75" customHeight="1" x14ac:dyDescent="0.15">
      <c r="C3" s="54"/>
      <c r="D3" s="44"/>
      <c r="E3" s="44"/>
      <c r="F3" s="44"/>
    </row>
    <row r="4" spans="1:10" s="43" customFormat="1" ht="18.75" customHeight="1" x14ac:dyDescent="0.15">
      <c r="C4" s="45"/>
      <c r="D4" s="46"/>
      <c r="E4" s="46"/>
      <c r="F4" s="46"/>
      <c r="G4" s="46"/>
      <c r="H4" s="46"/>
      <c r="I4" s="46"/>
      <c r="J4" s="46"/>
    </row>
    <row r="5" spans="1:10" s="43" customFormat="1" ht="18.75" customHeight="1" x14ac:dyDescent="0.15">
      <c r="C5" s="45"/>
      <c r="D5" s="46"/>
      <c r="E5" s="46"/>
      <c r="F5" s="46"/>
      <c r="G5" s="46"/>
      <c r="H5" s="46"/>
      <c r="I5" s="46"/>
      <c r="J5" s="46"/>
    </row>
    <row r="6" spans="1:10" s="43" customFormat="1" ht="18.75" customHeight="1" x14ac:dyDescent="0.15">
      <c r="C6" s="45"/>
      <c r="D6" s="46"/>
      <c r="E6" s="46"/>
      <c r="F6" s="46"/>
      <c r="G6" s="46"/>
      <c r="H6" s="46"/>
      <c r="I6" s="46"/>
      <c r="J6" s="46"/>
    </row>
    <row r="7" spans="1:10" s="43" customFormat="1" ht="26.25" customHeight="1" x14ac:dyDescent="0.15">
      <c r="C7" s="45"/>
      <c r="D7" s="46"/>
      <c r="E7" s="46"/>
      <c r="F7" s="46"/>
      <c r="G7" s="46"/>
      <c r="H7" s="46"/>
      <c r="I7" s="46"/>
      <c r="J7" s="46"/>
    </row>
    <row r="8" spans="1:10" s="48" customFormat="1" ht="18.75" customHeight="1" x14ac:dyDescent="0.15">
      <c r="A8" s="47"/>
      <c r="B8" s="47"/>
      <c r="C8" s="55" t="s">
        <v>124</v>
      </c>
      <c r="D8" s="47"/>
      <c r="E8" s="47"/>
      <c r="F8" s="47"/>
      <c r="G8" s="47"/>
      <c r="H8" s="47"/>
      <c r="I8" s="47"/>
    </row>
    <row r="9" spans="1:10" s="48" customFormat="1" ht="13.5" customHeight="1" thickBot="1" x14ac:dyDescent="0.2">
      <c r="A9" s="47"/>
      <c r="B9" s="47"/>
      <c r="C9" s="47"/>
      <c r="D9" s="47"/>
      <c r="E9" s="47"/>
      <c r="F9" s="130" t="s">
        <v>130</v>
      </c>
      <c r="G9" s="47"/>
      <c r="H9" s="130" t="s">
        <v>131</v>
      </c>
      <c r="I9" s="47"/>
    </row>
    <row r="10" spans="1:10" s="48" customFormat="1" ht="10.5" customHeight="1" x14ac:dyDescent="0.15">
      <c r="A10" s="47"/>
      <c r="B10" s="219"/>
      <c r="C10" s="275"/>
      <c r="D10" s="272" t="s">
        <v>66</v>
      </c>
      <c r="E10" s="220"/>
      <c r="F10" s="221"/>
      <c r="G10" s="272" t="s">
        <v>71</v>
      </c>
      <c r="H10" s="222"/>
      <c r="I10" s="47"/>
    </row>
    <row r="11" spans="1:10" s="48" customFormat="1" ht="10.5" customHeight="1" x14ac:dyDescent="0.15">
      <c r="A11" s="47"/>
      <c r="B11" s="223"/>
      <c r="C11" s="276"/>
      <c r="D11" s="273"/>
      <c r="E11" s="274" t="s">
        <v>125</v>
      </c>
      <c r="F11" s="224"/>
      <c r="G11" s="273"/>
      <c r="H11" s="271" t="s">
        <v>72</v>
      </c>
      <c r="I11" s="47"/>
    </row>
    <row r="12" spans="1:10" s="50" customFormat="1" ht="30" customHeight="1" x14ac:dyDescent="0.15">
      <c r="A12" s="49"/>
      <c r="B12" s="225"/>
      <c r="C12" s="276"/>
      <c r="D12" s="273"/>
      <c r="E12" s="273"/>
      <c r="F12" s="226" t="s">
        <v>126</v>
      </c>
      <c r="G12" s="273"/>
      <c r="H12" s="271"/>
      <c r="I12" s="49"/>
    </row>
    <row r="13" spans="1:10" s="48" customFormat="1" ht="25.5" customHeight="1" x14ac:dyDescent="0.15">
      <c r="A13" s="47"/>
      <c r="B13" s="265" t="s">
        <v>67</v>
      </c>
      <c r="C13" s="266"/>
      <c r="D13" s="227">
        <f>'計算シート '!J43</f>
        <v>0</v>
      </c>
      <c r="E13" s="228">
        <f>'計算シート '!K43</f>
        <v>0</v>
      </c>
      <c r="F13" s="228">
        <f>'計算シート '!L43</f>
        <v>0</v>
      </c>
      <c r="G13" s="229">
        <f>'計算シート '!W43</f>
        <v>0</v>
      </c>
      <c r="H13" s="230">
        <f>'計算シート '!Z43</f>
        <v>0</v>
      </c>
      <c r="I13" s="47"/>
    </row>
    <row r="14" spans="1:10" s="48" customFormat="1" ht="25.5" customHeight="1" x14ac:dyDescent="0.15">
      <c r="A14" s="47"/>
      <c r="B14" s="231"/>
      <c r="C14" s="232" t="s">
        <v>196</v>
      </c>
      <c r="D14" s="233">
        <f>'計算シート '!F43</f>
        <v>0</v>
      </c>
      <c r="E14" s="234">
        <f>'計算シート '!G43</f>
        <v>0</v>
      </c>
      <c r="F14" s="235">
        <f>'計算シート '!H43</f>
        <v>0</v>
      </c>
      <c r="G14" s="236">
        <f>'計算シート '!V43</f>
        <v>0</v>
      </c>
      <c r="H14" s="237">
        <f>'計算シート '!Y43</f>
        <v>0</v>
      </c>
      <c r="I14" s="47"/>
    </row>
    <row r="15" spans="1:10" s="48" customFormat="1" ht="25.5" customHeight="1" x14ac:dyDescent="0.15">
      <c r="A15" s="47"/>
      <c r="B15" s="238"/>
      <c r="C15" s="239" t="s">
        <v>197</v>
      </c>
      <c r="D15" s="240">
        <f>D13-D14</f>
        <v>0</v>
      </c>
      <c r="E15" s="241">
        <f t="shared" ref="E15:H15" si="0">E13-E14</f>
        <v>0</v>
      </c>
      <c r="F15" s="242">
        <f t="shared" si="0"/>
        <v>0</v>
      </c>
      <c r="G15" s="243">
        <f t="shared" si="0"/>
        <v>0</v>
      </c>
      <c r="H15" s="244">
        <f t="shared" si="0"/>
        <v>0</v>
      </c>
      <c r="I15" s="47"/>
    </row>
    <row r="16" spans="1:10" s="48" customFormat="1" ht="25.5" customHeight="1" x14ac:dyDescent="0.15">
      <c r="A16" s="47"/>
      <c r="B16" s="267" t="s">
        <v>68</v>
      </c>
      <c r="C16" s="268"/>
      <c r="D16" s="245">
        <f>'計算シート '!R43</f>
        <v>0</v>
      </c>
      <c r="E16" s="245">
        <f>'計算シート '!S43</f>
        <v>0</v>
      </c>
      <c r="F16" s="245">
        <f>'計算シート '!T43</f>
        <v>0</v>
      </c>
      <c r="G16" s="246">
        <f>'計算シート '!X43</f>
        <v>0</v>
      </c>
      <c r="H16" s="247">
        <f>'計算シート '!AA43</f>
        <v>0</v>
      </c>
      <c r="I16" s="47"/>
    </row>
    <row r="17" spans="1:9" s="48" customFormat="1" ht="25.5" customHeight="1" thickBot="1" x14ac:dyDescent="0.2">
      <c r="A17" s="47"/>
      <c r="B17" s="269" t="s">
        <v>58</v>
      </c>
      <c r="C17" s="270"/>
      <c r="D17" s="248">
        <f>SUM(D13,D16)</f>
        <v>0</v>
      </c>
      <c r="E17" s="248">
        <f t="shared" ref="E17:H17" si="1">SUM(E13,E16)</f>
        <v>0</v>
      </c>
      <c r="F17" s="248">
        <f t="shared" si="1"/>
        <v>0</v>
      </c>
      <c r="G17" s="249">
        <f t="shared" si="1"/>
        <v>0</v>
      </c>
      <c r="H17" s="250">
        <f t="shared" si="1"/>
        <v>0</v>
      </c>
      <c r="I17" s="47"/>
    </row>
    <row r="18" spans="1:9" s="48" customFormat="1" ht="18.75" customHeight="1" thickBot="1" x14ac:dyDescent="0.2">
      <c r="A18" s="47"/>
      <c r="B18" s="251"/>
      <c r="C18" s="252"/>
      <c r="D18" s="259"/>
      <c r="E18" s="253"/>
      <c r="F18" s="253"/>
      <c r="G18" s="251"/>
      <c r="H18" s="251"/>
      <c r="I18" s="47"/>
    </row>
    <row r="19" spans="1:9" s="52" customFormat="1" ht="22.5" customHeight="1" thickTop="1" thickBot="1" x14ac:dyDescent="0.2">
      <c r="A19" s="51"/>
      <c r="B19" s="254"/>
      <c r="C19" s="255" t="s">
        <v>79</v>
      </c>
      <c r="D19" s="256"/>
      <c r="E19" s="257">
        <f>'計算シート '!R45</f>
        <v>0</v>
      </c>
      <c r="F19" s="258" t="s">
        <v>102</v>
      </c>
      <c r="G19" s="254"/>
      <c r="H19" s="254"/>
      <c r="I19" s="51"/>
    </row>
    <row r="20" spans="1:9" s="48" customFormat="1" ht="16.5" customHeight="1" thickTop="1" x14ac:dyDescent="0.15">
      <c r="A20" s="47"/>
      <c r="B20" s="47"/>
      <c r="C20" s="47"/>
      <c r="D20" s="47"/>
      <c r="E20" s="47"/>
      <c r="F20" s="47"/>
      <c r="G20" s="47"/>
      <c r="H20" s="47"/>
      <c r="I20" s="47"/>
    </row>
    <row r="21" spans="1:9" s="52" customFormat="1" ht="22.5" customHeight="1" x14ac:dyDescent="0.15">
      <c r="A21" s="51"/>
      <c r="B21" s="51"/>
      <c r="C21" s="57" t="s">
        <v>127</v>
      </c>
      <c r="D21" s="51"/>
      <c r="E21" s="39" t="str">
        <f>入力シート!G5</f>
        <v>令和元年</v>
      </c>
      <c r="F21" s="39" t="str">
        <f>入力シート!H5</f>
        <v>熊本市</v>
      </c>
      <c r="G21" s="51"/>
      <c r="H21" s="51"/>
      <c r="I21" s="51"/>
    </row>
    <row r="22" spans="1:9" s="48" customFormat="1" ht="40.5" customHeight="1" x14ac:dyDescent="0.15">
      <c r="A22" s="47"/>
      <c r="B22" s="47"/>
      <c r="C22" s="47"/>
      <c r="D22" s="47"/>
      <c r="E22" s="47"/>
      <c r="F22" s="47"/>
      <c r="G22" s="47"/>
      <c r="H22" s="47"/>
      <c r="I22" s="47"/>
    </row>
    <row r="23" spans="1:9" s="48" customFormat="1" ht="13.5" customHeight="1" x14ac:dyDescent="0.15">
      <c r="C23" s="56"/>
      <c r="D23" s="56"/>
      <c r="E23" s="56"/>
    </row>
    <row r="24" spans="1:9" s="48" customFormat="1" ht="13.5" customHeight="1" x14ac:dyDescent="0.15">
      <c r="C24" s="53"/>
      <c r="D24" s="53"/>
      <c r="E24" s="53"/>
    </row>
    <row r="25" spans="1:9" s="48" customFormat="1" ht="13.5" customHeight="1" x14ac:dyDescent="0.15"/>
    <row r="26" spans="1:9" s="48" customFormat="1" ht="13.5" x14ac:dyDescent="0.15"/>
    <row r="27" spans="1:9" s="48" customFormat="1" ht="13.5" x14ac:dyDescent="0.15"/>
    <row r="28" spans="1:9" s="48" customFormat="1" ht="13.5" x14ac:dyDescent="0.15"/>
    <row r="29" spans="1:9" s="48" customFormat="1" ht="13.5" x14ac:dyDescent="0.15"/>
    <row r="30" spans="1:9" s="48" customFormat="1" ht="13.5" x14ac:dyDescent="0.15"/>
    <row r="31" spans="1:9" ht="13.5" x14ac:dyDescent="0.15"/>
    <row r="32" spans="1:9" ht="13.5" x14ac:dyDescent="0.15"/>
    <row r="33" ht="13.5" x14ac:dyDescent="0.15"/>
    <row r="34" ht="13.5" x14ac:dyDescent="0.15"/>
    <row r="35" ht="13.5" x14ac:dyDescent="0.15"/>
    <row r="36" ht="13.5" x14ac:dyDescent="0.15"/>
    <row r="37" ht="13.5" x14ac:dyDescent="0.15"/>
    <row r="38" ht="13.5" x14ac:dyDescent="0.15"/>
    <row r="39" ht="13.5" x14ac:dyDescent="0.15"/>
    <row r="40" ht="13.5" x14ac:dyDescent="0.15"/>
    <row r="41" ht="13.5" x14ac:dyDescent="0.15"/>
    <row r="42" ht="13.5" x14ac:dyDescent="0.15"/>
    <row r="43" ht="13.5" x14ac:dyDescent="0.15"/>
    <row r="44" ht="13.5" x14ac:dyDescent="0.15"/>
    <row r="45" ht="13.5" x14ac:dyDescent="0.15"/>
    <row r="46" ht="13.5" x14ac:dyDescent="0.15"/>
    <row r="47" ht="13.5" x14ac:dyDescent="0.15"/>
    <row r="48" ht="13.5" x14ac:dyDescent="0.15"/>
    <row r="49" ht="13.5" x14ac:dyDescent="0.15"/>
    <row r="50" ht="13.5" x14ac:dyDescent="0.15"/>
    <row r="51" ht="13.5" x14ac:dyDescent="0.15"/>
    <row r="52" ht="13.5" x14ac:dyDescent="0.15"/>
    <row r="53" ht="13.5" x14ac:dyDescent="0.15"/>
  </sheetData>
  <sheetProtection selectLockedCells="1" selectUnlockedCells="1"/>
  <mergeCells count="8">
    <mergeCell ref="B13:C13"/>
    <mergeCell ref="B16:C16"/>
    <mergeCell ref="B17:C17"/>
    <mergeCell ref="H11:H12"/>
    <mergeCell ref="G10:G12"/>
    <mergeCell ref="E11:E12"/>
    <mergeCell ref="D10:D12"/>
    <mergeCell ref="C10:C12"/>
  </mergeCells>
  <phoneticPr fontId="6"/>
  <pageMargins left="0.43307086614173229" right="0.31496062992125984" top="0.62992125984251968" bottom="0.39370078740157483" header="0.39370078740157483" footer="0.51181102362204722"/>
  <pageSetup paperSize="9" scale="84" orientation="portrait" r:id="rId1"/>
  <headerFooter alignWithMargins="0"/>
  <ignoredErrors>
    <ignoredError sqref="E21:F21 E19 D13:H13 D16:H16 D14:H14 D15:H15 D17:H17" unlockedFormula="1"/>
  </ignoredErrors>
  <drawing r:id="rId2"/>
  <legacyDrawing r:id="rId3"/>
  <oleObjects>
    <mc:AlternateContent xmlns:mc="http://schemas.openxmlformats.org/markup-compatibility/2006">
      <mc:Choice Requires="x14">
        <oleObject progId="文書" shapeId="14344" r:id="rId4">
          <objectPr defaultSize="0" r:id="rId5">
            <anchor moveWithCells="1">
              <from>
                <xdr:col>1</xdr:col>
                <xdr:colOff>9525</xdr:colOff>
                <xdr:row>22</xdr:row>
                <xdr:rowOff>0</xdr:rowOff>
              </from>
              <to>
                <xdr:col>7</xdr:col>
                <xdr:colOff>1047750</xdr:colOff>
                <xdr:row>64</xdr:row>
                <xdr:rowOff>9525</xdr:rowOff>
              </to>
            </anchor>
          </objectPr>
        </oleObject>
      </mc:Choice>
      <mc:Fallback>
        <oleObject progId="文書" shapeId="1434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A46"/>
  <sheetViews>
    <sheetView showGridLines="0" zoomScaleNormal="100" workbookViewId="0">
      <pane xSplit="3" ySplit="5" topLeftCell="D6" activePane="bottomRight" state="frozen"/>
      <selection activeCell="L13" sqref="L13"/>
      <selection pane="topRight" activeCell="L13" sqref="L13"/>
      <selection pane="bottomLeft" activeCell="L13" sqref="L13"/>
      <selection pane="bottomRight" activeCell="O44" sqref="O44"/>
    </sheetView>
  </sheetViews>
  <sheetFormatPr defaultColWidth="18.625" defaultRowHeight="12.75" customHeight="1" x14ac:dyDescent="0.15"/>
  <cols>
    <col min="1" max="1" width="2.625" customWidth="1"/>
    <col min="2" max="2" width="4.625" style="28" customWidth="1"/>
    <col min="3" max="3" width="25.625" customWidth="1"/>
    <col min="4" max="4" width="11.875" customWidth="1"/>
    <col min="5" max="5" width="1.75" style="185" customWidth="1"/>
    <col min="6" max="8" width="11.875" customWidth="1"/>
    <col min="9" max="9" width="1.75" style="185" customWidth="1"/>
    <col min="10" max="12" width="11.875" customWidth="1"/>
    <col min="13" max="13" width="1.75" style="34" customWidth="1"/>
    <col min="14" max="20" width="11.875" customWidth="1"/>
    <col min="21" max="21" width="1.75" style="34" customWidth="1"/>
    <col min="22" max="27" width="11.875" customWidth="1"/>
  </cols>
  <sheetData>
    <row r="1" spans="2:27" ht="22.5" customHeight="1" x14ac:dyDescent="0.15"/>
    <row r="2" spans="2:27" ht="19.5" customHeight="1" x14ac:dyDescent="0.15">
      <c r="D2" s="217" t="s">
        <v>130</v>
      </c>
      <c r="E2" s="34"/>
      <c r="H2" s="131" t="s">
        <v>130</v>
      </c>
      <c r="I2" s="34"/>
      <c r="L2" s="131" t="s">
        <v>130</v>
      </c>
      <c r="T2" s="131" t="s">
        <v>130</v>
      </c>
      <c r="X2" s="6" t="s">
        <v>131</v>
      </c>
      <c r="AA2" s="131" t="s">
        <v>131</v>
      </c>
    </row>
    <row r="3" spans="2:27" s="29" customFormat="1" ht="19.5" customHeight="1" thickBot="1" x14ac:dyDescent="0.2">
      <c r="B3" s="19"/>
      <c r="D3" s="218"/>
      <c r="E3" s="194"/>
      <c r="F3" s="300" t="s">
        <v>183</v>
      </c>
      <c r="G3" s="301"/>
      <c r="H3" s="302"/>
      <c r="I3" s="188"/>
      <c r="J3" s="284" t="s">
        <v>69</v>
      </c>
      <c r="K3" s="285"/>
      <c r="L3" s="286"/>
      <c r="M3" s="35"/>
      <c r="N3" s="281" t="s">
        <v>70</v>
      </c>
      <c r="O3" s="282"/>
      <c r="P3" s="282"/>
      <c r="Q3" s="282"/>
      <c r="R3" s="282"/>
      <c r="S3" s="282"/>
      <c r="T3" s="283"/>
      <c r="U3" s="35"/>
      <c r="V3" s="303" t="s">
        <v>76</v>
      </c>
      <c r="W3" s="304"/>
      <c r="X3" s="305"/>
      <c r="Y3" s="303" t="s">
        <v>77</v>
      </c>
      <c r="Z3" s="304"/>
      <c r="AA3" s="305"/>
    </row>
    <row r="4" spans="2:27" ht="19.5" customHeight="1" x14ac:dyDescent="0.15">
      <c r="B4" s="287" t="s">
        <v>61</v>
      </c>
      <c r="C4" s="288"/>
      <c r="D4" s="297" t="s">
        <v>198</v>
      </c>
      <c r="E4" s="190"/>
      <c r="F4" s="291" t="s">
        <v>188</v>
      </c>
      <c r="G4" s="291" t="s">
        <v>184</v>
      </c>
      <c r="H4" s="291" t="s">
        <v>185</v>
      </c>
      <c r="I4" s="187"/>
      <c r="J4" s="293" t="s">
        <v>81</v>
      </c>
      <c r="K4" s="293" t="s">
        <v>112</v>
      </c>
      <c r="L4" s="295" t="s">
        <v>113</v>
      </c>
      <c r="M4" s="71"/>
      <c r="N4" s="314" t="s">
        <v>99</v>
      </c>
      <c r="O4" s="311" t="s">
        <v>57</v>
      </c>
      <c r="P4" s="279" t="s">
        <v>114</v>
      </c>
      <c r="Q4" s="279" t="s">
        <v>168</v>
      </c>
      <c r="R4" s="279" t="s">
        <v>80</v>
      </c>
      <c r="S4" s="279" t="s">
        <v>115</v>
      </c>
      <c r="T4" s="316" t="s">
        <v>116</v>
      </c>
      <c r="U4" s="71"/>
      <c r="V4" s="306" t="s">
        <v>186</v>
      </c>
      <c r="W4" s="277" t="s">
        <v>82</v>
      </c>
      <c r="X4" s="310" t="s">
        <v>83</v>
      </c>
      <c r="Y4" s="299" t="s">
        <v>187</v>
      </c>
      <c r="Z4" s="313" t="s">
        <v>84</v>
      </c>
      <c r="AA4" s="308" t="s">
        <v>85</v>
      </c>
    </row>
    <row r="5" spans="2:27" s="3" customFormat="1" ht="34.5" customHeight="1" thickBot="1" x14ac:dyDescent="0.2">
      <c r="B5" s="289"/>
      <c r="C5" s="290"/>
      <c r="D5" s="298"/>
      <c r="E5" s="191"/>
      <c r="F5" s="292"/>
      <c r="G5" s="292"/>
      <c r="H5" s="292"/>
      <c r="I5" s="187"/>
      <c r="J5" s="294"/>
      <c r="K5" s="294"/>
      <c r="L5" s="296"/>
      <c r="M5" s="71"/>
      <c r="N5" s="315"/>
      <c r="O5" s="312"/>
      <c r="P5" s="280"/>
      <c r="Q5" s="280"/>
      <c r="R5" s="280"/>
      <c r="S5" s="280"/>
      <c r="T5" s="309"/>
      <c r="U5" s="71"/>
      <c r="V5" s="307"/>
      <c r="W5" s="278"/>
      <c r="X5" s="280"/>
      <c r="Y5" s="292"/>
      <c r="Z5" s="294"/>
      <c r="AA5" s="309"/>
    </row>
    <row r="6" spans="2:27" ht="19.5" customHeight="1" x14ac:dyDescent="0.15">
      <c r="B6" s="68" t="s">
        <v>0</v>
      </c>
      <c r="C6" s="173" t="s">
        <v>169</v>
      </c>
      <c r="D6" s="144">
        <f>マージンシート!N4</f>
        <v>0</v>
      </c>
      <c r="E6" s="192"/>
      <c r="F6" s="20">
        <f>D6*関係係数シート!$D4</f>
        <v>0</v>
      </c>
      <c r="G6" s="20">
        <f>F6*関係係数シート!$F4</f>
        <v>0</v>
      </c>
      <c r="H6" s="20">
        <f>F6*関係係数シート!$E4</f>
        <v>0</v>
      </c>
      <c r="I6" s="186"/>
      <c r="J6" s="20">
        <f t="array" ref="J6:J42">MMULT(関係係数シート!R4:BB40,F6:F42)</f>
        <v>0</v>
      </c>
      <c r="K6" s="20">
        <f>J6*関係係数シート!F4</f>
        <v>0</v>
      </c>
      <c r="L6" s="69">
        <f>J6*関係係数シート!E4</f>
        <v>0</v>
      </c>
      <c r="M6" s="72"/>
      <c r="N6" s="73"/>
      <c r="O6" s="33"/>
      <c r="P6" s="20">
        <f>$O$43*関係係数シート!G4</f>
        <v>0</v>
      </c>
      <c r="Q6" s="20">
        <f>P6*関係係数シート!D4</f>
        <v>0</v>
      </c>
      <c r="R6" s="20">
        <f t="array" ref="R6:R42">MMULT(関係係数シート!R4:BB40,Q6:Q42)</f>
        <v>0</v>
      </c>
      <c r="S6" s="20">
        <f>R6*関係係数シート!F4</f>
        <v>0</v>
      </c>
      <c r="T6" s="69">
        <f>R6*関係係数シート!E4</f>
        <v>0</v>
      </c>
      <c r="U6" s="72"/>
      <c r="V6" s="133">
        <f>ROUND(F6*関係係数シート!$H4,0)</f>
        <v>0</v>
      </c>
      <c r="W6" s="133">
        <f>ROUND(J6*関係係数シート!$H4,0)</f>
        <v>0</v>
      </c>
      <c r="X6" s="134">
        <f>ROUND(R6*関係係数シート!$H4,0)</f>
        <v>0</v>
      </c>
      <c r="Y6" s="135">
        <f>ROUND(F6*関係係数シート!$I4,0)</f>
        <v>0</v>
      </c>
      <c r="Z6" s="135">
        <f>ROUND(J6*関係係数シート!$I4,0)</f>
        <v>0</v>
      </c>
      <c r="AA6" s="136">
        <f>ROUND(R6*関係係数シート!$I4,0)</f>
        <v>0</v>
      </c>
    </row>
    <row r="7" spans="2:27" ht="19.5" customHeight="1" x14ac:dyDescent="0.15">
      <c r="B7" s="68" t="s">
        <v>1</v>
      </c>
      <c r="C7" s="173" t="s">
        <v>2</v>
      </c>
      <c r="D7" s="144">
        <f>マージンシート!N5</f>
        <v>0</v>
      </c>
      <c r="E7" s="189"/>
      <c r="F7" s="20">
        <f>D7*関係係数シート!$D5</f>
        <v>0</v>
      </c>
      <c r="G7" s="20">
        <f>F7*関係係数シート!$F5</f>
        <v>0</v>
      </c>
      <c r="H7" s="20">
        <f>F7*関係係数シート!$E5</f>
        <v>0</v>
      </c>
      <c r="I7" s="186"/>
      <c r="J7" s="20">
        <v>0</v>
      </c>
      <c r="K7" s="20">
        <f>J7*関係係数シート!F5</f>
        <v>0</v>
      </c>
      <c r="L7" s="69">
        <f>J7*関係係数シート!E5</f>
        <v>0</v>
      </c>
      <c r="M7" s="72"/>
      <c r="N7" s="73"/>
      <c r="O7" s="33"/>
      <c r="P7" s="20">
        <f>$O$43*関係係数シート!G5</f>
        <v>0</v>
      </c>
      <c r="Q7" s="20">
        <f>P7*関係係数シート!D5</f>
        <v>0</v>
      </c>
      <c r="R7" s="20">
        <v>0</v>
      </c>
      <c r="S7" s="20">
        <f>R7*関係係数シート!F5</f>
        <v>0</v>
      </c>
      <c r="T7" s="69">
        <f>R7*関係係数シート!E5</f>
        <v>0</v>
      </c>
      <c r="U7" s="72"/>
      <c r="V7" s="133">
        <f>ROUND(F7*関係係数シート!$H5,0)</f>
        <v>0</v>
      </c>
      <c r="W7" s="133">
        <f>ROUND(J7*関係係数シート!$H5,0)</f>
        <v>0</v>
      </c>
      <c r="X7" s="134">
        <f>ROUND(R7*関係係数シート!$H5,0)</f>
        <v>0</v>
      </c>
      <c r="Y7" s="134">
        <f>ROUND(F7*関係係数シート!$I5,0)</f>
        <v>0</v>
      </c>
      <c r="Z7" s="135">
        <f>ROUND(J7*関係係数シート!$I5,0)</f>
        <v>0</v>
      </c>
      <c r="AA7" s="136">
        <f>ROUND(R7*関係係数シート!$I5,0)</f>
        <v>0</v>
      </c>
    </row>
    <row r="8" spans="2:27" ht="19.5" customHeight="1" x14ac:dyDescent="0.15">
      <c r="B8" s="68" t="s">
        <v>3</v>
      </c>
      <c r="C8" s="173" t="s">
        <v>106</v>
      </c>
      <c r="D8" s="144">
        <f>マージンシート!N6</f>
        <v>0</v>
      </c>
      <c r="E8" s="189"/>
      <c r="F8" s="20">
        <f>D8*関係係数シート!$D6</f>
        <v>0</v>
      </c>
      <c r="G8" s="20">
        <f>F8*関係係数シート!$F6</f>
        <v>0</v>
      </c>
      <c r="H8" s="20">
        <f>F8*関係係数シート!$E6</f>
        <v>0</v>
      </c>
      <c r="I8" s="186"/>
      <c r="J8" s="20">
        <v>0</v>
      </c>
      <c r="K8" s="20">
        <f>J8*関係係数シート!F6</f>
        <v>0</v>
      </c>
      <c r="L8" s="69">
        <f>J8*関係係数シート!E6</f>
        <v>0</v>
      </c>
      <c r="M8" s="72"/>
      <c r="N8" s="73"/>
      <c r="O8" s="33"/>
      <c r="P8" s="20">
        <f>$O$43*関係係数シート!G6</f>
        <v>0</v>
      </c>
      <c r="Q8" s="20">
        <f>P8*関係係数シート!D6</f>
        <v>0</v>
      </c>
      <c r="R8" s="20">
        <v>0</v>
      </c>
      <c r="S8" s="20">
        <f>R8*関係係数シート!F6</f>
        <v>0</v>
      </c>
      <c r="T8" s="69">
        <f>R8*関係係数シート!E6</f>
        <v>0</v>
      </c>
      <c r="U8" s="72"/>
      <c r="V8" s="133">
        <f>ROUND(F8*関係係数シート!$H6,0)</f>
        <v>0</v>
      </c>
      <c r="W8" s="133">
        <f>ROUND(J8*関係係数シート!$H6,0)</f>
        <v>0</v>
      </c>
      <c r="X8" s="134">
        <f>ROUND(R8*関係係数シート!$H6,0)</f>
        <v>0</v>
      </c>
      <c r="Y8" s="134">
        <f>ROUND(F8*関係係数シート!$I6,0)</f>
        <v>0</v>
      </c>
      <c r="Z8" s="135">
        <f>ROUND(J8*関係係数シート!$I6,0)</f>
        <v>0</v>
      </c>
      <c r="AA8" s="136">
        <f>ROUND(R8*関係係数シート!$I6,0)</f>
        <v>0</v>
      </c>
    </row>
    <row r="9" spans="2:27" ht="19.5" customHeight="1" x14ac:dyDescent="0.15">
      <c r="B9" s="68" t="s">
        <v>4</v>
      </c>
      <c r="C9" s="173" t="s">
        <v>5</v>
      </c>
      <c r="D9" s="144">
        <f>マージンシート!N7</f>
        <v>0</v>
      </c>
      <c r="E9" s="189"/>
      <c r="F9" s="20">
        <f>D9*関係係数シート!$D7</f>
        <v>0</v>
      </c>
      <c r="G9" s="20">
        <f>F9*関係係数シート!$F7</f>
        <v>0</v>
      </c>
      <c r="H9" s="20">
        <f>F9*関係係数シート!$E7</f>
        <v>0</v>
      </c>
      <c r="I9" s="186"/>
      <c r="J9" s="20">
        <v>0</v>
      </c>
      <c r="K9" s="20">
        <f>J9*関係係数シート!F7</f>
        <v>0</v>
      </c>
      <c r="L9" s="69">
        <f>J9*関係係数シート!E7</f>
        <v>0</v>
      </c>
      <c r="M9" s="72"/>
      <c r="N9" s="73"/>
      <c r="O9" s="33"/>
      <c r="P9" s="20">
        <f>$O$43*関係係数シート!G7</f>
        <v>0</v>
      </c>
      <c r="Q9" s="20">
        <f>P9*関係係数シート!D7</f>
        <v>0</v>
      </c>
      <c r="R9" s="20">
        <v>0</v>
      </c>
      <c r="S9" s="20">
        <f>R9*関係係数シート!F7</f>
        <v>0</v>
      </c>
      <c r="T9" s="69">
        <f>R9*関係係数シート!E7</f>
        <v>0</v>
      </c>
      <c r="U9" s="72"/>
      <c r="V9" s="133">
        <f>ROUND(F9*関係係数シート!$H7,0)</f>
        <v>0</v>
      </c>
      <c r="W9" s="133">
        <f>ROUND(J9*関係係数シート!$H7,0)</f>
        <v>0</v>
      </c>
      <c r="X9" s="134">
        <f>ROUND(R9*関係係数シート!$H7,0)</f>
        <v>0</v>
      </c>
      <c r="Y9" s="134">
        <f>ROUND(F9*関係係数シート!$I7,0)</f>
        <v>0</v>
      </c>
      <c r="Z9" s="135">
        <f>ROUND(J9*関係係数シート!$I7,0)</f>
        <v>0</v>
      </c>
      <c r="AA9" s="136">
        <f>ROUND(R9*関係係数シート!$I7,0)</f>
        <v>0</v>
      </c>
    </row>
    <row r="10" spans="2:27" ht="19.5" customHeight="1" x14ac:dyDescent="0.15">
      <c r="B10" s="68" t="s">
        <v>6</v>
      </c>
      <c r="C10" s="173" t="s">
        <v>7</v>
      </c>
      <c r="D10" s="144">
        <f>マージンシート!N8</f>
        <v>0</v>
      </c>
      <c r="E10" s="189"/>
      <c r="F10" s="20">
        <f>D10*関係係数シート!$D8</f>
        <v>0</v>
      </c>
      <c r="G10" s="20">
        <f>F10*関係係数シート!$F8</f>
        <v>0</v>
      </c>
      <c r="H10" s="20">
        <f>F10*関係係数シート!$E8</f>
        <v>0</v>
      </c>
      <c r="I10" s="186"/>
      <c r="J10" s="20">
        <v>0</v>
      </c>
      <c r="K10" s="20">
        <f>J10*関係係数シート!F8</f>
        <v>0</v>
      </c>
      <c r="L10" s="69">
        <f>J10*関係係数シート!E8</f>
        <v>0</v>
      </c>
      <c r="M10" s="72"/>
      <c r="N10" s="73"/>
      <c r="O10" s="33"/>
      <c r="P10" s="20">
        <f>$O$43*関係係数シート!G8</f>
        <v>0</v>
      </c>
      <c r="Q10" s="20">
        <f>P10*関係係数シート!D8</f>
        <v>0</v>
      </c>
      <c r="R10" s="20">
        <v>0</v>
      </c>
      <c r="S10" s="20">
        <f>R10*関係係数シート!F8</f>
        <v>0</v>
      </c>
      <c r="T10" s="69">
        <f>R10*関係係数シート!E8</f>
        <v>0</v>
      </c>
      <c r="U10" s="72"/>
      <c r="V10" s="133">
        <f>ROUND(F10*関係係数シート!$H8,0)</f>
        <v>0</v>
      </c>
      <c r="W10" s="133">
        <f>ROUND(J10*関係係数シート!$H8,0)</f>
        <v>0</v>
      </c>
      <c r="X10" s="134">
        <f>ROUND(R10*関係係数シート!$H8,0)</f>
        <v>0</v>
      </c>
      <c r="Y10" s="134">
        <f>ROUND(F10*関係係数シート!$I8,0)</f>
        <v>0</v>
      </c>
      <c r="Z10" s="135">
        <f>ROUND(J10*関係係数シート!$I8,0)</f>
        <v>0</v>
      </c>
      <c r="AA10" s="136">
        <f>ROUND(R10*関係係数シート!$I8,0)</f>
        <v>0</v>
      </c>
    </row>
    <row r="11" spans="2:27" ht="19.5" customHeight="1" x14ac:dyDescent="0.15">
      <c r="B11" s="68" t="s">
        <v>8</v>
      </c>
      <c r="C11" s="173" t="s">
        <v>9</v>
      </c>
      <c r="D11" s="144">
        <f>マージンシート!N9</f>
        <v>0</v>
      </c>
      <c r="E11" s="189"/>
      <c r="F11" s="20">
        <f>D11*関係係数シート!$D9</f>
        <v>0</v>
      </c>
      <c r="G11" s="20">
        <f>F11*関係係数シート!$F9</f>
        <v>0</v>
      </c>
      <c r="H11" s="20">
        <f>F11*関係係数シート!$E9</f>
        <v>0</v>
      </c>
      <c r="I11" s="186"/>
      <c r="J11" s="20">
        <v>0</v>
      </c>
      <c r="K11" s="20">
        <f>J11*関係係数シート!F9</f>
        <v>0</v>
      </c>
      <c r="L11" s="69">
        <f>J11*関係係数シート!E9</f>
        <v>0</v>
      </c>
      <c r="M11" s="72"/>
      <c r="N11" s="73"/>
      <c r="O11" s="33"/>
      <c r="P11" s="20">
        <f>$O$43*関係係数シート!G9</f>
        <v>0</v>
      </c>
      <c r="Q11" s="20">
        <f>P11*関係係数シート!D9</f>
        <v>0</v>
      </c>
      <c r="R11" s="20">
        <v>0</v>
      </c>
      <c r="S11" s="20">
        <f>R11*関係係数シート!F9</f>
        <v>0</v>
      </c>
      <c r="T11" s="69">
        <f>R11*関係係数シート!E9</f>
        <v>0</v>
      </c>
      <c r="U11" s="72"/>
      <c r="V11" s="133">
        <f>ROUND(F11*関係係数シート!$H9,0)</f>
        <v>0</v>
      </c>
      <c r="W11" s="133">
        <f>ROUND(J11*関係係数シート!$H9,0)</f>
        <v>0</v>
      </c>
      <c r="X11" s="134">
        <f>ROUND(R11*関係係数シート!$H9,0)</f>
        <v>0</v>
      </c>
      <c r="Y11" s="134">
        <f>ROUND(F11*関係係数シート!$I9,0)</f>
        <v>0</v>
      </c>
      <c r="Z11" s="135">
        <f>ROUND(J11*関係係数シート!$I9,0)</f>
        <v>0</v>
      </c>
      <c r="AA11" s="136">
        <f>ROUND(R11*関係係数シート!$I9,0)</f>
        <v>0</v>
      </c>
    </row>
    <row r="12" spans="2:27" ht="19.5" customHeight="1" x14ac:dyDescent="0.15">
      <c r="B12" s="68" t="s">
        <v>10</v>
      </c>
      <c r="C12" s="173" t="s">
        <v>11</v>
      </c>
      <c r="D12" s="144">
        <f>マージンシート!N10</f>
        <v>0</v>
      </c>
      <c r="E12" s="189"/>
      <c r="F12" s="20">
        <f>D12*関係係数シート!$D10</f>
        <v>0</v>
      </c>
      <c r="G12" s="20">
        <f>F12*関係係数シート!$F10</f>
        <v>0</v>
      </c>
      <c r="H12" s="20">
        <f>F12*関係係数シート!$E10</f>
        <v>0</v>
      </c>
      <c r="I12" s="186"/>
      <c r="J12" s="20">
        <v>0</v>
      </c>
      <c r="K12" s="20">
        <f>J12*関係係数シート!F10</f>
        <v>0</v>
      </c>
      <c r="L12" s="69">
        <f>J12*関係係数シート!E10</f>
        <v>0</v>
      </c>
      <c r="M12" s="72"/>
      <c r="N12" s="73"/>
      <c r="O12" s="33"/>
      <c r="P12" s="20">
        <f>$O$43*関係係数シート!G10</f>
        <v>0</v>
      </c>
      <c r="Q12" s="20">
        <f>P12*関係係数シート!D10</f>
        <v>0</v>
      </c>
      <c r="R12" s="20">
        <v>0</v>
      </c>
      <c r="S12" s="20">
        <f>R12*関係係数シート!F10</f>
        <v>0</v>
      </c>
      <c r="T12" s="69">
        <f>R12*関係係数シート!E10</f>
        <v>0</v>
      </c>
      <c r="U12" s="72"/>
      <c r="V12" s="133">
        <f>ROUND(F12*関係係数シート!$H10,0)</f>
        <v>0</v>
      </c>
      <c r="W12" s="133">
        <f>ROUND(J12*関係係数シート!$H10,0)</f>
        <v>0</v>
      </c>
      <c r="X12" s="134">
        <f>ROUND(R12*関係係数シート!$H10,0)</f>
        <v>0</v>
      </c>
      <c r="Y12" s="134">
        <f>ROUND(F12*関係係数シート!$I10,0)</f>
        <v>0</v>
      </c>
      <c r="Z12" s="135">
        <f>ROUND(J12*関係係数シート!$I10,0)</f>
        <v>0</v>
      </c>
      <c r="AA12" s="136">
        <f>ROUND(R12*関係係数シート!$I10,0)</f>
        <v>0</v>
      </c>
    </row>
    <row r="13" spans="2:27" ht="19.5" customHeight="1" x14ac:dyDescent="0.15">
      <c r="B13" s="68" t="s">
        <v>12</v>
      </c>
      <c r="C13" s="173" t="s">
        <v>170</v>
      </c>
      <c r="D13" s="144">
        <f>マージンシート!N11</f>
        <v>0</v>
      </c>
      <c r="E13" s="189"/>
      <c r="F13" s="20">
        <f>D13*関係係数シート!$D11</f>
        <v>0</v>
      </c>
      <c r="G13" s="20">
        <f>F13*関係係数シート!$F11</f>
        <v>0</v>
      </c>
      <c r="H13" s="20">
        <f>F13*関係係数シート!$E11</f>
        <v>0</v>
      </c>
      <c r="I13" s="186"/>
      <c r="J13" s="20">
        <v>0</v>
      </c>
      <c r="K13" s="20">
        <f>J13*関係係数シート!F11</f>
        <v>0</v>
      </c>
      <c r="L13" s="69">
        <f>J13*関係係数シート!E11</f>
        <v>0</v>
      </c>
      <c r="M13" s="72"/>
      <c r="N13" s="73"/>
      <c r="O13" s="33"/>
      <c r="P13" s="20">
        <f>$O$43*関係係数シート!G11</f>
        <v>0</v>
      </c>
      <c r="Q13" s="20">
        <f>P13*関係係数シート!D11</f>
        <v>0</v>
      </c>
      <c r="R13" s="20">
        <v>0</v>
      </c>
      <c r="S13" s="20">
        <f>R13*関係係数シート!F11</f>
        <v>0</v>
      </c>
      <c r="T13" s="69">
        <f>R13*関係係数シート!E11</f>
        <v>0</v>
      </c>
      <c r="U13" s="72"/>
      <c r="V13" s="133">
        <f>ROUND(F13*関係係数シート!$H11,0)</f>
        <v>0</v>
      </c>
      <c r="W13" s="133">
        <f>ROUND(J13*関係係数シート!$H11,0)</f>
        <v>0</v>
      </c>
      <c r="X13" s="134">
        <f>ROUND(R13*関係係数シート!$H11,0)</f>
        <v>0</v>
      </c>
      <c r="Y13" s="134">
        <f>ROUND(F13*関係係数シート!$I11,0)</f>
        <v>0</v>
      </c>
      <c r="Z13" s="135">
        <f>ROUND(J13*関係係数シート!$I11,0)</f>
        <v>0</v>
      </c>
      <c r="AA13" s="136">
        <f>ROUND(R13*関係係数シート!$I11,0)</f>
        <v>0</v>
      </c>
    </row>
    <row r="14" spans="2:27" ht="19.5" customHeight="1" x14ac:dyDescent="0.15">
      <c r="B14" s="68" t="s">
        <v>14</v>
      </c>
      <c r="C14" s="173" t="s">
        <v>13</v>
      </c>
      <c r="D14" s="144">
        <f>マージンシート!N12</f>
        <v>0</v>
      </c>
      <c r="E14" s="189"/>
      <c r="F14" s="20">
        <f>D14*関係係数シート!$D12</f>
        <v>0</v>
      </c>
      <c r="G14" s="20">
        <f>F14*関係係数シート!$F12</f>
        <v>0</v>
      </c>
      <c r="H14" s="20">
        <f>F14*関係係数シート!$E12</f>
        <v>0</v>
      </c>
      <c r="I14" s="186"/>
      <c r="J14" s="20">
        <v>0</v>
      </c>
      <c r="K14" s="20">
        <f>J14*関係係数シート!F12</f>
        <v>0</v>
      </c>
      <c r="L14" s="69">
        <f>J14*関係係数シート!E12</f>
        <v>0</v>
      </c>
      <c r="M14" s="72"/>
      <c r="N14" s="73"/>
      <c r="O14" s="33"/>
      <c r="P14" s="20">
        <f>$O$43*関係係数シート!G12</f>
        <v>0</v>
      </c>
      <c r="Q14" s="20">
        <f>P14*関係係数シート!D12</f>
        <v>0</v>
      </c>
      <c r="R14" s="20">
        <v>0</v>
      </c>
      <c r="S14" s="20">
        <f>R14*関係係数シート!F12</f>
        <v>0</v>
      </c>
      <c r="T14" s="69">
        <f>R14*関係係数シート!E12</f>
        <v>0</v>
      </c>
      <c r="U14" s="72"/>
      <c r="V14" s="133">
        <f>ROUND(F14*関係係数シート!$H12,0)</f>
        <v>0</v>
      </c>
      <c r="W14" s="133">
        <f>ROUND(J14*関係係数シート!$H12,0)</f>
        <v>0</v>
      </c>
      <c r="X14" s="134">
        <f>ROUND(R14*関係係数シート!$H12,0)</f>
        <v>0</v>
      </c>
      <c r="Y14" s="134">
        <f>ROUND(F14*関係係数シート!$I12,0)</f>
        <v>0</v>
      </c>
      <c r="Z14" s="135">
        <f>ROUND(J14*関係係数シート!$I12,0)</f>
        <v>0</v>
      </c>
      <c r="AA14" s="136">
        <f>ROUND(R14*関係係数シート!$I12,0)</f>
        <v>0</v>
      </c>
    </row>
    <row r="15" spans="2:27" ht="19.5" customHeight="1" x14ac:dyDescent="0.15">
      <c r="B15" s="68" t="s">
        <v>15</v>
      </c>
      <c r="C15" s="173" t="s">
        <v>171</v>
      </c>
      <c r="D15" s="144">
        <f>マージンシート!N13</f>
        <v>0</v>
      </c>
      <c r="E15" s="189"/>
      <c r="F15" s="20">
        <f>D15*関係係数シート!$D13</f>
        <v>0</v>
      </c>
      <c r="G15" s="20">
        <f>F15*関係係数シート!$F13</f>
        <v>0</v>
      </c>
      <c r="H15" s="20">
        <f>F15*関係係数シート!$E13</f>
        <v>0</v>
      </c>
      <c r="I15" s="186"/>
      <c r="J15" s="20">
        <v>0</v>
      </c>
      <c r="K15" s="20">
        <f>J15*関係係数シート!F13</f>
        <v>0</v>
      </c>
      <c r="L15" s="69">
        <f>J15*関係係数シート!E13</f>
        <v>0</v>
      </c>
      <c r="M15" s="72"/>
      <c r="N15" s="73"/>
      <c r="O15" s="33"/>
      <c r="P15" s="20">
        <f>$O$43*関係係数シート!G13</f>
        <v>0</v>
      </c>
      <c r="Q15" s="20">
        <f>P15*関係係数シート!D13</f>
        <v>0</v>
      </c>
      <c r="R15" s="20">
        <v>0</v>
      </c>
      <c r="S15" s="20">
        <f>R15*関係係数シート!F13</f>
        <v>0</v>
      </c>
      <c r="T15" s="69">
        <f>R15*関係係数シート!E13</f>
        <v>0</v>
      </c>
      <c r="U15" s="72"/>
      <c r="V15" s="133">
        <f>ROUND(F15*関係係数シート!$H13,0)</f>
        <v>0</v>
      </c>
      <c r="W15" s="133">
        <f>ROUND(J15*関係係数シート!$H13,0)</f>
        <v>0</v>
      </c>
      <c r="X15" s="134">
        <f>ROUND(R15*関係係数シート!$H13,0)</f>
        <v>0</v>
      </c>
      <c r="Y15" s="134">
        <f>ROUND(F15*関係係数シート!$I13,0)</f>
        <v>0</v>
      </c>
      <c r="Z15" s="135">
        <f>ROUND(J15*関係係数シート!$I13,0)</f>
        <v>0</v>
      </c>
      <c r="AA15" s="136">
        <f>ROUND(R15*関係係数シート!$I13,0)</f>
        <v>0</v>
      </c>
    </row>
    <row r="16" spans="2:27" ht="19.5" customHeight="1" x14ac:dyDescent="0.15">
      <c r="B16" s="68" t="s">
        <v>16</v>
      </c>
      <c r="C16" s="173" t="s">
        <v>17</v>
      </c>
      <c r="D16" s="144">
        <f>マージンシート!N14</f>
        <v>0</v>
      </c>
      <c r="E16" s="189"/>
      <c r="F16" s="20">
        <f>D16*関係係数シート!$D14</f>
        <v>0</v>
      </c>
      <c r="G16" s="20">
        <f>F16*関係係数シート!$F14</f>
        <v>0</v>
      </c>
      <c r="H16" s="20">
        <f>F16*関係係数シート!$E14</f>
        <v>0</v>
      </c>
      <c r="I16" s="186"/>
      <c r="J16" s="20">
        <v>0</v>
      </c>
      <c r="K16" s="20">
        <f>J16*関係係数シート!F14</f>
        <v>0</v>
      </c>
      <c r="L16" s="69">
        <f>J16*関係係数シート!E14</f>
        <v>0</v>
      </c>
      <c r="M16" s="72"/>
      <c r="N16" s="73"/>
      <c r="O16" s="33"/>
      <c r="P16" s="20">
        <f>$O$43*関係係数シート!G14</f>
        <v>0</v>
      </c>
      <c r="Q16" s="20">
        <f>P16*関係係数シート!D14</f>
        <v>0</v>
      </c>
      <c r="R16" s="20">
        <v>0</v>
      </c>
      <c r="S16" s="20">
        <f>R16*関係係数シート!F14</f>
        <v>0</v>
      </c>
      <c r="T16" s="69">
        <f>R16*関係係数シート!E14</f>
        <v>0</v>
      </c>
      <c r="U16" s="72"/>
      <c r="V16" s="133">
        <f>ROUND(F16*関係係数シート!$H14,0)</f>
        <v>0</v>
      </c>
      <c r="W16" s="133">
        <f>ROUND(J16*関係係数シート!$H14,0)</f>
        <v>0</v>
      </c>
      <c r="X16" s="134">
        <f>ROUND(R16*関係係数シート!$H14,0)</f>
        <v>0</v>
      </c>
      <c r="Y16" s="134">
        <f>ROUND(F16*関係係数シート!$I14,0)</f>
        <v>0</v>
      </c>
      <c r="Z16" s="135">
        <f>ROUND(J16*関係係数シート!$I14,0)</f>
        <v>0</v>
      </c>
      <c r="AA16" s="136">
        <f>ROUND(R16*関係係数シート!$I14,0)</f>
        <v>0</v>
      </c>
    </row>
    <row r="17" spans="2:27" ht="19.5" customHeight="1" x14ac:dyDescent="0.15">
      <c r="B17" s="68" t="s">
        <v>18</v>
      </c>
      <c r="C17" s="173" t="s">
        <v>117</v>
      </c>
      <c r="D17" s="144">
        <f>マージンシート!N15</f>
        <v>0</v>
      </c>
      <c r="E17" s="189"/>
      <c r="F17" s="20">
        <f>D17*関係係数シート!$D15</f>
        <v>0</v>
      </c>
      <c r="G17" s="20">
        <f>F17*関係係数シート!$F15</f>
        <v>0</v>
      </c>
      <c r="H17" s="20">
        <f>F17*関係係数シート!$E15</f>
        <v>0</v>
      </c>
      <c r="I17" s="186"/>
      <c r="J17" s="20">
        <v>0</v>
      </c>
      <c r="K17" s="20">
        <f>J17*関係係数シート!F15</f>
        <v>0</v>
      </c>
      <c r="L17" s="69">
        <f>J17*関係係数シート!E15</f>
        <v>0</v>
      </c>
      <c r="M17" s="72"/>
      <c r="N17" s="73"/>
      <c r="O17" s="33"/>
      <c r="P17" s="20">
        <f>$O$43*関係係数シート!G15</f>
        <v>0</v>
      </c>
      <c r="Q17" s="20">
        <f>P17*関係係数シート!D15</f>
        <v>0</v>
      </c>
      <c r="R17" s="20">
        <v>0</v>
      </c>
      <c r="S17" s="20">
        <f>R17*関係係数シート!F15</f>
        <v>0</v>
      </c>
      <c r="T17" s="69">
        <f>R17*関係係数シート!E15</f>
        <v>0</v>
      </c>
      <c r="U17" s="72"/>
      <c r="V17" s="133">
        <f>ROUND(F17*関係係数シート!$H15,0)</f>
        <v>0</v>
      </c>
      <c r="W17" s="133">
        <f>ROUND(J17*関係係数シート!$H15,0)</f>
        <v>0</v>
      </c>
      <c r="X17" s="134">
        <f>ROUND(R17*関係係数シート!$H15,0)</f>
        <v>0</v>
      </c>
      <c r="Y17" s="134">
        <f>ROUND(F17*関係係数シート!$I15,0)</f>
        <v>0</v>
      </c>
      <c r="Z17" s="135">
        <f>ROUND(J17*関係係数シート!$I15,0)</f>
        <v>0</v>
      </c>
      <c r="AA17" s="136">
        <f>ROUND(R17*関係係数シート!$I15,0)</f>
        <v>0</v>
      </c>
    </row>
    <row r="18" spans="2:27" ht="19.5" customHeight="1" x14ac:dyDescent="0.15">
      <c r="B18" s="68" t="s">
        <v>19</v>
      </c>
      <c r="C18" s="173" t="s">
        <v>118</v>
      </c>
      <c r="D18" s="144">
        <f>マージンシート!N16</f>
        <v>0</v>
      </c>
      <c r="E18" s="189"/>
      <c r="F18" s="20">
        <f>D18*関係係数シート!$D16</f>
        <v>0</v>
      </c>
      <c r="G18" s="20">
        <f>F18*関係係数シート!$F16</f>
        <v>0</v>
      </c>
      <c r="H18" s="20">
        <f>F18*関係係数シート!$E16</f>
        <v>0</v>
      </c>
      <c r="I18" s="186"/>
      <c r="J18" s="20">
        <v>0</v>
      </c>
      <c r="K18" s="20">
        <f>J18*関係係数シート!F16</f>
        <v>0</v>
      </c>
      <c r="L18" s="69">
        <f>J18*関係係数シート!E16</f>
        <v>0</v>
      </c>
      <c r="M18" s="72"/>
      <c r="N18" s="73"/>
      <c r="O18" s="33"/>
      <c r="P18" s="20">
        <f>$O$43*関係係数シート!G16</f>
        <v>0</v>
      </c>
      <c r="Q18" s="20">
        <f>P18*関係係数シート!D16</f>
        <v>0</v>
      </c>
      <c r="R18" s="20">
        <v>0</v>
      </c>
      <c r="S18" s="20">
        <f>R18*関係係数シート!F16</f>
        <v>0</v>
      </c>
      <c r="T18" s="69">
        <f>R18*関係係数シート!E16</f>
        <v>0</v>
      </c>
      <c r="U18" s="72"/>
      <c r="V18" s="133">
        <f>ROUND(F18*関係係数シート!$H16,0)</f>
        <v>0</v>
      </c>
      <c r="W18" s="133">
        <f>ROUND(J18*関係係数シート!$H16,0)</f>
        <v>0</v>
      </c>
      <c r="X18" s="134">
        <f>ROUND(R18*関係係数シート!$H16,0)</f>
        <v>0</v>
      </c>
      <c r="Y18" s="134">
        <f>ROUND(F18*関係係数シート!$I16,0)</f>
        <v>0</v>
      </c>
      <c r="Z18" s="135">
        <f>ROUND(J18*関係係数シート!$I16,0)</f>
        <v>0</v>
      </c>
      <c r="AA18" s="136">
        <f>ROUND(R18*関係係数シート!$I16,0)</f>
        <v>0</v>
      </c>
    </row>
    <row r="19" spans="2:27" ht="19.5" customHeight="1" x14ac:dyDescent="0.15">
      <c r="B19" s="68" t="s">
        <v>21</v>
      </c>
      <c r="C19" s="173" t="s">
        <v>119</v>
      </c>
      <c r="D19" s="144">
        <f>マージンシート!N17</f>
        <v>0</v>
      </c>
      <c r="E19" s="189"/>
      <c r="F19" s="20">
        <f>D19*関係係数シート!$D17</f>
        <v>0</v>
      </c>
      <c r="G19" s="20">
        <f>F19*関係係数シート!$F17</f>
        <v>0</v>
      </c>
      <c r="H19" s="20">
        <f>F19*関係係数シート!$E17</f>
        <v>0</v>
      </c>
      <c r="I19" s="186"/>
      <c r="J19" s="20">
        <v>0</v>
      </c>
      <c r="K19" s="20">
        <f>J19*関係係数シート!F17</f>
        <v>0</v>
      </c>
      <c r="L19" s="69">
        <f>J19*関係係数シート!E17</f>
        <v>0</v>
      </c>
      <c r="M19" s="72"/>
      <c r="N19" s="73"/>
      <c r="O19" s="33"/>
      <c r="P19" s="20">
        <f>$O$43*関係係数シート!G17</f>
        <v>0</v>
      </c>
      <c r="Q19" s="20">
        <f>P19*関係係数シート!D17</f>
        <v>0</v>
      </c>
      <c r="R19" s="20">
        <v>0</v>
      </c>
      <c r="S19" s="20">
        <f>R19*関係係数シート!F17</f>
        <v>0</v>
      </c>
      <c r="T19" s="69">
        <f>R19*関係係数シート!E17</f>
        <v>0</v>
      </c>
      <c r="U19" s="72"/>
      <c r="V19" s="133">
        <f>ROUND(F19*関係係数シート!$H17,0)</f>
        <v>0</v>
      </c>
      <c r="W19" s="133">
        <f>ROUND(J19*関係係数シート!$H17,0)</f>
        <v>0</v>
      </c>
      <c r="X19" s="134">
        <f>ROUND(R19*関係係数シート!$H17,0)</f>
        <v>0</v>
      </c>
      <c r="Y19" s="134">
        <f>ROUND(F19*関係係数シート!$I17,0)</f>
        <v>0</v>
      </c>
      <c r="Z19" s="135">
        <f>ROUND(J19*関係係数シート!$I17,0)</f>
        <v>0</v>
      </c>
      <c r="AA19" s="136">
        <f>ROUND(R19*関係係数シート!$I17,0)</f>
        <v>0</v>
      </c>
    </row>
    <row r="20" spans="2:27" ht="19.5" customHeight="1" x14ac:dyDescent="0.15">
      <c r="B20" s="68" t="s">
        <v>23</v>
      </c>
      <c r="C20" s="173" t="s">
        <v>107</v>
      </c>
      <c r="D20" s="144">
        <f>マージンシート!N18</f>
        <v>0</v>
      </c>
      <c r="E20" s="189"/>
      <c r="F20" s="20">
        <f>D20*関係係数シート!$D18</f>
        <v>0</v>
      </c>
      <c r="G20" s="20">
        <f>F20*関係係数シート!$F18</f>
        <v>0</v>
      </c>
      <c r="H20" s="20">
        <f>F20*関係係数シート!$E18</f>
        <v>0</v>
      </c>
      <c r="I20" s="186"/>
      <c r="J20" s="20">
        <v>0</v>
      </c>
      <c r="K20" s="20">
        <f>J20*関係係数シート!F18</f>
        <v>0</v>
      </c>
      <c r="L20" s="69">
        <f>J20*関係係数シート!E18</f>
        <v>0</v>
      </c>
      <c r="M20" s="72"/>
      <c r="N20" s="73"/>
      <c r="O20" s="33"/>
      <c r="P20" s="20">
        <f>$O$43*関係係数シート!G18</f>
        <v>0</v>
      </c>
      <c r="Q20" s="20">
        <f>P20*関係係数シート!D18</f>
        <v>0</v>
      </c>
      <c r="R20" s="20">
        <v>0</v>
      </c>
      <c r="S20" s="20">
        <f>R20*関係係数シート!F18</f>
        <v>0</v>
      </c>
      <c r="T20" s="69">
        <f>R20*関係係数シート!E18</f>
        <v>0</v>
      </c>
      <c r="U20" s="72"/>
      <c r="V20" s="133">
        <f>ROUND(F20*関係係数シート!$H18,0)</f>
        <v>0</v>
      </c>
      <c r="W20" s="133">
        <f>ROUND(J20*関係係数シート!$H18,0)</f>
        <v>0</v>
      </c>
      <c r="X20" s="134">
        <f>ROUND(R20*関係係数シート!$H18,0)</f>
        <v>0</v>
      </c>
      <c r="Y20" s="134">
        <f>ROUND(F20*関係係数シート!$I18,0)</f>
        <v>0</v>
      </c>
      <c r="Z20" s="135">
        <f>ROUND(J20*関係係数シート!$I18,0)</f>
        <v>0</v>
      </c>
      <c r="AA20" s="136">
        <f>ROUND(R20*関係係数シート!$I18,0)</f>
        <v>0</v>
      </c>
    </row>
    <row r="21" spans="2:27" ht="19.5" customHeight="1" x14ac:dyDescent="0.15">
      <c r="B21" s="68" t="s">
        <v>24</v>
      </c>
      <c r="C21" s="173" t="s">
        <v>20</v>
      </c>
      <c r="D21" s="144">
        <f>マージンシート!N19</f>
        <v>0</v>
      </c>
      <c r="E21" s="189"/>
      <c r="F21" s="20">
        <f>D21*関係係数シート!$D19</f>
        <v>0</v>
      </c>
      <c r="G21" s="20">
        <f>F21*関係係数シート!$F19</f>
        <v>0</v>
      </c>
      <c r="H21" s="20">
        <f>F21*関係係数シート!$E19</f>
        <v>0</v>
      </c>
      <c r="I21" s="186"/>
      <c r="J21" s="20">
        <v>0</v>
      </c>
      <c r="K21" s="20">
        <f>J21*関係係数シート!F19</f>
        <v>0</v>
      </c>
      <c r="L21" s="69">
        <f>J21*関係係数シート!E19</f>
        <v>0</v>
      </c>
      <c r="M21" s="72"/>
      <c r="N21" s="73"/>
      <c r="O21" s="33"/>
      <c r="P21" s="20">
        <f>$O$43*関係係数シート!G19</f>
        <v>0</v>
      </c>
      <c r="Q21" s="20">
        <f>P21*関係係数シート!D19</f>
        <v>0</v>
      </c>
      <c r="R21" s="20">
        <v>0</v>
      </c>
      <c r="S21" s="20">
        <f>R21*関係係数シート!F19</f>
        <v>0</v>
      </c>
      <c r="T21" s="69">
        <f>R21*関係係数シート!E19</f>
        <v>0</v>
      </c>
      <c r="U21" s="72"/>
      <c r="V21" s="133">
        <f>ROUND(F21*関係係数シート!$H19,0)</f>
        <v>0</v>
      </c>
      <c r="W21" s="133">
        <f>ROUND(J21*関係係数シート!$H19,0)</f>
        <v>0</v>
      </c>
      <c r="X21" s="134">
        <f>ROUND(R21*関係係数シート!$H19,0)</f>
        <v>0</v>
      </c>
      <c r="Y21" s="134">
        <f>ROUND(F21*関係係数シート!$I19,0)</f>
        <v>0</v>
      </c>
      <c r="Z21" s="135">
        <f>ROUND(J21*関係係数シート!$I19,0)</f>
        <v>0</v>
      </c>
      <c r="AA21" s="136">
        <f>ROUND(R21*関係係数シート!$I19,0)</f>
        <v>0</v>
      </c>
    </row>
    <row r="22" spans="2:27" ht="19.5" customHeight="1" x14ac:dyDescent="0.15">
      <c r="B22" s="68" t="s">
        <v>26</v>
      </c>
      <c r="C22" s="173" t="s">
        <v>173</v>
      </c>
      <c r="D22" s="144">
        <f>マージンシート!N20</f>
        <v>0</v>
      </c>
      <c r="E22" s="189"/>
      <c r="F22" s="20">
        <f>D22*関係係数シート!$D20</f>
        <v>0</v>
      </c>
      <c r="G22" s="20">
        <f>F22*関係係数シート!$F20</f>
        <v>0</v>
      </c>
      <c r="H22" s="20">
        <f>F22*関係係数シート!$E20</f>
        <v>0</v>
      </c>
      <c r="I22" s="186"/>
      <c r="J22" s="20">
        <v>0</v>
      </c>
      <c r="K22" s="20">
        <f>J22*関係係数シート!F20</f>
        <v>0</v>
      </c>
      <c r="L22" s="69">
        <f>J22*関係係数シート!E20</f>
        <v>0</v>
      </c>
      <c r="M22" s="72"/>
      <c r="N22" s="73"/>
      <c r="O22" s="33"/>
      <c r="P22" s="20">
        <f>$O$43*関係係数シート!G20</f>
        <v>0</v>
      </c>
      <c r="Q22" s="20">
        <f>P22*関係係数シート!D20</f>
        <v>0</v>
      </c>
      <c r="R22" s="20">
        <v>0</v>
      </c>
      <c r="S22" s="20">
        <f>R22*関係係数シート!F20</f>
        <v>0</v>
      </c>
      <c r="T22" s="69">
        <f>R22*関係係数シート!E20</f>
        <v>0</v>
      </c>
      <c r="U22" s="72"/>
      <c r="V22" s="133">
        <f>ROUND(F22*関係係数シート!$H20,0)</f>
        <v>0</v>
      </c>
      <c r="W22" s="133">
        <f>ROUND(J22*関係係数シート!$H20,0)</f>
        <v>0</v>
      </c>
      <c r="X22" s="134">
        <f>ROUND(R22*関係係数シート!$H20,0)</f>
        <v>0</v>
      </c>
      <c r="Y22" s="134">
        <f>ROUND(F22*関係係数シート!$I20,0)</f>
        <v>0</v>
      </c>
      <c r="Z22" s="135">
        <f>ROUND(J22*関係係数シート!$I20,0)</f>
        <v>0</v>
      </c>
      <c r="AA22" s="136">
        <f>ROUND(R22*関係係数シート!$I20,0)</f>
        <v>0</v>
      </c>
    </row>
    <row r="23" spans="2:27" ht="19.5" customHeight="1" x14ac:dyDescent="0.15">
      <c r="B23" s="68" t="s">
        <v>28</v>
      </c>
      <c r="C23" s="173" t="s">
        <v>22</v>
      </c>
      <c r="D23" s="144">
        <f>マージンシート!N21</f>
        <v>0</v>
      </c>
      <c r="E23" s="189"/>
      <c r="F23" s="20">
        <f>D23*関係係数シート!$D21</f>
        <v>0</v>
      </c>
      <c r="G23" s="20">
        <f>F23*関係係数シート!$F21</f>
        <v>0</v>
      </c>
      <c r="H23" s="20">
        <f>F23*関係係数シート!$E21</f>
        <v>0</v>
      </c>
      <c r="I23" s="186"/>
      <c r="J23" s="20">
        <v>0</v>
      </c>
      <c r="K23" s="20">
        <f>J23*関係係数シート!F21</f>
        <v>0</v>
      </c>
      <c r="L23" s="69">
        <f>J23*関係係数シート!E21</f>
        <v>0</v>
      </c>
      <c r="M23" s="72"/>
      <c r="N23" s="73"/>
      <c r="O23" s="33"/>
      <c r="P23" s="20">
        <f>$O$43*関係係数シート!G21</f>
        <v>0</v>
      </c>
      <c r="Q23" s="20">
        <f>P23*関係係数シート!D21</f>
        <v>0</v>
      </c>
      <c r="R23" s="20">
        <v>0</v>
      </c>
      <c r="S23" s="20">
        <f>R23*関係係数シート!F21</f>
        <v>0</v>
      </c>
      <c r="T23" s="69">
        <f>R23*関係係数シート!E21</f>
        <v>0</v>
      </c>
      <c r="U23" s="72"/>
      <c r="V23" s="133">
        <f>ROUND(F23*関係係数シート!$H21,0)</f>
        <v>0</v>
      </c>
      <c r="W23" s="133">
        <f>ROUND(J23*関係係数シート!$H21,0)</f>
        <v>0</v>
      </c>
      <c r="X23" s="134">
        <f>ROUND(R23*関係係数シート!$H21,0)</f>
        <v>0</v>
      </c>
      <c r="Y23" s="134">
        <f>ROUND(F23*関係係数シート!$I21,0)</f>
        <v>0</v>
      </c>
      <c r="Z23" s="135">
        <f>ROUND(J23*関係係数シート!$I21,0)</f>
        <v>0</v>
      </c>
      <c r="AA23" s="136">
        <f>ROUND(R23*関係係数シート!$I21,0)</f>
        <v>0</v>
      </c>
    </row>
    <row r="24" spans="2:27" ht="19.5" customHeight="1" x14ac:dyDescent="0.15">
      <c r="B24" s="68" t="s">
        <v>30</v>
      </c>
      <c r="C24" s="173" t="s">
        <v>25</v>
      </c>
      <c r="D24" s="144">
        <f>マージンシート!N22</f>
        <v>0</v>
      </c>
      <c r="E24" s="189"/>
      <c r="F24" s="20">
        <f>D24*関係係数シート!$D22</f>
        <v>0</v>
      </c>
      <c r="G24" s="20">
        <f>F24*関係係数シート!$F22</f>
        <v>0</v>
      </c>
      <c r="H24" s="20">
        <f>F24*関係係数シート!$E22</f>
        <v>0</v>
      </c>
      <c r="I24" s="186"/>
      <c r="J24" s="20">
        <v>0</v>
      </c>
      <c r="K24" s="20">
        <f>J24*関係係数シート!F22</f>
        <v>0</v>
      </c>
      <c r="L24" s="69">
        <f>J24*関係係数シート!E22</f>
        <v>0</v>
      </c>
      <c r="M24" s="72"/>
      <c r="N24" s="73"/>
      <c r="O24" s="33"/>
      <c r="P24" s="20">
        <f>$O$43*関係係数シート!G22</f>
        <v>0</v>
      </c>
      <c r="Q24" s="20">
        <f>P24*関係係数シート!D22</f>
        <v>0</v>
      </c>
      <c r="R24" s="20">
        <v>0</v>
      </c>
      <c r="S24" s="20">
        <f>R24*関係係数シート!F22</f>
        <v>0</v>
      </c>
      <c r="T24" s="69">
        <f>R24*関係係数シート!E22</f>
        <v>0</v>
      </c>
      <c r="U24" s="72"/>
      <c r="V24" s="133">
        <f>ROUND(F24*関係係数シート!$H22,0)</f>
        <v>0</v>
      </c>
      <c r="W24" s="133">
        <f>ROUND(J24*関係係数シート!$H22,0)</f>
        <v>0</v>
      </c>
      <c r="X24" s="134">
        <f>ROUND(R24*関係係数シート!$H22,0)</f>
        <v>0</v>
      </c>
      <c r="Y24" s="134">
        <f>ROUND(F24*関係係数シート!$I22,0)</f>
        <v>0</v>
      </c>
      <c r="Z24" s="135">
        <f>ROUND(J24*関係係数シート!$I22,0)</f>
        <v>0</v>
      </c>
      <c r="AA24" s="136">
        <f>ROUND(R24*関係係数シート!$I22,0)</f>
        <v>0</v>
      </c>
    </row>
    <row r="25" spans="2:27" ht="19.5" customHeight="1" x14ac:dyDescent="0.15">
      <c r="B25" s="68" t="s">
        <v>31</v>
      </c>
      <c r="C25" s="173" t="s">
        <v>27</v>
      </c>
      <c r="D25" s="144">
        <f>マージンシート!N23</f>
        <v>0</v>
      </c>
      <c r="E25" s="189"/>
      <c r="F25" s="20">
        <f>D25*関係係数シート!$D23</f>
        <v>0</v>
      </c>
      <c r="G25" s="20">
        <f>F25*関係係数シート!$F23</f>
        <v>0</v>
      </c>
      <c r="H25" s="20">
        <f>F25*関係係数シート!$E23</f>
        <v>0</v>
      </c>
      <c r="I25" s="186"/>
      <c r="J25" s="20">
        <v>0</v>
      </c>
      <c r="K25" s="20">
        <f>J25*関係係数シート!F23</f>
        <v>0</v>
      </c>
      <c r="L25" s="69">
        <f>J25*関係係数シート!E23</f>
        <v>0</v>
      </c>
      <c r="M25" s="72"/>
      <c r="N25" s="73"/>
      <c r="O25" s="33"/>
      <c r="P25" s="20">
        <f>$O$43*関係係数シート!G23</f>
        <v>0</v>
      </c>
      <c r="Q25" s="20">
        <f>P25*関係係数シート!D23</f>
        <v>0</v>
      </c>
      <c r="R25" s="20">
        <v>0</v>
      </c>
      <c r="S25" s="20">
        <f>R25*関係係数シート!F23</f>
        <v>0</v>
      </c>
      <c r="T25" s="69">
        <f>R25*関係係数シート!E23</f>
        <v>0</v>
      </c>
      <c r="U25" s="72"/>
      <c r="V25" s="133">
        <f>ROUND(F25*関係係数シート!$H23,0)</f>
        <v>0</v>
      </c>
      <c r="W25" s="133">
        <f>ROUND(J25*関係係数シート!$H23,0)</f>
        <v>0</v>
      </c>
      <c r="X25" s="134">
        <f>ROUND(R25*関係係数シート!$H23,0)</f>
        <v>0</v>
      </c>
      <c r="Y25" s="134">
        <f>ROUND(F25*関係係数シート!$I23,0)</f>
        <v>0</v>
      </c>
      <c r="Z25" s="135">
        <f>ROUND(J25*関係係数シート!$I23,0)</f>
        <v>0</v>
      </c>
      <c r="AA25" s="136">
        <f>ROUND(R25*関係係数シート!$I23,0)</f>
        <v>0</v>
      </c>
    </row>
    <row r="26" spans="2:27" ht="19.5" customHeight="1" x14ac:dyDescent="0.15">
      <c r="B26" s="68" t="s">
        <v>32</v>
      </c>
      <c r="C26" s="173" t="s">
        <v>29</v>
      </c>
      <c r="D26" s="144">
        <f>マージンシート!N24</f>
        <v>0</v>
      </c>
      <c r="E26" s="189"/>
      <c r="F26" s="20">
        <f>D26*関係係数シート!$D24</f>
        <v>0</v>
      </c>
      <c r="G26" s="20">
        <f>F26*関係係数シート!$F24</f>
        <v>0</v>
      </c>
      <c r="H26" s="20">
        <f>F26*関係係数シート!$E24</f>
        <v>0</v>
      </c>
      <c r="I26" s="186"/>
      <c r="J26" s="20">
        <v>0</v>
      </c>
      <c r="K26" s="20">
        <f>J26*関係係数シート!F24</f>
        <v>0</v>
      </c>
      <c r="L26" s="69">
        <f>J26*関係係数シート!E24</f>
        <v>0</v>
      </c>
      <c r="M26" s="72"/>
      <c r="N26" s="73"/>
      <c r="O26" s="33"/>
      <c r="P26" s="20">
        <f>$O$43*関係係数シート!G24</f>
        <v>0</v>
      </c>
      <c r="Q26" s="20">
        <f>P26*関係係数シート!D24</f>
        <v>0</v>
      </c>
      <c r="R26" s="20">
        <v>0</v>
      </c>
      <c r="S26" s="20">
        <f>R26*関係係数シート!F24</f>
        <v>0</v>
      </c>
      <c r="T26" s="69">
        <f>R26*関係係数シート!E24</f>
        <v>0</v>
      </c>
      <c r="U26" s="72"/>
      <c r="V26" s="133">
        <f>ROUND(F26*関係係数シート!$H24,0)</f>
        <v>0</v>
      </c>
      <c r="W26" s="133">
        <f>ROUND(J26*関係係数シート!$H24,0)</f>
        <v>0</v>
      </c>
      <c r="X26" s="134">
        <f>ROUND(R26*関係係数シート!$H24,0)</f>
        <v>0</v>
      </c>
      <c r="Y26" s="134">
        <f>ROUND(F26*関係係数シート!$I24,0)</f>
        <v>0</v>
      </c>
      <c r="Z26" s="135">
        <f>ROUND(J26*関係係数シート!$I24,0)</f>
        <v>0</v>
      </c>
      <c r="AA26" s="136">
        <f>ROUND(R26*関係係数シート!$I24,0)</f>
        <v>0</v>
      </c>
    </row>
    <row r="27" spans="2:27" ht="19.5" customHeight="1" x14ac:dyDescent="0.15">
      <c r="B27" s="68" t="s">
        <v>34</v>
      </c>
      <c r="C27" s="173" t="s">
        <v>120</v>
      </c>
      <c r="D27" s="144">
        <f>マージンシート!N25</f>
        <v>0</v>
      </c>
      <c r="E27" s="189"/>
      <c r="F27" s="20">
        <f>D27*関係係数シート!$D25</f>
        <v>0</v>
      </c>
      <c r="G27" s="20">
        <f>F27*関係係数シート!$F25</f>
        <v>0</v>
      </c>
      <c r="H27" s="20">
        <f>F27*関係係数シート!$E25</f>
        <v>0</v>
      </c>
      <c r="I27" s="186"/>
      <c r="J27" s="20">
        <v>0</v>
      </c>
      <c r="K27" s="20">
        <f>J27*関係係数シート!F25</f>
        <v>0</v>
      </c>
      <c r="L27" s="69">
        <f>J27*関係係数シート!E25</f>
        <v>0</v>
      </c>
      <c r="M27" s="72"/>
      <c r="N27" s="73"/>
      <c r="O27" s="33"/>
      <c r="P27" s="20">
        <f>$O$43*関係係数シート!G25</f>
        <v>0</v>
      </c>
      <c r="Q27" s="20">
        <f>P27*関係係数シート!D25</f>
        <v>0</v>
      </c>
      <c r="R27" s="20">
        <v>0</v>
      </c>
      <c r="S27" s="20">
        <f>R27*関係係数シート!F25</f>
        <v>0</v>
      </c>
      <c r="T27" s="69">
        <f>R27*関係係数シート!E25</f>
        <v>0</v>
      </c>
      <c r="U27" s="72"/>
      <c r="V27" s="133">
        <f>ROUND(F27*関係係数シート!$H25,0)</f>
        <v>0</v>
      </c>
      <c r="W27" s="133">
        <f>ROUND(J27*関係係数シート!$H25,0)</f>
        <v>0</v>
      </c>
      <c r="X27" s="134">
        <f>ROUND(R27*関係係数シート!$H25,0)</f>
        <v>0</v>
      </c>
      <c r="Y27" s="134">
        <f>ROUND(F27*関係係数シート!$I25,0)</f>
        <v>0</v>
      </c>
      <c r="Z27" s="135">
        <f>ROUND(J27*関係係数シート!$I25,0)</f>
        <v>0</v>
      </c>
      <c r="AA27" s="136">
        <f>ROUND(R27*関係係数シート!$I25,0)</f>
        <v>0</v>
      </c>
    </row>
    <row r="28" spans="2:27" ht="19.5" customHeight="1" x14ac:dyDescent="0.15">
      <c r="B28" s="68" t="s">
        <v>36</v>
      </c>
      <c r="C28" s="173" t="s">
        <v>108</v>
      </c>
      <c r="D28" s="144">
        <f>マージンシート!N26</f>
        <v>0</v>
      </c>
      <c r="E28" s="189"/>
      <c r="F28" s="20">
        <f>D28*関係係数シート!$D26</f>
        <v>0</v>
      </c>
      <c r="G28" s="20">
        <f>F28*関係係数シート!$F26</f>
        <v>0</v>
      </c>
      <c r="H28" s="20">
        <f>F28*関係係数シート!$E26</f>
        <v>0</v>
      </c>
      <c r="I28" s="186"/>
      <c r="J28" s="20">
        <v>0</v>
      </c>
      <c r="K28" s="20">
        <f>J28*関係係数シート!F26</f>
        <v>0</v>
      </c>
      <c r="L28" s="69">
        <f>J28*関係係数シート!E26</f>
        <v>0</v>
      </c>
      <c r="M28" s="72"/>
      <c r="N28" s="73"/>
      <c r="O28" s="33"/>
      <c r="P28" s="20">
        <f>$O$43*関係係数シート!G26</f>
        <v>0</v>
      </c>
      <c r="Q28" s="20">
        <f>P28*関係係数シート!D26</f>
        <v>0</v>
      </c>
      <c r="R28" s="20">
        <v>0</v>
      </c>
      <c r="S28" s="20">
        <f>R28*関係係数シート!F26</f>
        <v>0</v>
      </c>
      <c r="T28" s="69">
        <f>R28*関係係数シート!E26</f>
        <v>0</v>
      </c>
      <c r="U28" s="72"/>
      <c r="V28" s="133">
        <f>ROUND(F28*関係係数シート!$H26,0)</f>
        <v>0</v>
      </c>
      <c r="W28" s="133">
        <f>ROUND(J28*関係係数シート!$H26,0)</f>
        <v>0</v>
      </c>
      <c r="X28" s="134">
        <f>ROUND(R28*関係係数シート!$H26,0)</f>
        <v>0</v>
      </c>
      <c r="Y28" s="134">
        <f>ROUND(F28*関係係数シート!$I26,0)</f>
        <v>0</v>
      </c>
      <c r="Z28" s="135">
        <f>ROUND(J28*関係係数シート!$I26,0)</f>
        <v>0</v>
      </c>
      <c r="AA28" s="136">
        <f>ROUND(R28*関係係数シート!$I26,0)</f>
        <v>0</v>
      </c>
    </row>
    <row r="29" spans="2:27" ht="19.5" customHeight="1" x14ac:dyDescent="0.15">
      <c r="B29" s="68" t="s">
        <v>37</v>
      </c>
      <c r="C29" s="173" t="s">
        <v>180</v>
      </c>
      <c r="D29" s="144">
        <f>マージンシート!N27</f>
        <v>0</v>
      </c>
      <c r="E29" s="189"/>
      <c r="F29" s="20">
        <f>D29*関係係数シート!$D27</f>
        <v>0</v>
      </c>
      <c r="G29" s="20">
        <f>F29*関係係数シート!$F27</f>
        <v>0</v>
      </c>
      <c r="H29" s="20">
        <f>F29*関係係数シート!$E27</f>
        <v>0</v>
      </c>
      <c r="I29" s="186"/>
      <c r="J29" s="20">
        <v>0</v>
      </c>
      <c r="K29" s="20">
        <f>J29*関係係数シート!F27</f>
        <v>0</v>
      </c>
      <c r="L29" s="69">
        <f>J29*関係係数シート!E27</f>
        <v>0</v>
      </c>
      <c r="M29" s="72"/>
      <c r="N29" s="73"/>
      <c r="O29" s="33"/>
      <c r="P29" s="20">
        <f>$O$43*関係係数シート!G27</f>
        <v>0</v>
      </c>
      <c r="Q29" s="20">
        <f>P29*関係係数シート!D27</f>
        <v>0</v>
      </c>
      <c r="R29" s="20">
        <v>0</v>
      </c>
      <c r="S29" s="20">
        <f>R29*関係係数シート!F27</f>
        <v>0</v>
      </c>
      <c r="T29" s="69">
        <f>R29*関係係数シート!E27</f>
        <v>0</v>
      </c>
      <c r="U29" s="72"/>
      <c r="V29" s="133">
        <f>ROUND(F29*関係係数シート!$H27,0)</f>
        <v>0</v>
      </c>
      <c r="W29" s="133">
        <f>ROUND(J29*関係係数シート!$H27,0)</f>
        <v>0</v>
      </c>
      <c r="X29" s="134">
        <f>ROUND(R29*関係係数シート!$H27,0)</f>
        <v>0</v>
      </c>
      <c r="Y29" s="134">
        <f>ROUND(F29*関係係数シート!$I27,0)</f>
        <v>0</v>
      </c>
      <c r="Z29" s="135">
        <f>ROUND(J29*関係係数シート!$I27,0)</f>
        <v>0</v>
      </c>
      <c r="AA29" s="136">
        <f>ROUND(R29*関係係数シート!$I27,0)</f>
        <v>0</v>
      </c>
    </row>
    <row r="30" spans="2:27" ht="19.5" customHeight="1" x14ac:dyDescent="0.15">
      <c r="B30" s="68" t="s">
        <v>38</v>
      </c>
      <c r="C30" s="173" t="s">
        <v>181</v>
      </c>
      <c r="D30" s="144">
        <f>マージンシート!N28</f>
        <v>0</v>
      </c>
      <c r="E30" s="189"/>
      <c r="F30" s="20">
        <f>D30*関係係数シート!$D28</f>
        <v>0</v>
      </c>
      <c r="G30" s="20">
        <f>F30*関係係数シート!$F28</f>
        <v>0</v>
      </c>
      <c r="H30" s="20">
        <f>F30*関係係数シート!$E28</f>
        <v>0</v>
      </c>
      <c r="I30" s="186"/>
      <c r="J30" s="20">
        <v>0</v>
      </c>
      <c r="K30" s="20">
        <f>J30*関係係数シート!F28</f>
        <v>0</v>
      </c>
      <c r="L30" s="69">
        <f>J30*関係係数シート!E28</f>
        <v>0</v>
      </c>
      <c r="M30" s="72"/>
      <c r="N30" s="73"/>
      <c r="O30" s="33"/>
      <c r="P30" s="20">
        <f>$O$43*関係係数シート!G28</f>
        <v>0</v>
      </c>
      <c r="Q30" s="20">
        <f>P30*関係係数シート!D28</f>
        <v>0</v>
      </c>
      <c r="R30" s="20">
        <v>0</v>
      </c>
      <c r="S30" s="20">
        <f>R30*関係係数シート!F28</f>
        <v>0</v>
      </c>
      <c r="T30" s="69">
        <f>R30*関係係数シート!E28</f>
        <v>0</v>
      </c>
      <c r="U30" s="72"/>
      <c r="V30" s="133">
        <f>ROUND(F30*関係係数シート!$H28,0)</f>
        <v>0</v>
      </c>
      <c r="W30" s="133">
        <f>ROUND(J30*関係係数シート!$H28,0)</f>
        <v>0</v>
      </c>
      <c r="X30" s="134">
        <f>ROUND(R30*関係係数シート!$H28,0)</f>
        <v>0</v>
      </c>
      <c r="Y30" s="134">
        <f>ROUND(F30*関係係数シート!$I28,0)</f>
        <v>0</v>
      </c>
      <c r="Z30" s="135">
        <f>ROUND(J30*関係係数シート!$I28,0)</f>
        <v>0</v>
      </c>
      <c r="AA30" s="136">
        <f>ROUND(R30*関係係数シート!$I28,0)</f>
        <v>0</v>
      </c>
    </row>
    <row r="31" spans="2:27" ht="19.5" customHeight="1" x14ac:dyDescent="0.15">
      <c r="B31" s="68" t="s">
        <v>40</v>
      </c>
      <c r="C31" s="173" t="s">
        <v>33</v>
      </c>
      <c r="D31" s="144">
        <f>マージンシート!N29</f>
        <v>0</v>
      </c>
      <c r="E31" s="189"/>
      <c r="F31" s="20">
        <f>D31*関係係数シート!$D29</f>
        <v>0</v>
      </c>
      <c r="G31" s="20">
        <f>F31*関係係数シート!$F29</f>
        <v>0</v>
      </c>
      <c r="H31" s="20">
        <f>F31*関係係数シート!$E29</f>
        <v>0</v>
      </c>
      <c r="I31" s="186"/>
      <c r="J31" s="20">
        <v>0</v>
      </c>
      <c r="K31" s="20">
        <f>J31*関係係数シート!F29</f>
        <v>0</v>
      </c>
      <c r="L31" s="69">
        <f>J31*関係係数シート!E29</f>
        <v>0</v>
      </c>
      <c r="M31" s="72"/>
      <c r="N31" s="73"/>
      <c r="O31" s="33"/>
      <c r="P31" s="20">
        <f>$O$43*関係係数シート!G29</f>
        <v>0</v>
      </c>
      <c r="Q31" s="20">
        <f>P31*関係係数シート!D29</f>
        <v>0</v>
      </c>
      <c r="R31" s="20">
        <v>0</v>
      </c>
      <c r="S31" s="20">
        <f>R31*関係係数シート!F29</f>
        <v>0</v>
      </c>
      <c r="T31" s="69">
        <f>R31*関係係数シート!E29</f>
        <v>0</v>
      </c>
      <c r="U31" s="72"/>
      <c r="V31" s="133">
        <f>ROUND(F31*関係係数シート!$H29,0)</f>
        <v>0</v>
      </c>
      <c r="W31" s="133">
        <f>ROUND(J31*関係係数シート!$H29,0)</f>
        <v>0</v>
      </c>
      <c r="X31" s="134">
        <f>ROUND(R31*関係係数シート!$H29,0)</f>
        <v>0</v>
      </c>
      <c r="Y31" s="134">
        <f>ROUND(F31*関係係数シート!$I29,0)</f>
        <v>0</v>
      </c>
      <c r="Z31" s="135">
        <f>ROUND(J31*関係係数シート!$I29,0)</f>
        <v>0</v>
      </c>
      <c r="AA31" s="136">
        <f>ROUND(R31*関係係数シート!$I29,0)</f>
        <v>0</v>
      </c>
    </row>
    <row r="32" spans="2:27" ht="19.5" customHeight="1" x14ac:dyDescent="0.15">
      <c r="B32" s="68" t="s">
        <v>42</v>
      </c>
      <c r="C32" s="173" t="s">
        <v>35</v>
      </c>
      <c r="D32" s="144">
        <f>マージンシート!N30</f>
        <v>0</v>
      </c>
      <c r="E32" s="189"/>
      <c r="F32" s="20">
        <f>D32*関係係数シート!$D30</f>
        <v>0</v>
      </c>
      <c r="G32" s="20">
        <f>F32*関係係数シート!$F30</f>
        <v>0</v>
      </c>
      <c r="H32" s="20">
        <f>F32*関係係数シート!$E30</f>
        <v>0</v>
      </c>
      <c r="I32" s="186"/>
      <c r="J32" s="20">
        <v>0</v>
      </c>
      <c r="K32" s="20">
        <f>J32*関係係数シート!F30</f>
        <v>0</v>
      </c>
      <c r="L32" s="69">
        <f>J32*関係係数シート!E30</f>
        <v>0</v>
      </c>
      <c r="M32" s="72"/>
      <c r="N32" s="73"/>
      <c r="O32" s="33"/>
      <c r="P32" s="20">
        <f>$O$43*関係係数シート!G30</f>
        <v>0</v>
      </c>
      <c r="Q32" s="20">
        <f>P32*関係係数シート!D30</f>
        <v>0</v>
      </c>
      <c r="R32" s="20">
        <v>0</v>
      </c>
      <c r="S32" s="20">
        <f>R32*関係係数シート!F30</f>
        <v>0</v>
      </c>
      <c r="T32" s="69">
        <f>R32*関係係数シート!E30</f>
        <v>0</v>
      </c>
      <c r="U32" s="72"/>
      <c r="V32" s="133">
        <f>ROUND(F32*関係係数シート!$H30,0)</f>
        <v>0</v>
      </c>
      <c r="W32" s="133">
        <f>ROUND(J32*関係係数シート!$H30,0)</f>
        <v>0</v>
      </c>
      <c r="X32" s="134">
        <f>ROUND(R32*関係係数シート!$H30,0)</f>
        <v>0</v>
      </c>
      <c r="Y32" s="134">
        <f>ROUND(F32*関係係数シート!$I30,0)</f>
        <v>0</v>
      </c>
      <c r="Z32" s="135">
        <f>ROUND(J32*関係係数シート!$I30,0)</f>
        <v>0</v>
      </c>
      <c r="AA32" s="136">
        <f>ROUND(R32*関係係数シート!$I30,0)</f>
        <v>0</v>
      </c>
    </row>
    <row r="33" spans="2:27" ht="19.5" customHeight="1" x14ac:dyDescent="0.15">
      <c r="B33" s="68" t="s">
        <v>43</v>
      </c>
      <c r="C33" s="173" t="s">
        <v>121</v>
      </c>
      <c r="D33" s="144">
        <f>マージンシート!N31</f>
        <v>0</v>
      </c>
      <c r="E33" s="189"/>
      <c r="F33" s="20">
        <f>D33*関係係数シート!$D31</f>
        <v>0</v>
      </c>
      <c r="G33" s="20">
        <f>F33*関係係数シート!$F31</f>
        <v>0</v>
      </c>
      <c r="H33" s="20">
        <f>F33*関係係数シート!$E31</f>
        <v>0</v>
      </c>
      <c r="I33" s="186"/>
      <c r="J33" s="20">
        <v>0</v>
      </c>
      <c r="K33" s="20">
        <f>J33*関係係数シート!F31</f>
        <v>0</v>
      </c>
      <c r="L33" s="69">
        <f>J33*関係係数シート!E31</f>
        <v>0</v>
      </c>
      <c r="M33" s="72"/>
      <c r="N33" s="73"/>
      <c r="O33" s="33"/>
      <c r="P33" s="20">
        <f>$O$43*関係係数シート!G31</f>
        <v>0</v>
      </c>
      <c r="Q33" s="20">
        <f>P33*関係係数シート!D31</f>
        <v>0</v>
      </c>
      <c r="R33" s="20">
        <v>0</v>
      </c>
      <c r="S33" s="20">
        <f>R33*関係係数シート!F31</f>
        <v>0</v>
      </c>
      <c r="T33" s="69">
        <f>R33*関係係数シート!E31</f>
        <v>0</v>
      </c>
      <c r="U33" s="72"/>
      <c r="V33" s="133">
        <f>ROUND(F33*関係係数シート!$H31,0)</f>
        <v>0</v>
      </c>
      <c r="W33" s="133">
        <f>ROUND(J33*関係係数シート!$H31,0)</f>
        <v>0</v>
      </c>
      <c r="X33" s="134">
        <f>ROUND(R33*関係係数シート!$H31,0)</f>
        <v>0</v>
      </c>
      <c r="Y33" s="134">
        <f>ROUND(F33*関係係数シート!$I31,0)</f>
        <v>0</v>
      </c>
      <c r="Z33" s="135">
        <f>ROUND(J33*関係係数シート!$I31,0)</f>
        <v>0</v>
      </c>
      <c r="AA33" s="136">
        <f>ROUND(R33*関係係数シート!$I31,0)</f>
        <v>0</v>
      </c>
    </row>
    <row r="34" spans="2:27" ht="19.5" customHeight="1" x14ac:dyDescent="0.15">
      <c r="B34" s="68" t="s">
        <v>44</v>
      </c>
      <c r="C34" s="173" t="s">
        <v>109</v>
      </c>
      <c r="D34" s="144">
        <f>マージンシート!N32</f>
        <v>0</v>
      </c>
      <c r="E34" s="189"/>
      <c r="F34" s="20">
        <f>D34*関係係数シート!$D32</f>
        <v>0</v>
      </c>
      <c r="G34" s="20">
        <f>F34*関係係数シート!$F32</f>
        <v>0</v>
      </c>
      <c r="H34" s="20">
        <f>F34*関係係数シート!$E32</f>
        <v>0</v>
      </c>
      <c r="I34" s="186"/>
      <c r="J34" s="20">
        <v>0</v>
      </c>
      <c r="K34" s="20">
        <f>J34*関係係数シート!F32</f>
        <v>0</v>
      </c>
      <c r="L34" s="69">
        <f>J34*関係係数シート!E32</f>
        <v>0</v>
      </c>
      <c r="M34" s="72"/>
      <c r="N34" s="73"/>
      <c r="O34" s="33"/>
      <c r="P34" s="20">
        <f>$O$43*関係係数シート!G32</f>
        <v>0</v>
      </c>
      <c r="Q34" s="20">
        <f>P34*関係係数シート!D32</f>
        <v>0</v>
      </c>
      <c r="R34" s="20">
        <v>0</v>
      </c>
      <c r="S34" s="20">
        <f>R34*関係係数シート!F32</f>
        <v>0</v>
      </c>
      <c r="T34" s="69">
        <f>R34*関係係数シート!E32</f>
        <v>0</v>
      </c>
      <c r="U34" s="72"/>
      <c r="V34" s="133">
        <f>ROUND(F34*関係係数シート!$H32,0)</f>
        <v>0</v>
      </c>
      <c r="W34" s="133">
        <f>ROUND(J34*関係係数シート!$H32,0)</f>
        <v>0</v>
      </c>
      <c r="X34" s="134">
        <f>ROUND(R34*関係係数シート!$H32,0)</f>
        <v>0</v>
      </c>
      <c r="Y34" s="134">
        <f>ROUND(F34*関係係数シート!$I32,0)</f>
        <v>0</v>
      </c>
      <c r="Z34" s="135">
        <f>ROUND(J34*関係係数シート!$I32,0)</f>
        <v>0</v>
      </c>
      <c r="AA34" s="136">
        <f>ROUND(R34*関係係数シート!$I32,0)</f>
        <v>0</v>
      </c>
    </row>
    <row r="35" spans="2:27" ht="19.5" customHeight="1" x14ac:dyDescent="0.15">
      <c r="B35" s="68" t="s">
        <v>46</v>
      </c>
      <c r="C35" s="173" t="s">
        <v>39</v>
      </c>
      <c r="D35" s="144">
        <f>マージンシート!N33</f>
        <v>0</v>
      </c>
      <c r="E35" s="189"/>
      <c r="F35" s="20">
        <f>D35*関係係数シート!$D33</f>
        <v>0</v>
      </c>
      <c r="G35" s="20">
        <f>F35*関係係数シート!$F33</f>
        <v>0</v>
      </c>
      <c r="H35" s="20">
        <f>F35*関係係数シート!$E33</f>
        <v>0</v>
      </c>
      <c r="I35" s="186"/>
      <c r="J35" s="20">
        <v>0</v>
      </c>
      <c r="K35" s="20">
        <f>J35*関係係数シート!F33</f>
        <v>0</v>
      </c>
      <c r="L35" s="69">
        <f>J35*関係係数シート!E33</f>
        <v>0</v>
      </c>
      <c r="M35" s="72"/>
      <c r="N35" s="73"/>
      <c r="O35" s="33"/>
      <c r="P35" s="20">
        <f>$O$43*関係係数シート!G33</f>
        <v>0</v>
      </c>
      <c r="Q35" s="20">
        <f>P35*関係係数シート!D33</f>
        <v>0</v>
      </c>
      <c r="R35" s="20">
        <v>0</v>
      </c>
      <c r="S35" s="20">
        <f>R35*関係係数シート!F33</f>
        <v>0</v>
      </c>
      <c r="T35" s="69">
        <f>R35*関係係数シート!E33</f>
        <v>0</v>
      </c>
      <c r="U35" s="72"/>
      <c r="V35" s="133">
        <f>ROUND(F35*関係係数シート!$H33,0)</f>
        <v>0</v>
      </c>
      <c r="W35" s="133">
        <f>ROUND(J35*関係係数シート!$H33,0)</f>
        <v>0</v>
      </c>
      <c r="X35" s="134">
        <f>ROUND(R35*関係係数シート!$H33,0)</f>
        <v>0</v>
      </c>
      <c r="Y35" s="134">
        <f>ROUND(F35*関係係数シート!$I33,0)</f>
        <v>0</v>
      </c>
      <c r="Z35" s="135">
        <f>ROUND(J35*関係係数シート!$I33,0)</f>
        <v>0</v>
      </c>
      <c r="AA35" s="136">
        <f>ROUND(R35*関係係数シート!$I33,0)</f>
        <v>0</v>
      </c>
    </row>
    <row r="36" spans="2:27" ht="19.5" customHeight="1" x14ac:dyDescent="0.15">
      <c r="B36" s="68" t="s">
        <v>48</v>
      </c>
      <c r="C36" s="173" t="s">
        <v>41</v>
      </c>
      <c r="D36" s="144">
        <f>マージンシート!N34</f>
        <v>0</v>
      </c>
      <c r="E36" s="189"/>
      <c r="F36" s="20">
        <f>D36*関係係数シート!$D34</f>
        <v>0</v>
      </c>
      <c r="G36" s="20">
        <f>F36*関係係数シート!$F34</f>
        <v>0</v>
      </c>
      <c r="H36" s="20">
        <f>F36*関係係数シート!$E34</f>
        <v>0</v>
      </c>
      <c r="I36" s="186"/>
      <c r="J36" s="20">
        <v>0</v>
      </c>
      <c r="K36" s="20">
        <f>J36*関係係数シート!F34</f>
        <v>0</v>
      </c>
      <c r="L36" s="69">
        <f>J36*関係係数シート!E34</f>
        <v>0</v>
      </c>
      <c r="M36" s="72"/>
      <c r="N36" s="73"/>
      <c r="O36" s="33"/>
      <c r="P36" s="20">
        <f>$O$43*関係係数シート!G34</f>
        <v>0</v>
      </c>
      <c r="Q36" s="20">
        <f>P36*関係係数シート!D34</f>
        <v>0</v>
      </c>
      <c r="R36" s="20">
        <v>0</v>
      </c>
      <c r="S36" s="20">
        <f>R36*関係係数シート!F34</f>
        <v>0</v>
      </c>
      <c r="T36" s="69">
        <f>R36*関係係数シート!E34</f>
        <v>0</v>
      </c>
      <c r="U36" s="72"/>
      <c r="V36" s="133">
        <f>ROUND(F36*関係係数シート!$H34,0)</f>
        <v>0</v>
      </c>
      <c r="W36" s="133">
        <f>ROUND(J36*関係係数シート!$H34,0)</f>
        <v>0</v>
      </c>
      <c r="X36" s="134">
        <f>ROUND(R36*関係係数シート!$H34,0)</f>
        <v>0</v>
      </c>
      <c r="Y36" s="134">
        <f>ROUND(F36*関係係数シート!$I34,0)</f>
        <v>0</v>
      </c>
      <c r="Z36" s="135">
        <f>ROUND(J36*関係係数シート!$I34,0)</f>
        <v>0</v>
      </c>
      <c r="AA36" s="136">
        <f>ROUND(R36*関係係数シート!$I34,0)</f>
        <v>0</v>
      </c>
    </row>
    <row r="37" spans="2:27" ht="19.5" customHeight="1" x14ac:dyDescent="0.15">
      <c r="B37" s="68" t="s">
        <v>50</v>
      </c>
      <c r="C37" s="173" t="s">
        <v>122</v>
      </c>
      <c r="D37" s="144">
        <f>マージンシート!N35</f>
        <v>0</v>
      </c>
      <c r="E37" s="189"/>
      <c r="F37" s="20">
        <f>D37*関係係数シート!$D35</f>
        <v>0</v>
      </c>
      <c r="G37" s="20">
        <f>F37*関係係数シート!$F35</f>
        <v>0</v>
      </c>
      <c r="H37" s="20">
        <f>F37*関係係数シート!$E35</f>
        <v>0</v>
      </c>
      <c r="I37" s="186"/>
      <c r="J37" s="20">
        <v>0</v>
      </c>
      <c r="K37" s="20">
        <f>J37*関係係数シート!F35</f>
        <v>0</v>
      </c>
      <c r="L37" s="69">
        <f>J37*関係係数シート!E35</f>
        <v>0</v>
      </c>
      <c r="M37" s="72"/>
      <c r="N37" s="73"/>
      <c r="O37" s="33"/>
      <c r="P37" s="20">
        <f>$O$43*関係係数シート!G35</f>
        <v>0</v>
      </c>
      <c r="Q37" s="20">
        <f>P37*関係係数シート!D35</f>
        <v>0</v>
      </c>
      <c r="R37" s="20">
        <v>0</v>
      </c>
      <c r="S37" s="20">
        <f>R37*関係係数シート!F35</f>
        <v>0</v>
      </c>
      <c r="T37" s="69">
        <f>R37*関係係数シート!E35</f>
        <v>0</v>
      </c>
      <c r="U37" s="72"/>
      <c r="V37" s="133">
        <f>ROUND(F37*関係係数シート!$H35,0)</f>
        <v>0</v>
      </c>
      <c r="W37" s="133">
        <f>ROUND(J37*関係係数シート!$H35,0)</f>
        <v>0</v>
      </c>
      <c r="X37" s="134">
        <f>ROUND(R37*関係係数シート!$H35,0)</f>
        <v>0</v>
      </c>
      <c r="Y37" s="134">
        <f>ROUND(F37*関係係数シート!$I35,0)</f>
        <v>0</v>
      </c>
      <c r="Z37" s="135">
        <f>ROUND(J37*関係係数シート!$I35,0)</f>
        <v>0</v>
      </c>
      <c r="AA37" s="136">
        <f>ROUND(R37*関係係数シート!$I35,0)</f>
        <v>0</v>
      </c>
    </row>
    <row r="38" spans="2:27" ht="19.5" customHeight="1" x14ac:dyDescent="0.15">
      <c r="B38" s="68" t="s">
        <v>87</v>
      </c>
      <c r="C38" s="173" t="s">
        <v>176</v>
      </c>
      <c r="D38" s="144">
        <f>マージンシート!N36</f>
        <v>0</v>
      </c>
      <c r="E38" s="189"/>
      <c r="F38" s="20">
        <f>D38*関係係数シート!$D36</f>
        <v>0</v>
      </c>
      <c r="G38" s="20">
        <f>F38*関係係数シート!$F36</f>
        <v>0</v>
      </c>
      <c r="H38" s="20">
        <f>F38*関係係数シート!$E36</f>
        <v>0</v>
      </c>
      <c r="I38" s="186"/>
      <c r="J38" s="20">
        <v>0</v>
      </c>
      <c r="K38" s="20">
        <f>J38*関係係数シート!F36</f>
        <v>0</v>
      </c>
      <c r="L38" s="69">
        <f>J38*関係係数シート!E36</f>
        <v>0</v>
      </c>
      <c r="M38" s="72"/>
      <c r="N38" s="73"/>
      <c r="O38" s="33"/>
      <c r="P38" s="20">
        <f>$O$43*関係係数シート!G36</f>
        <v>0</v>
      </c>
      <c r="Q38" s="20">
        <f>P38*関係係数シート!D36</f>
        <v>0</v>
      </c>
      <c r="R38" s="20">
        <v>0</v>
      </c>
      <c r="S38" s="20">
        <f>R38*関係係数シート!F36</f>
        <v>0</v>
      </c>
      <c r="T38" s="69">
        <f>R38*関係係数シート!E36</f>
        <v>0</v>
      </c>
      <c r="U38" s="72"/>
      <c r="V38" s="133">
        <f>ROUND(F38*関係係数シート!$H36,0)</f>
        <v>0</v>
      </c>
      <c r="W38" s="133">
        <f>ROUND(J38*関係係数シート!$H36,0)</f>
        <v>0</v>
      </c>
      <c r="X38" s="134">
        <f>ROUND(R38*関係係数シート!$H36,0)</f>
        <v>0</v>
      </c>
      <c r="Y38" s="134">
        <f>ROUND(F38*関係係数シート!$I36,0)</f>
        <v>0</v>
      </c>
      <c r="Z38" s="135">
        <f>ROUND(J38*関係係数シート!$I36,0)</f>
        <v>0</v>
      </c>
      <c r="AA38" s="136">
        <f>ROUND(R38*関係係数シート!$I36,0)</f>
        <v>0</v>
      </c>
    </row>
    <row r="39" spans="2:27" ht="19.5" customHeight="1" x14ac:dyDescent="0.15">
      <c r="B39" s="68" t="s">
        <v>88</v>
      </c>
      <c r="C39" s="173" t="s">
        <v>45</v>
      </c>
      <c r="D39" s="144">
        <f>マージンシート!N37</f>
        <v>0</v>
      </c>
      <c r="E39" s="189"/>
      <c r="F39" s="20">
        <f>D39*関係係数シート!$D37</f>
        <v>0</v>
      </c>
      <c r="G39" s="20">
        <f>F39*関係係数シート!$F37</f>
        <v>0</v>
      </c>
      <c r="H39" s="20">
        <f>F39*関係係数シート!$E37</f>
        <v>0</v>
      </c>
      <c r="I39" s="186"/>
      <c r="J39" s="20">
        <v>0</v>
      </c>
      <c r="K39" s="20">
        <f>J39*関係係数シート!F37</f>
        <v>0</v>
      </c>
      <c r="L39" s="69">
        <f>J39*関係係数シート!E37</f>
        <v>0</v>
      </c>
      <c r="M39" s="72"/>
      <c r="N39" s="73"/>
      <c r="O39" s="33"/>
      <c r="P39" s="20">
        <f>$O$43*関係係数シート!G37</f>
        <v>0</v>
      </c>
      <c r="Q39" s="20">
        <f>P39*関係係数シート!D37</f>
        <v>0</v>
      </c>
      <c r="R39" s="20">
        <v>0</v>
      </c>
      <c r="S39" s="20">
        <f>R39*関係係数シート!F37</f>
        <v>0</v>
      </c>
      <c r="T39" s="69">
        <f>R39*関係係数シート!E37</f>
        <v>0</v>
      </c>
      <c r="U39" s="72"/>
      <c r="V39" s="133">
        <f>ROUND(F39*関係係数シート!$H37,0)</f>
        <v>0</v>
      </c>
      <c r="W39" s="133">
        <f>ROUND(J39*関係係数シート!$H37,0)</f>
        <v>0</v>
      </c>
      <c r="X39" s="134">
        <f>ROUND(R39*関係係数シート!$H37,0)</f>
        <v>0</v>
      </c>
      <c r="Y39" s="134">
        <f>ROUND(F39*関係係数シート!$I37,0)</f>
        <v>0</v>
      </c>
      <c r="Z39" s="135">
        <f>ROUND(J39*関係係数シート!$I37,0)</f>
        <v>0</v>
      </c>
      <c r="AA39" s="136">
        <f>ROUND(R39*関係係数シート!$I37,0)</f>
        <v>0</v>
      </c>
    </row>
    <row r="40" spans="2:27" ht="19.5" customHeight="1" x14ac:dyDescent="0.15">
      <c r="B40" s="68" t="s">
        <v>103</v>
      </c>
      <c r="C40" s="173" t="s">
        <v>47</v>
      </c>
      <c r="D40" s="144">
        <f>マージンシート!N38</f>
        <v>0</v>
      </c>
      <c r="E40" s="189"/>
      <c r="F40" s="20">
        <f>D40*関係係数シート!$D38</f>
        <v>0</v>
      </c>
      <c r="G40" s="20">
        <f>F40*関係係数シート!$F38</f>
        <v>0</v>
      </c>
      <c r="H40" s="20">
        <f>F40*関係係数シート!$E38</f>
        <v>0</v>
      </c>
      <c r="I40" s="186"/>
      <c r="J40" s="20">
        <v>0</v>
      </c>
      <c r="K40" s="20">
        <f>J40*関係係数シート!F38</f>
        <v>0</v>
      </c>
      <c r="L40" s="69">
        <f>J40*関係係数シート!E38</f>
        <v>0</v>
      </c>
      <c r="M40" s="72"/>
      <c r="N40" s="73"/>
      <c r="O40" s="33"/>
      <c r="P40" s="20">
        <f>$O$43*関係係数シート!G38</f>
        <v>0</v>
      </c>
      <c r="Q40" s="20">
        <f>P40*関係係数シート!D38</f>
        <v>0</v>
      </c>
      <c r="R40" s="20">
        <v>0</v>
      </c>
      <c r="S40" s="20">
        <f>R40*関係係数シート!F38</f>
        <v>0</v>
      </c>
      <c r="T40" s="69">
        <f>R40*関係係数シート!E38</f>
        <v>0</v>
      </c>
      <c r="U40" s="72"/>
      <c r="V40" s="133">
        <f>ROUND(F40*関係係数シート!$H38,0)</f>
        <v>0</v>
      </c>
      <c r="W40" s="133">
        <f>ROUND(J40*関係係数シート!$H38,0)</f>
        <v>0</v>
      </c>
      <c r="X40" s="134">
        <f>ROUND(R40*関係係数シート!$H38,0)</f>
        <v>0</v>
      </c>
      <c r="Y40" s="134">
        <f>ROUND(F40*関係係数シート!$I38,0)</f>
        <v>0</v>
      </c>
      <c r="Z40" s="135">
        <f>ROUND(J40*関係係数シート!$I38,0)</f>
        <v>0</v>
      </c>
      <c r="AA40" s="136">
        <f>ROUND(R40*関係係数シート!$I38,0)</f>
        <v>0</v>
      </c>
    </row>
    <row r="41" spans="2:27" s="12" customFormat="1" ht="19.5" customHeight="1" x14ac:dyDescent="0.15">
      <c r="B41" s="70" t="s">
        <v>104</v>
      </c>
      <c r="C41" s="173" t="s">
        <v>49</v>
      </c>
      <c r="D41" s="144">
        <f>マージンシート!N39</f>
        <v>0</v>
      </c>
      <c r="E41" s="189"/>
      <c r="F41" s="20">
        <f>D41*関係係数シート!$D39</f>
        <v>0</v>
      </c>
      <c r="G41" s="20">
        <f>F41*関係係数シート!$F39</f>
        <v>0</v>
      </c>
      <c r="H41" s="20">
        <f>F41*関係係数シート!$E39</f>
        <v>0</v>
      </c>
      <c r="I41" s="186"/>
      <c r="J41" s="20">
        <v>0</v>
      </c>
      <c r="K41" s="20">
        <f>J41*関係係数シート!F39</f>
        <v>0</v>
      </c>
      <c r="L41" s="69">
        <f>J41*関係係数シート!E39</f>
        <v>0</v>
      </c>
      <c r="M41" s="72"/>
      <c r="N41" s="73"/>
      <c r="O41" s="33"/>
      <c r="P41" s="20">
        <f>$O$43*関係係数シート!G39</f>
        <v>0</v>
      </c>
      <c r="Q41" s="20">
        <f>P41*関係係数シート!D39</f>
        <v>0</v>
      </c>
      <c r="R41" s="20">
        <v>0</v>
      </c>
      <c r="S41" s="20">
        <f>R41*関係係数シート!F39</f>
        <v>0</v>
      </c>
      <c r="T41" s="69">
        <f>R41*関係係数シート!E39</f>
        <v>0</v>
      </c>
      <c r="U41" s="72"/>
      <c r="V41" s="133">
        <f>ROUND(F41*関係係数シート!$H39,0)</f>
        <v>0</v>
      </c>
      <c r="W41" s="133">
        <f>ROUND(J41*関係係数シート!$H39,0)</f>
        <v>0</v>
      </c>
      <c r="X41" s="134">
        <f>ROUND(R41*関係係数シート!$H39,0)</f>
        <v>0</v>
      </c>
      <c r="Y41" s="134">
        <f>ROUND(F41*関係係数シート!$I39,0)</f>
        <v>0</v>
      </c>
      <c r="Z41" s="135">
        <f>ROUND(J41*関係係数シート!$I39,0)</f>
        <v>0</v>
      </c>
      <c r="AA41" s="136">
        <f>ROUND(R41*関係係数シート!$I39,0)</f>
        <v>0</v>
      </c>
    </row>
    <row r="42" spans="2:27" s="12" customFormat="1" ht="19.5" customHeight="1" thickBot="1" x14ac:dyDescent="0.2">
      <c r="B42" s="70" t="s">
        <v>105</v>
      </c>
      <c r="C42" s="173" t="s">
        <v>51</v>
      </c>
      <c r="D42" s="144">
        <f>マージンシート!N40</f>
        <v>0</v>
      </c>
      <c r="E42" s="189"/>
      <c r="F42" s="20">
        <f>D42*関係係数シート!$D40</f>
        <v>0</v>
      </c>
      <c r="G42" s="20">
        <f>F42*関係係数シート!$F40</f>
        <v>0</v>
      </c>
      <c r="H42" s="20">
        <f>F42*関係係数シート!$E40</f>
        <v>0</v>
      </c>
      <c r="I42" s="186"/>
      <c r="J42" s="20">
        <v>0</v>
      </c>
      <c r="K42" s="20">
        <f>J42*関係係数シート!F40</f>
        <v>0</v>
      </c>
      <c r="L42" s="69">
        <f>J42*関係係数シート!E40</f>
        <v>0</v>
      </c>
      <c r="M42" s="72"/>
      <c r="N42" s="73"/>
      <c r="O42" s="33"/>
      <c r="P42" s="20">
        <f>$O$43*関係係数シート!G40</f>
        <v>0</v>
      </c>
      <c r="Q42" s="20">
        <f>P42*関係係数シート!D40</f>
        <v>0</v>
      </c>
      <c r="R42" s="20">
        <v>0</v>
      </c>
      <c r="S42" s="20">
        <f>R42*関係係数シート!F40</f>
        <v>0</v>
      </c>
      <c r="T42" s="69">
        <f>R42*関係係数シート!E40</f>
        <v>0</v>
      </c>
      <c r="U42" s="72"/>
      <c r="V42" s="137">
        <f>ROUND(F42*関係係数シート!$H40,0)</f>
        <v>0</v>
      </c>
      <c r="W42" s="137">
        <f>ROUND(J42*関係係数シート!$H40,0)</f>
        <v>0</v>
      </c>
      <c r="X42" s="138">
        <f>ROUND(R42*関係係数シート!$H40,0)</f>
        <v>0</v>
      </c>
      <c r="Y42" s="138">
        <f>ROUND(F42*関係係数シート!$I40,0)</f>
        <v>0</v>
      </c>
      <c r="Z42" s="139">
        <f>ROUND(J42*関係係数シート!$I40,0)</f>
        <v>0</v>
      </c>
      <c r="AA42" s="140">
        <f>ROUND(R42*関係係数シート!$I40,0)</f>
        <v>0</v>
      </c>
    </row>
    <row r="43" spans="2:27" ht="19.5" customHeight="1" thickBot="1" x14ac:dyDescent="0.2">
      <c r="B43" s="74"/>
      <c r="C43" s="75" t="s">
        <v>58</v>
      </c>
      <c r="D43" s="76">
        <f>SUM(D6:D42)</f>
        <v>0</v>
      </c>
      <c r="E43" s="193"/>
      <c r="F43" s="77">
        <f>SUM(F6:F42)</f>
        <v>0</v>
      </c>
      <c r="G43" s="77">
        <f t="shared" ref="G43:H43" si="0">SUM(G6:G42)</f>
        <v>0</v>
      </c>
      <c r="H43" s="77">
        <f t="shared" si="0"/>
        <v>0</v>
      </c>
      <c r="I43" s="186"/>
      <c r="J43" s="77">
        <f>SUM(J6:J42)</f>
        <v>0</v>
      </c>
      <c r="K43" s="77">
        <f>SUM(K6:K42)</f>
        <v>0</v>
      </c>
      <c r="L43" s="78">
        <f>SUM(L6:L42)</f>
        <v>0</v>
      </c>
      <c r="M43" s="72"/>
      <c r="N43" s="132">
        <f>関係係数シート!$M$5</f>
        <v>0.61430064307162602</v>
      </c>
      <c r="O43" s="79">
        <f>L43*N43</f>
        <v>0</v>
      </c>
      <c r="P43" s="77">
        <f>SUM(P6:P42)</f>
        <v>0</v>
      </c>
      <c r="Q43" s="77">
        <f>SUM(Q6:Q42)</f>
        <v>0</v>
      </c>
      <c r="R43" s="77">
        <f>SUM(R6:R42)</f>
        <v>0</v>
      </c>
      <c r="S43" s="77">
        <f>SUM(S6:S42)</f>
        <v>0</v>
      </c>
      <c r="T43" s="78">
        <f>SUM(T6:T42)</f>
        <v>0</v>
      </c>
      <c r="U43" s="72"/>
      <c r="V43" s="141">
        <f>SUM(V6:V42)</f>
        <v>0</v>
      </c>
      <c r="W43" s="141">
        <f>SUM(W6:W42)</f>
        <v>0</v>
      </c>
      <c r="X43" s="142">
        <f t="shared" ref="X43:AA43" si="1">SUM(X6:X42)</f>
        <v>0</v>
      </c>
      <c r="Y43" s="142">
        <f t="shared" si="1"/>
        <v>0</v>
      </c>
      <c r="Z43" s="142">
        <f t="shared" si="1"/>
        <v>0</v>
      </c>
      <c r="AA43" s="143">
        <f t="shared" si="1"/>
        <v>0</v>
      </c>
    </row>
    <row r="44" spans="2:27" ht="19.5" customHeight="1" thickBot="1" x14ac:dyDescent="0.2">
      <c r="D44" t="s">
        <v>199</v>
      </c>
      <c r="I44" s="34"/>
    </row>
    <row r="45" spans="2:27" ht="19.5" customHeight="1" thickTop="1" thickBot="1" x14ac:dyDescent="0.2">
      <c r="C45" s="36" t="s">
        <v>129</v>
      </c>
      <c r="D45" s="5"/>
      <c r="E45" s="5"/>
      <c r="P45" s="195"/>
      <c r="Q45" s="196" t="s">
        <v>73</v>
      </c>
      <c r="R45" s="260">
        <f>IFERROR(SUM(J43,R43)/D43,0)</f>
        <v>0</v>
      </c>
    </row>
    <row r="46" spans="2:27" ht="12.75" customHeight="1" thickTop="1" x14ac:dyDescent="0.15"/>
  </sheetData>
  <mergeCells count="26">
    <mergeCell ref="Y4:Y5"/>
    <mergeCell ref="F3:H3"/>
    <mergeCell ref="V3:X3"/>
    <mergeCell ref="Y3:AA3"/>
    <mergeCell ref="G4:G5"/>
    <mergeCell ref="H4:H5"/>
    <mergeCell ref="V4:V5"/>
    <mergeCell ref="AA4:AA5"/>
    <mergeCell ref="R4:R5"/>
    <mergeCell ref="K4:K5"/>
    <mergeCell ref="X4:X5"/>
    <mergeCell ref="P4:P5"/>
    <mergeCell ref="O4:O5"/>
    <mergeCell ref="Z4:Z5"/>
    <mergeCell ref="N4:N5"/>
    <mergeCell ref="T4:T5"/>
    <mergeCell ref="W4:W5"/>
    <mergeCell ref="S4:S5"/>
    <mergeCell ref="N3:T3"/>
    <mergeCell ref="J3:L3"/>
    <mergeCell ref="B4:C5"/>
    <mergeCell ref="Q4:Q5"/>
    <mergeCell ref="F4:F5"/>
    <mergeCell ref="J4:J5"/>
    <mergeCell ref="L4:L5"/>
    <mergeCell ref="D4:D5"/>
  </mergeCells>
  <phoneticPr fontId="6"/>
  <pageMargins left="0.31496062992125984" right="0.31496062992125984" top="0.70866141732283472" bottom="0.74803149606299213" header="0.51181102362204722" footer="0.51181102362204722"/>
  <pageSetup paperSize="9" scale="62" fitToWidth="0" orientation="landscape" r:id="rId1"/>
  <headerFooter alignWithMargins="0"/>
  <ignoredErrors>
    <ignoredError sqref="B6:B4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B43"/>
  <sheetViews>
    <sheetView zoomScaleNormal="100" workbookViewId="0">
      <pane ySplit="3" topLeftCell="A4" activePane="bottomLeft" state="frozen"/>
      <selection pane="bottomLeft" activeCell="F53" sqref="F53"/>
    </sheetView>
  </sheetViews>
  <sheetFormatPr defaultColWidth="18.625" defaultRowHeight="12.75" customHeight="1" x14ac:dyDescent="0.15"/>
  <cols>
    <col min="1" max="1" width="2.625" customWidth="1"/>
    <col min="2" max="2" width="4.625" customWidth="1"/>
    <col min="3" max="3" width="25.625" customWidth="1"/>
    <col min="4" max="9" width="11.125" customWidth="1"/>
    <col min="10" max="10" width="12.75" bestFit="1" customWidth="1"/>
    <col min="11" max="13" width="11.125" customWidth="1"/>
    <col min="14" max="14" width="4.625" customWidth="1"/>
    <col min="15" max="15" width="8.125" customWidth="1"/>
    <col min="16" max="16" width="4.625" customWidth="1"/>
    <col min="17" max="17" width="25.625" customWidth="1"/>
    <col min="18" max="54" width="12.125" customWidth="1"/>
  </cols>
  <sheetData>
    <row r="1" spans="2:54" ht="22.5" customHeight="1" thickBot="1" x14ac:dyDescent="0.2"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2:54" ht="19.5" customHeight="1" x14ac:dyDescent="0.15">
      <c r="B2" s="319"/>
      <c r="C2" s="317"/>
      <c r="D2" s="327" t="s">
        <v>52</v>
      </c>
      <c r="E2" s="325" t="s">
        <v>53</v>
      </c>
      <c r="F2" s="325" t="s">
        <v>63</v>
      </c>
      <c r="G2" s="325" t="s">
        <v>54</v>
      </c>
      <c r="H2" s="329" t="s">
        <v>59</v>
      </c>
      <c r="I2" s="331" t="s">
        <v>60</v>
      </c>
      <c r="P2" s="321" t="s">
        <v>123</v>
      </c>
      <c r="Q2" s="322"/>
      <c r="R2" s="82" t="s">
        <v>0</v>
      </c>
      <c r="S2" s="82" t="s">
        <v>1</v>
      </c>
      <c r="T2" s="82" t="s">
        <v>3</v>
      </c>
      <c r="U2" s="82" t="s">
        <v>4</v>
      </c>
      <c r="V2" s="82" t="s">
        <v>6</v>
      </c>
      <c r="W2" s="82" t="s">
        <v>8</v>
      </c>
      <c r="X2" s="82" t="s">
        <v>10</v>
      </c>
      <c r="Y2" s="82" t="s">
        <v>12</v>
      </c>
      <c r="Z2" s="82" t="s">
        <v>14</v>
      </c>
      <c r="AA2" s="82" t="s">
        <v>15</v>
      </c>
      <c r="AB2" s="82" t="s">
        <v>16</v>
      </c>
      <c r="AC2" s="82" t="s">
        <v>18</v>
      </c>
      <c r="AD2" s="82" t="s">
        <v>19</v>
      </c>
      <c r="AE2" s="82" t="s">
        <v>21</v>
      </c>
      <c r="AF2" s="82" t="s">
        <v>23</v>
      </c>
      <c r="AG2" s="82" t="s">
        <v>24</v>
      </c>
      <c r="AH2" s="82" t="s">
        <v>26</v>
      </c>
      <c r="AI2" s="82" t="s">
        <v>28</v>
      </c>
      <c r="AJ2" s="82" t="s">
        <v>30</v>
      </c>
      <c r="AK2" s="82" t="s">
        <v>31</v>
      </c>
      <c r="AL2" s="82" t="s">
        <v>32</v>
      </c>
      <c r="AM2" s="82" t="s">
        <v>34</v>
      </c>
      <c r="AN2" s="82" t="s">
        <v>36</v>
      </c>
      <c r="AO2" s="82" t="s">
        <v>37</v>
      </c>
      <c r="AP2" s="82" t="s">
        <v>38</v>
      </c>
      <c r="AQ2" s="82" t="s">
        <v>40</v>
      </c>
      <c r="AR2" s="82" t="s">
        <v>42</v>
      </c>
      <c r="AS2" s="82" t="s">
        <v>43</v>
      </c>
      <c r="AT2" s="82" t="s">
        <v>44</v>
      </c>
      <c r="AU2" s="82" t="s">
        <v>46</v>
      </c>
      <c r="AV2" s="82" t="s">
        <v>48</v>
      </c>
      <c r="AW2" s="82" t="s">
        <v>50</v>
      </c>
      <c r="AX2" s="82" t="s">
        <v>87</v>
      </c>
      <c r="AY2" s="82" t="s">
        <v>88</v>
      </c>
      <c r="AZ2" s="82" t="s">
        <v>103</v>
      </c>
      <c r="BA2" s="82" t="s">
        <v>104</v>
      </c>
      <c r="BB2" s="83" t="s">
        <v>105</v>
      </c>
    </row>
    <row r="3" spans="2:54" ht="45" customHeight="1" thickBot="1" x14ac:dyDescent="0.2">
      <c r="B3" s="320"/>
      <c r="C3" s="318"/>
      <c r="D3" s="328"/>
      <c r="E3" s="326"/>
      <c r="F3" s="326"/>
      <c r="G3" s="326"/>
      <c r="H3" s="330"/>
      <c r="I3" s="332"/>
      <c r="P3" s="323"/>
      <c r="Q3" s="324"/>
      <c r="R3" s="90" t="s">
        <v>169</v>
      </c>
      <c r="S3" s="90" t="s">
        <v>2</v>
      </c>
      <c r="T3" s="90" t="s">
        <v>106</v>
      </c>
      <c r="U3" s="90" t="s">
        <v>5</v>
      </c>
      <c r="V3" s="90" t="s">
        <v>7</v>
      </c>
      <c r="W3" s="90" t="s">
        <v>9</v>
      </c>
      <c r="X3" s="90" t="s">
        <v>11</v>
      </c>
      <c r="Y3" s="90" t="s">
        <v>170</v>
      </c>
      <c r="Z3" s="90" t="s">
        <v>13</v>
      </c>
      <c r="AA3" s="90" t="s">
        <v>171</v>
      </c>
      <c r="AB3" s="90" t="s">
        <v>17</v>
      </c>
      <c r="AC3" s="90" t="s">
        <v>117</v>
      </c>
      <c r="AD3" s="90" t="s">
        <v>118</v>
      </c>
      <c r="AE3" s="90" t="s">
        <v>119</v>
      </c>
      <c r="AF3" s="90" t="s">
        <v>107</v>
      </c>
      <c r="AG3" s="90" t="s">
        <v>20</v>
      </c>
      <c r="AH3" s="90" t="s">
        <v>173</v>
      </c>
      <c r="AI3" s="90" t="s">
        <v>22</v>
      </c>
      <c r="AJ3" s="90" t="s">
        <v>25</v>
      </c>
      <c r="AK3" s="90" t="s">
        <v>27</v>
      </c>
      <c r="AL3" s="90" t="s">
        <v>29</v>
      </c>
      <c r="AM3" s="90" t="s">
        <v>120</v>
      </c>
      <c r="AN3" s="90" t="s">
        <v>108</v>
      </c>
      <c r="AO3" s="90" t="s">
        <v>180</v>
      </c>
      <c r="AP3" s="90" t="s">
        <v>181</v>
      </c>
      <c r="AQ3" s="90" t="s">
        <v>33</v>
      </c>
      <c r="AR3" s="90" t="s">
        <v>35</v>
      </c>
      <c r="AS3" s="90" t="s">
        <v>121</v>
      </c>
      <c r="AT3" s="90" t="s">
        <v>109</v>
      </c>
      <c r="AU3" s="90" t="s">
        <v>39</v>
      </c>
      <c r="AV3" s="90" t="s">
        <v>41</v>
      </c>
      <c r="AW3" s="90" t="s">
        <v>122</v>
      </c>
      <c r="AX3" s="90" t="s">
        <v>176</v>
      </c>
      <c r="AY3" s="90" t="s">
        <v>45</v>
      </c>
      <c r="AZ3" s="91" t="s">
        <v>47</v>
      </c>
      <c r="BA3" s="91" t="s">
        <v>49</v>
      </c>
      <c r="BB3" s="92" t="s">
        <v>51</v>
      </c>
    </row>
    <row r="4" spans="2:54" ht="20.100000000000001" customHeight="1" thickBot="1" x14ac:dyDescent="0.2">
      <c r="B4" s="80" t="s">
        <v>0</v>
      </c>
      <c r="C4" s="174" t="s">
        <v>169</v>
      </c>
      <c r="D4" s="155">
        <v>0.48443593801958829</v>
      </c>
      <c r="E4" s="156">
        <v>0.12816884188724531</v>
      </c>
      <c r="F4" s="156">
        <v>0.51080120829418829</v>
      </c>
      <c r="G4" s="157">
        <v>1.6982125045901061E-2</v>
      </c>
      <c r="H4" s="156">
        <v>0.19972453464555273</v>
      </c>
      <c r="I4" s="158">
        <v>3.9705444590099351E-2</v>
      </c>
      <c r="K4" s="16" t="s">
        <v>56</v>
      </c>
      <c r="M4" t="s">
        <v>99</v>
      </c>
      <c r="P4" s="84" t="s">
        <v>0</v>
      </c>
      <c r="Q4" s="87" t="s">
        <v>169</v>
      </c>
      <c r="R4" s="163">
        <v>1.0550512678678956</v>
      </c>
      <c r="S4" s="163">
        <v>3.1528350535947823E-5</v>
      </c>
      <c r="T4" s="163">
        <v>0.11111064826076282</v>
      </c>
      <c r="U4" s="163">
        <v>2.0766958646670714E-3</v>
      </c>
      <c r="V4" s="163">
        <v>3.833640599607138E-3</v>
      </c>
      <c r="W4" s="163">
        <v>2.4627310940569073E-3</v>
      </c>
      <c r="X4" s="163">
        <v>1.7270792425695102E-5</v>
      </c>
      <c r="Y4" s="163">
        <v>4.8158763680789039E-5</v>
      </c>
      <c r="Z4" s="163">
        <v>5.7206065883528926E-5</v>
      </c>
      <c r="AA4" s="163">
        <v>4.4209698596482186E-5</v>
      </c>
      <c r="AB4" s="163">
        <v>1.1735796527533244E-5</v>
      </c>
      <c r="AC4" s="163">
        <v>1.2872984957399221E-5</v>
      </c>
      <c r="AD4" s="163">
        <v>2.4742306336957176E-5</v>
      </c>
      <c r="AE4" s="163">
        <v>1.4420619913677859E-5</v>
      </c>
      <c r="AF4" s="163">
        <v>2.0363792945766887E-5</v>
      </c>
      <c r="AG4" s="163">
        <v>1.3933177727639423E-5</v>
      </c>
      <c r="AH4" s="163">
        <v>2.0088077306247109E-5</v>
      </c>
      <c r="AI4" s="163">
        <v>8.4889865741760551E-6</v>
      </c>
      <c r="AJ4" s="163">
        <v>2.0188024196942309E-3</v>
      </c>
      <c r="AK4" s="163">
        <v>4.0748387755467697E-4</v>
      </c>
      <c r="AL4" s="163">
        <v>2.2300355784601623E-5</v>
      </c>
      <c r="AM4" s="163">
        <v>4.5752333132752935E-5</v>
      </c>
      <c r="AN4" s="163">
        <v>2.0522502317149811E-5</v>
      </c>
      <c r="AO4" s="163">
        <v>3.3063571812987563E-5</v>
      </c>
      <c r="AP4" s="163">
        <v>1.5669674726585456E-4</v>
      </c>
      <c r="AQ4" s="163">
        <v>3.3363010235503579E-5</v>
      </c>
      <c r="AR4" s="163">
        <v>1.619144164451267E-5</v>
      </c>
      <c r="AS4" s="163">
        <v>5.5860190570723546E-5</v>
      </c>
      <c r="AT4" s="163">
        <v>1.9551688653818769E-4</v>
      </c>
      <c r="AU4" s="163">
        <v>6.1710145986911108E-5</v>
      </c>
      <c r="AV4" s="163">
        <v>1.4920636164146202E-3</v>
      </c>
      <c r="AW4" s="163">
        <v>1.6531590659963533E-3</v>
      </c>
      <c r="AX4" s="163">
        <v>1.1823364625196038E-3</v>
      </c>
      <c r="AY4" s="163">
        <v>5.1630277471320706E-5</v>
      </c>
      <c r="AZ4" s="164">
        <v>1.3032910864558831E-2</v>
      </c>
      <c r="BA4" s="164">
        <v>3.33409576629232E-4</v>
      </c>
      <c r="BB4" s="165">
        <v>1.4434902207967061E-4</v>
      </c>
    </row>
    <row r="5" spans="2:54" ht="20.100000000000001" customHeight="1" thickBot="1" x14ac:dyDescent="0.2">
      <c r="B5" s="80" t="s">
        <v>1</v>
      </c>
      <c r="C5" s="174" t="s">
        <v>2</v>
      </c>
      <c r="D5" s="155">
        <v>7.3040532642197342E-2</v>
      </c>
      <c r="E5" s="156">
        <v>0.24620446561763201</v>
      </c>
      <c r="F5" s="156">
        <v>0.47434956611006945</v>
      </c>
      <c r="G5" s="157">
        <v>8.39444160159544E-5</v>
      </c>
      <c r="H5" s="156">
        <v>2.596875544476052E-2</v>
      </c>
      <c r="I5" s="158">
        <v>1.6525571646665786E-2</v>
      </c>
      <c r="K5" s="125" t="str">
        <f>入力シート!G5</f>
        <v>令和元年</v>
      </c>
      <c r="L5" s="126" t="str">
        <f>入力シート!H5</f>
        <v>熊本市</v>
      </c>
      <c r="M5" s="127">
        <f>INDEX($K$8:$M$18,VLOOKUP($K$5,$K$8:$N$18,4,FALSE),HLOOKUP($L$5,$L$8:$M$19,12,FALSE))</f>
        <v>0.61430064307162602</v>
      </c>
      <c r="P5" s="84" t="s">
        <v>1</v>
      </c>
      <c r="Q5" s="87" t="s">
        <v>2</v>
      </c>
      <c r="R5" s="163">
        <v>4.5021898864346583E-5</v>
      </c>
      <c r="S5" s="163">
        <v>1.0000995996621698</v>
      </c>
      <c r="T5" s="163">
        <v>5.5278038226713436E-5</v>
      </c>
      <c r="U5" s="163">
        <v>6.7297577336464351E-5</v>
      </c>
      <c r="V5" s="163">
        <v>2.6026416079486236E-4</v>
      </c>
      <c r="W5" s="163">
        <v>6.0990703837114537E-5</v>
      </c>
      <c r="X5" s="163">
        <v>3.9593505118436095E-2</v>
      </c>
      <c r="Y5" s="163">
        <v>6.2506394369357172E-5</v>
      </c>
      <c r="Z5" s="163">
        <v>4.8718202105156039E-3</v>
      </c>
      <c r="AA5" s="163">
        <v>6.7380569499032759E-3</v>
      </c>
      <c r="AB5" s="163">
        <v>6.2015678404226697E-5</v>
      </c>
      <c r="AC5" s="163">
        <v>3.7687320332211494E-5</v>
      </c>
      <c r="AD5" s="163">
        <v>4.2006017722639813E-5</v>
      </c>
      <c r="AE5" s="163">
        <v>3.7053883852931733E-5</v>
      </c>
      <c r="AF5" s="163">
        <v>8.5868206220866852E-5</v>
      </c>
      <c r="AG5" s="163">
        <v>5.2580527086397689E-5</v>
      </c>
      <c r="AH5" s="163">
        <v>2.1608670636501143E-5</v>
      </c>
      <c r="AI5" s="163">
        <v>4.4973312934800981E-5</v>
      </c>
      <c r="AJ5" s="163">
        <v>7.6288948093367932E-5</v>
      </c>
      <c r="AK5" s="163">
        <v>3.9570280258370224E-4</v>
      </c>
      <c r="AL5" s="163">
        <v>2.0640157138140929E-2</v>
      </c>
      <c r="AM5" s="163">
        <v>1.0476333866037359E-4</v>
      </c>
      <c r="AN5" s="163">
        <v>1.2790674937930482E-4</v>
      </c>
      <c r="AO5" s="163">
        <v>1.8377538238183319E-5</v>
      </c>
      <c r="AP5" s="163">
        <v>7.022134334772039E-5</v>
      </c>
      <c r="AQ5" s="163">
        <v>1.5871929221902119E-5</v>
      </c>
      <c r="AR5" s="163">
        <v>1.1959780419182532E-5</v>
      </c>
      <c r="AS5" s="163">
        <v>1.6373059442191052E-4</v>
      </c>
      <c r="AT5" s="163">
        <v>2.244059452277664E-5</v>
      </c>
      <c r="AU5" s="163">
        <v>4.2486396759237585E-5</v>
      </c>
      <c r="AV5" s="163">
        <v>4.7648298820260415E-5</v>
      </c>
      <c r="AW5" s="163">
        <v>2.7073858136971208E-5</v>
      </c>
      <c r="AX5" s="163">
        <v>2.5946268461486476E-5</v>
      </c>
      <c r="AY5" s="163">
        <v>1.6707942944340605E-5</v>
      </c>
      <c r="AZ5" s="164">
        <v>7.1839216880034346E-5</v>
      </c>
      <c r="BA5" s="164">
        <v>3.6731209208506379E-5</v>
      </c>
      <c r="BB5" s="165">
        <v>6.982341019607219E-5</v>
      </c>
    </row>
    <row r="6" spans="2:54" ht="20.100000000000001" customHeight="1" x14ac:dyDescent="0.15">
      <c r="B6" s="80" t="s">
        <v>3</v>
      </c>
      <c r="C6" s="174" t="s">
        <v>106</v>
      </c>
      <c r="D6" s="155">
        <v>0.27154861051273171</v>
      </c>
      <c r="E6" s="156">
        <v>0.17993127271160467</v>
      </c>
      <c r="F6" s="156">
        <v>0.32994639508697654</v>
      </c>
      <c r="G6" s="157">
        <v>7.6456483816323154E-2</v>
      </c>
      <c r="H6" s="156">
        <v>5.5634654092654674E-2</v>
      </c>
      <c r="I6" s="158">
        <v>5.1635818480703095E-2</v>
      </c>
      <c r="P6" s="84" t="s">
        <v>3</v>
      </c>
      <c r="Q6" s="87" t="s">
        <v>106</v>
      </c>
      <c r="R6" s="163">
        <v>2.2010151928839858E-2</v>
      </c>
      <c r="S6" s="163">
        <v>4.0660146383286142E-5</v>
      </c>
      <c r="T6" s="163">
        <v>1.0696585929648759</v>
      </c>
      <c r="U6" s="163">
        <v>1.1275045060809782E-3</v>
      </c>
      <c r="V6" s="163">
        <v>1.3220133441503332E-4</v>
      </c>
      <c r="W6" s="163">
        <v>3.0817349226049452E-3</v>
      </c>
      <c r="X6" s="163">
        <v>1.3125176965220451E-5</v>
      </c>
      <c r="Y6" s="163">
        <v>5.4759244437001878E-5</v>
      </c>
      <c r="Z6" s="163">
        <v>8.1179765088361538E-5</v>
      </c>
      <c r="AA6" s="163">
        <v>2.3920692717293085E-5</v>
      </c>
      <c r="AB6" s="163">
        <v>1.4878566970273738E-5</v>
      </c>
      <c r="AC6" s="163">
        <v>2.0290348398823301E-5</v>
      </c>
      <c r="AD6" s="163">
        <v>1.6475113825405743E-5</v>
      </c>
      <c r="AE6" s="163">
        <v>1.4030166645208093E-5</v>
      </c>
      <c r="AF6" s="163">
        <v>2.2117390800443254E-5</v>
      </c>
      <c r="AG6" s="163">
        <v>1.6855733522072425E-5</v>
      </c>
      <c r="AH6" s="163">
        <v>2.0205786461633401E-5</v>
      </c>
      <c r="AI6" s="163">
        <v>1.1781535769734348E-5</v>
      </c>
      <c r="AJ6" s="163">
        <v>2.579634865311642E-4</v>
      </c>
      <c r="AK6" s="163">
        <v>4.6304794450212819E-5</v>
      </c>
      <c r="AL6" s="163">
        <v>1.7714966000381628E-5</v>
      </c>
      <c r="AM6" s="163">
        <v>4.5140525951606816E-5</v>
      </c>
      <c r="AN6" s="163">
        <v>3.4195625602725779E-5</v>
      </c>
      <c r="AO6" s="163">
        <v>8.5009305489691634E-5</v>
      </c>
      <c r="AP6" s="163">
        <v>1.2782283179007658E-4</v>
      </c>
      <c r="AQ6" s="163">
        <v>3.5266331444467206E-5</v>
      </c>
      <c r="AR6" s="163">
        <v>2.647953299187015E-5</v>
      </c>
      <c r="AS6" s="163">
        <v>9.7028190833325345E-5</v>
      </c>
      <c r="AT6" s="163">
        <v>4.1391730472647976E-4</v>
      </c>
      <c r="AU6" s="163">
        <v>1.3457597299926092E-4</v>
      </c>
      <c r="AV6" s="163">
        <v>2.0506053795647395E-3</v>
      </c>
      <c r="AW6" s="163">
        <v>3.2836260168885643E-3</v>
      </c>
      <c r="AX6" s="163">
        <v>5.3413872893539162E-4</v>
      </c>
      <c r="AY6" s="163">
        <v>7.3996679412988923E-5</v>
      </c>
      <c r="AZ6" s="164">
        <v>3.2579932121281296E-2</v>
      </c>
      <c r="BA6" s="164">
        <v>4.1372025760285272E-5</v>
      </c>
      <c r="BB6" s="165">
        <v>9.8781373196901029E-4</v>
      </c>
    </row>
    <row r="7" spans="2:54" ht="20.100000000000001" customHeight="1" thickBot="1" x14ac:dyDescent="0.2">
      <c r="B7" s="80" t="s">
        <v>4</v>
      </c>
      <c r="C7" s="174" t="s">
        <v>5</v>
      </c>
      <c r="D7" s="155">
        <v>4.967333525695572E-2</v>
      </c>
      <c r="E7" s="156">
        <v>0.30055389350218686</v>
      </c>
      <c r="F7" s="156">
        <v>0.41274393425499151</v>
      </c>
      <c r="G7" s="157">
        <v>3.9798893529951326E-3</v>
      </c>
      <c r="H7" s="156">
        <v>0.15582501785637365</v>
      </c>
      <c r="I7" s="158">
        <v>0.12669452490399519</v>
      </c>
      <c r="K7" t="s">
        <v>89</v>
      </c>
      <c r="P7" s="84" t="s">
        <v>4</v>
      </c>
      <c r="Q7" s="87" t="s">
        <v>5</v>
      </c>
      <c r="R7" s="163">
        <v>3.6895115219744731E-4</v>
      </c>
      <c r="S7" s="163">
        <v>2.470150096165137E-4</v>
      </c>
      <c r="T7" s="163">
        <v>1.0683914059567087E-4</v>
      </c>
      <c r="U7" s="163">
        <v>1.0119125273675671</v>
      </c>
      <c r="V7" s="163">
        <v>2.7772764755067196E-4</v>
      </c>
      <c r="W7" s="163">
        <v>6.8594183686658577E-5</v>
      </c>
      <c r="X7" s="163">
        <v>2.8958760352440172E-5</v>
      </c>
      <c r="Y7" s="163">
        <v>6.9006965176072714E-5</v>
      </c>
      <c r="Z7" s="163">
        <v>9.2651581572221958E-5</v>
      </c>
      <c r="AA7" s="163">
        <v>9.499808315918768E-5</v>
      </c>
      <c r="AB7" s="163">
        <v>7.0218903865094015E-5</v>
      </c>
      <c r="AC7" s="163">
        <v>6.5757538711891205E-5</v>
      </c>
      <c r="AD7" s="163">
        <v>5.0216160679436677E-5</v>
      </c>
      <c r="AE7" s="163">
        <v>6.8578678735103826E-5</v>
      </c>
      <c r="AF7" s="163">
        <v>2.0565603169305757E-4</v>
      </c>
      <c r="AG7" s="163">
        <v>5.9619477023788234E-5</v>
      </c>
      <c r="AH7" s="163">
        <v>1.2764508095769781E-4</v>
      </c>
      <c r="AI7" s="163">
        <v>6.6484209112149602E-5</v>
      </c>
      <c r="AJ7" s="163">
        <v>9.6095756801233437E-5</v>
      </c>
      <c r="AK7" s="163">
        <v>1.7066385318312481E-4</v>
      </c>
      <c r="AL7" s="163">
        <v>2.5320225123972579E-5</v>
      </c>
      <c r="AM7" s="163">
        <v>8.7319801619776047E-5</v>
      </c>
      <c r="AN7" s="163">
        <v>1.1332307152329132E-4</v>
      </c>
      <c r="AO7" s="163">
        <v>1.8271346679305848E-4</v>
      </c>
      <c r="AP7" s="163">
        <v>2.5042907293482879E-4</v>
      </c>
      <c r="AQ7" s="163">
        <v>9.5850770810578477E-5</v>
      </c>
      <c r="AR7" s="163">
        <v>1.1907402787329733E-5</v>
      </c>
      <c r="AS7" s="163">
        <v>9.2923525934782261E-5</v>
      </c>
      <c r="AT7" s="163">
        <v>7.0946480662940868E-5</v>
      </c>
      <c r="AU7" s="163">
        <v>1.7385463087419965E-4</v>
      </c>
      <c r="AV7" s="163">
        <v>2.5468031875812744E-5</v>
      </c>
      <c r="AW7" s="163">
        <v>1.3333066633154552E-4</v>
      </c>
      <c r="AX7" s="163">
        <v>1.281750142859841E-3</v>
      </c>
      <c r="AY7" s="163">
        <v>1.2808610177257493E-4</v>
      </c>
      <c r="AZ7" s="164">
        <v>2.2480273661967587E-4</v>
      </c>
      <c r="BA7" s="164">
        <v>1.0356167781640066E-3</v>
      </c>
      <c r="BB7" s="165">
        <v>6.8820749260711941E-5</v>
      </c>
    </row>
    <row r="8" spans="2:54" ht="20.100000000000001" customHeight="1" thickBot="1" x14ac:dyDescent="0.2">
      <c r="B8" s="80" t="s">
        <v>6</v>
      </c>
      <c r="C8" s="174" t="s">
        <v>7</v>
      </c>
      <c r="D8" s="155">
        <v>0.13278040166266836</v>
      </c>
      <c r="E8" s="156">
        <v>0.2176300500653604</v>
      </c>
      <c r="F8" s="156">
        <v>0.39023236744154577</v>
      </c>
      <c r="G8" s="157">
        <v>3.579892235110444E-3</v>
      </c>
      <c r="H8" s="156">
        <v>7.8579806949722025E-2</v>
      </c>
      <c r="I8" s="158">
        <v>6.8024310493789222E-2</v>
      </c>
      <c r="K8" s="101"/>
      <c r="L8" s="102" t="s">
        <v>62</v>
      </c>
      <c r="M8" s="103" t="s">
        <v>55</v>
      </c>
      <c r="N8" s="31">
        <v>1</v>
      </c>
      <c r="P8" s="84" t="s">
        <v>6</v>
      </c>
      <c r="Q8" s="87" t="s">
        <v>7</v>
      </c>
      <c r="R8" s="163">
        <v>4.0553198189922906E-3</v>
      </c>
      <c r="S8" s="163">
        <v>6.3445110390251633E-4</v>
      </c>
      <c r="T8" s="163">
        <v>3.1396536258675271E-3</v>
      </c>
      <c r="U8" s="163">
        <v>1.4329609915858636E-3</v>
      </c>
      <c r="V8" s="163">
        <v>1.042519104275804</v>
      </c>
      <c r="W8" s="163">
        <v>3.7449848700167798E-3</v>
      </c>
      <c r="X8" s="163">
        <v>2.2288782849269834E-4</v>
      </c>
      <c r="Y8" s="163">
        <v>1.1828269623801453E-3</v>
      </c>
      <c r="Z8" s="163">
        <v>1.5878747765756399E-3</v>
      </c>
      <c r="AA8" s="163">
        <v>8.9739929850222847E-4</v>
      </c>
      <c r="AB8" s="163">
        <v>4.9193715707260451E-4</v>
      </c>
      <c r="AC8" s="163">
        <v>3.7549367777253495E-4</v>
      </c>
      <c r="AD8" s="163">
        <v>3.6460824856887407E-3</v>
      </c>
      <c r="AE8" s="163">
        <v>6.464734198632008E-4</v>
      </c>
      <c r="AF8" s="163">
        <v>6.2170069341841198E-4</v>
      </c>
      <c r="AG8" s="163">
        <v>8.1810195516998207E-4</v>
      </c>
      <c r="AH8" s="163">
        <v>8.5122081235863433E-4</v>
      </c>
      <c r="AI8" s="163">
        <v>3.0595440206424956E-4</v>
      </c>
      <c r="AJ8" s="163">
        <v>2.0284954560456689E-2</v>
      </c>
      <c r="AK8" s="163">
        <v>7.7597184312758307E-3</v>
      </c>
      <c r="AL8" s="163">
        <v>9.9787198750377298E-4</v>
      </c>
      <c r="AM8" s="163">
        <v>9.7680123015161545E-4</v>
      </c>
      <c r="AN8" s="163">
        <v>8.2886572275822146E-4</v>
      </c>
      <c r="AO8" s="163">
        <v>1.3478838259252358E-3</v>
      </c>
      <c r="AP8" s="163">
        <v>1.4584048718712923E-3</v>
      </c>
      <c r="AQ8" s="163">
        <v>1.1392505139101682E-3</v>
      </c>
      <c r="AR8" s="163">
        <v>2.386805395145865E-4</v>
      </c>
      <c r="AS8" s="163">
        <v>6.2224858219807344E-4</v>
      </c>
      <c r="AT8" s="163">
        <v>2.3263980733332877E-3</v>
      </c>
      <c r="AU8" s="163">
        <v>5.9065657224144786E-4</v>
      </c>
      <c r="AV8" s="163">
        <v>1.0300305322027152E-3</v>
      </c>
      <c r="AW8" s="163">
        <v>8.9717977644689821E-4</v>
      </c>
      <c r="AX8" s="163">
        <v>3.3296780437536535E-3</v>
      </c>
      <c r="AY8" s="163">
        <v>8.6209132540145746E-4</v>
      </c>
      <c r="AZ8" s="164">
        <v>1.2588760472939892E-3</v>
      </c>
      <c r="BA8" s="164">
        <v>6.0993066822944815E-2</v>
      </c>
      <c r="BB8" s="165">
        <v>4.7163319955897563E-4</v>
      </c>
    </row>
    <row r="9" spans="2:54" ht="20.100000000000001" customHeight="1" x14ac:dyDescent="0.15">
      <c r="B9" s="80" t="s">
        <v>8</v>
      </c>
      <c r="C9" s="174" t="s">
        <v>9</v>
      </c>
      <c r="D9" s="155">
        <v>5.727180991844405E-2</v>
      </c>
      <c r="E9" s="156">
        <v>0.18958416132462957</v>
      </c>
      <c r="F9" s="156">
        <v>0.51274316691149957</v>
      </c>
      <c r="G9" s="157">
        <v>1.2148935453462517E-2</v>
      </c>
      <c r="H9" s="156">
        <v>4.8400153770284428E-2</v>
      </c>
      <c r="I9" s="158">
        <v>4.7628942528889787E-2</v>
      </c>
      <c r="K9" s="97" t="s">
        <v>93</v>
      </c>
      <c r="L9" s="95">
        <f>IFERROR(L23/L35,"")</f>
        <v>0.66511074281991833</v>
      </c>
      <c r="M9" s="93">
        <f>IFERROR(M23/M35,"")</f>
        <v>0.63456279989201714</v>
      </c>
      <c r="N9" s="32">
        <v>2</v>
      </c>
      <c r="O9" s="4"/>
      <c r="P9" s="84" t="s">
        <v>8</v>
      </c>
      <c r="Q9" s="87" t="s">
        <v>9</v>
      </c>
      <c r="R9" s="163">
        <v>4.3487887480435847E-3</v>
      </c>
      <c r="S9" s="163">
        <v>1.0115048835146554E-3</v>
      </c>
      <c r="T9" s="163">
        <v>1.019124689858396E-3</v>
      </c>
      <c r="U9" s="163">
        <v>5.0247071174406455E-3</v>
      </c>
      <c r="V9" s="163">
        <v>1.6658601284496649E-3</v>
      </c>
      <c r="W9" s="163">
        <v>1.0098983734925124</v>
      </c>
      <c r="X9" s="163">
        <v>6.122287250016281E-4</v>
      </c>
      <c r="Y9" s="163">
        <v>1.2038828643266674E-2</v>
      </c>
      <c r="Z9" s="163">
        <v>1.4146920073868422E-3</v>
      </c>
      <c r="AA9" s="163">
        <v>1.1925546291530655E-3</v>
      </c>
      <c r="AB9" s="163">
        <v>5.3891727959342369E-4</v>
      </c>
      <c r="AC9" s="163">
        <v>3.0579045279929075E-4</v>
      </c>
      <c r="AD9" s="163">
        <v>3.8095706030703364E-4</v>
      </c>
      <c r="AE9" s="163">
        <v>2.2008709071008871E-4</v>
      </c>
      <c r="AF9" s="163">
        <v>1.3763419122238716E-3</v>
      </c>
      <c r="AG9" s="163">
        <v>1.4717658569981733E-3</v>
      </c>
      <c r="AH9" s="163">
        <v>6.8225751800028603E-4</v>
      </c>
      <c r="AI9" s="163">
        <v>8.2486900461315881E-4</v>
      </c>
      <c r="AJ9" s="163">
        <v>2.2761893171120997E-3</v>
      </c>
      <c r="AK9" s="163">
        <v>4.4525683450355501E-4</v>
      </c>
      <c r="AL9" s="163">
        <v>7.5284985450044381E-5</v>
      </c>
      <c r="AM9" s="163">
        <v>6.8925955648915143E-4</v>
      </c>
      <c r="AN9" s="163">
        <v>8.5762546568168006E-4</v>
      </c>
      <c r="AO9" s="163">
        <v>3.0126624167953087E-5</v>
      </c>
      <c r="AP9" s="163">
        <v>6.1151268762875681E-5</v>
      </c>
      <c r="AQ9" s="163">
        <v>5.2508161422683433E-5</v>
      </c>
      <c r="AR9" s="163">
        <v>1.9155853690444923E-5</v>
      </c>
      <c r="AS9" s="163">
        <v>7.1818292241663522E-5</v>
      </c>
      <c r="AT9" s="163">
        <v>1.3983625853832761E-4</v>
      </c>
      <c r="AU9" s="163">
        <v>1.1358865633425329E-4</v>
      </c>
      <c r="AV9" s="163">
        <v>1.851962205972531E-4</v>
      </c>
      <c r="AW9" s="163">
        <v>8.4710334779376905E-3</v>
      </c>
      <c r="AX9" s="163">
        <v>2.2875643878313679E-4</v>
      </c>
      <c r="AY9" s="163">
        <v>2.6983296217199915E-4</v>
      </c>
      <c r="AZ9" s="164">
        <v>4.9501984818112394E-4</v>
      </c>
      <c r="BA9" s="164">
        <v>8.5691758229813246E-4</v>
      </c>
      <c r="BB9" s="165">
        <v>3.9730926790107967E-4</v>
      </c>
    </row>
    <row r="10" spans="2:54" ht="20.100000000000001" customHeight="1" x14ac:dyDescent="0.15">
      <c r="B10" s="80" t="s">
        <v>10</v>
      </c>
      <c r="C10" s="174" t="s">
        <v>11</v>
      </c>
      <c r="D10" s="155">
        <v>2.9550510598082336E-2</v>
      </c>
      <c r="E10" s="156">
        <v>9.1191250131132273E-2</v>
      </c>
      <c r="F10" s="156">
        <v>0.16725707593330466</v>
      </c>
      <c r="G10" s="157">
        <v>1.9991832974057801E-2</v>
      </c>
      <c r="H10" s="156">
        <v>1.1069990126047619E-2</v>
      </c>
      <c r="I10" s="158">
        <v>1.1069990126047619E-2</v>
      </c>
      <c r="K10" s="97" t="s">
        <v>92</v>
      </c>
      <c r="L10" s="95">
        <f>IFERROR(L24/L36,"")</f>
        <v>0.6614208680394108</v>
      </c>
      <c r="M10" s="93">
        <f>IFERROR(M24/M36,"")</f>
        <v>0.63658741414548248</v>
      </c>
      <c r="N10" s="32">
        <v>3</v>
      </c>
      <c r="P10" s="84" t="s">
        <v>10</v>
      </c>
      <c r="Q10" s="87" t="s">
        <v>11</v>
      </c>
      <c r="R10" s="163">
        <v>5.4546210073853885E-4</v>
      </c>
      <c r="S10" s="163">
        <v>1.5061914494538572E-3</v>
      </c>
      <c r="T10" s="163">
        <v>2.3730608504164675E-4</v>
      </c>
      <c r="U10" s="163">
        <v>1.9885451255143152E-4</v>
      </c>
      <c r="V10" s="163">
        <v>2.0080945993913282E-4</v>
      </c>
      <c r="W10" s="163">
        <v>1.3538579281152823E-4</v>
      </c>
      <c r="X10" s="163">
        <v>1.0044279076664444</v>
      </c>
      <c r="Y10" s="163">
        <v>8.8946073658212693E-5</v>
      </c>
      <c r="Z10" s="163">
        <v>5.4364601071385499E-4</v>
      </c>
      <c r="AA10" s="163">
        <v>1.9837791546025783E-4</v>
      </c>
      <c r="AB10" s="163">
        <v>1.593730055278044E-4</v>
      </c>
      <c r="AC10" s="163">
        <v>9.2785807745881615E-5</v>
      </c>
      <c r="AD10" s="163">
        <v>9.6905688278150126E-5</v>
      </c>
      <c r="AE10" s="163">
        <v>9.0190957531330513E-5</v>
      </c>
      <c r="AF10" s="163">
        <v>1.0734268451381709E-4</v>
      </c>
      <c r="AG10" s="163">
        <v>6.6303076473258314E-5</v>
      </c>
      <c r="AH10" s="163">
        <v>7.7708585341698419E-5</v>
      </c>
      <c r="AI10" s="163">
        <v>1.0670606931499635E-4</v>
      </c>
      <c r="AJ10" s="163">
        <v>2.0440646221445578E-4</v>
      </c>
      <c r="AK10" s="163">
        <v>3.6931909198481479E-4</v>
      </c>
      <c r="AL10" s="163">
        <v>1.6980920351166969E-3</v>
      </c>
      <c r="AM10" s="163">
        <v>4.5645146904020172E-4</v>
      </c>
      <c r="AN10" s="163">
        <v>4.9706313880159051E-4</v>
      </c>
      <c r="AO10" s="163">
        <v>1.6753244852561058E-4</v>
      </c>
      <c r="AP10" s="163">
        <v>1.5843051960500343E-4</v>
      </c>
      <c r="AQ10" s="163">
        <v>1.0595698565191656E-4</v>
      </c>
      <c r="AR10" s="163">
        <v>2.9922189582592164E-5</v>
      </c>
      <c r="AS10" s="163">
        <v>3.468125917940156E-3</v>
      </c>
      <c r="AT10" s="163">
        <v>1.096762456874114E-4</v>
      </c>
      <c r="AU10" s="163">
        <v>4.3945134880561486E-4</v>
      </c>
      <c r="AV10" s="163">
        <v>1.323932649154529E-4</v>
      </c>
      <c r="AW10" s="163">
        <v>1.0674727821659764E-4</v>
      </c>
      <c r="AX10" s="163">
        <v>2.0352694683933883E-4</v>
      </c>
      <c r="AY10" s="163">
        <v>1.0941966373127806E-4</v>
      </c>
      <c r="AZ10" s="164">
        <v>2.6796780084248502E-4</v>
      </c>
      <c r="BA10" s="164">
        <v>1.468270608157492E-4</v>
      </c>
      <c r="BB10" s="165">
        <v>8.329078150285643E-4</v>
      </c>
    </row>
    <row r="11" spans="2:54" ht="20.100000000000001" customHeight="1" x14ac:dyDescent="0.15">
      <c r="B11" s="80" t="s">
        <v>12</v>
      </c>
      <c r="C11" s="174" t="s">
        <v>170</v>
      </c>
      <c r="D11" s="155">
        <v>0.16403563175155034</v>
      </c>
      <c r="E11" s="156">
        <v>0.15471493127038097</v>
      </c>
      <c r="F11" s="156">
        <v>0.36204734819667661</v>
      </c>
      <c r="G11" s="157">
        <v>8.877050588243356E-3</v>
      </c>
      <c r="H11" s="156">
        <v>7.4410801923519523E-2</v>
      </c>
      <c r="I11" s="158">
        <v>6.935743676742312E-2</v>
      </c>
      <c r="K11" s="98" t="s">
        <v>91</v>
      </c>
      <c r="L11" s="95">
        <f t="shared" ref="L11:M11" si="0">IFERROR(L25/L37,"")</f>
        <v>0.63141424805446855</v>
      </c>
      <c r="M11" s="93">
        <f t="shared" si="0"/>
        <v>0.64017841235906436</v>
      </c>
      <c r="N11" s="32">
        <v>4</v>
      </c>
      <c r="P11" s="84" t="s">
        <v>12</v>
      </c>
      <c r="Q11" s="87" t="s">
        <v>170</v>
      </c>
      <c r="R11" s="163">
        <v>1.894790735438446E-3</v>
      </c>
      <c r="S11" s="163">
        <v>8.6343300812231774E-4</v>
      </c>
      <c r="T11" s="163">
        <v>2.8707378390468077E-3</v>
      </c>
      <c r="U11" s="163">
        <v>2.6566769119501809E-3</v>
      </c>
      <c r="V11" s="163">
        <v>2.4993268056180866E-3</v>
      </c>
      <c r="W11" s="163">
        <v>6.7020462568805443E-3</v>
      </c>
      <c r="X11" s="163">
        <v>1.7268087897933092E-4</v>
      </c>
      <c r="Y11" s="163">
        <v>1.0425760712844099</v>
      </c>
      <c r="Z11" s="163">
        <v>6.0492856099903674E-4</v>
      </c>
      <c r="AA11" s="163">
        <v>2.6570044361398158E-3</v>
      </c>
      <c r="AB11" s="163">
        <v>9.4792750387797677E-4</v>
      </c>
      <c r="AC11" s="163">
        <v>2.6672192729681743E-3</v>
      </c>
      <c r="AD11" s="163">
        <v>1.2214574919487268E-3</v>
      </c>
      <c r="AE11" s="163">
        <v>3.7433446127300499E-3</v>
      </c>
      <c r="AF11" s="163">
        <v>3.8917709472424786E-3</v>
      </c>
      <c r="AG11" s="163">
        <v>6.0948645087449569E-3</v>
      </c>
      <c r="AH11" s="163">
        <v>8.4141217780101963E-3</v>
      </c>
      <c r="AI11" s="163">
        <v>7.3708641578340891E-3</v>
      </c>
      <c r="AJ11" s="163">
        <v>7.1275493143988294E-3</v>
      </c>
      <c r="AK11" s="163">
        <v>2.3424956468589349E-3</v>
      </c>
      <c r="AL11" s="163">
        <v>1.6237221223998054E-4</v>
      </c>
      <c r="AM11" s="163">
        <v>7.2978609146253761E-3</v>
      </c>
      <c r="AN11" s="163">
        <v>2.475027297429786E-3</v>
      </c>
      <c r="AO11" s="163">
        <v>3.4151373532383632E-4</v>
      </c>
      <c r="AP11" s="163">
        <v>1.6351430400986489E-3</v>
      </c>
      <c r="AQ11" s="163">
        <v>7.2120195460281431E-4</v>
      </c>
      <c r="AR11" s="163">
        <v>1.8960513965627011E-4</v>
      </c>
      <c r="AS11" s="163">
        <v>6.8612183852781461E-4</v>
      </c>
      <c r="AT11" s="163">
        <v>6.478904749913462E-4</v>
      </c>
      <c r="AU11" s="163">
        <v>5.6173490315860144E-4</v>
      </c>
      <c r="AV11" s="163">
        <v>4.0647159369897029E-4</v>
      </c>
      <c r="AW11" s="163">
        <v>5.0500731141455888E-4</v>
      </c>
      <c r="AX11" s="163">
        <v>1.6319374431670508E-3</v>
      </c>
      <c r="AY11" s="163">
        <v>1.0570028318368737E-3</v>
      </c>
      <c r="AZ11" s="164">
        <v>8.6946433940036059E-4</v>
      </c>
      <c r="BA11" s="164">
        <v>8.7368493904056849E-3</v>
      </c>
      <c r="BB11" s="165">
        <v>8.9937607980276771E-4</v>
      </c>
    </row>
    <row r="12" spans="2:54" ht="20.100000000000001" customHeight="1" x14ac:dyDescent="0.15">
      <c r="B12" s="80" t="s">
        <v>14</v>
      </c>
      <c r="C12" s="174" t="s">
        <v>13</v>
      </c>
      <c r="D12" s="155">
        <v>0.28038205805736161</v>
      </c>
      <c r="E12" s="156">
        <v>0.20773424941352356</v>
      </c>
      <c r="F12" s="156">
        <v>0.46460345028899558</v>
      </c>
      <c r="G12" s="157">
        <v>2.2631873872570236E-3</v>
      </c>
      <c r="H12" s="156">
        <v>6.1330103398689738E-2</v>
      </c>
      <c r="I12" s="158">
        <v>5.1878546368069746E-2</v>
      </c>
      <c r="K12" s="99" t="s">
        <v>90</v>
      </c>
      <c r="L12" s="95">
        <f t="shared" ref="L12:M12" si="1">IFERROR(L26/L38,"")</f>
        <v>0.66265591897675591</v>
      </c>
      <c r="M12" s="93">
        <f t="shared" si="1"/>
        <v>0.62740167620217957</v>
      </c>
      <c r="N12" s="32">
        <v>5</v>
      </c>
      <c r="P12" s="84" t="s">
        <v>14</v>
      </c>
      <c r="Q12" s="87" t="s">
        <v>13</v>
      </c>
      <c r="R12" s="163">
        <v>8.4438860711768854E-4</v>
      </c>
      <c r="S12" s="163">
        <v>1.5510689288295525E-4</v>
      </c>
      <c r="T12" s="163">
        <v>5.0345889236758567E-4</v>
      </c>
      <c r="U12" s="163">
        <v>3.2296463958910875E-4</v>
      </c>
      <c r="V12" s="163">
        <v>1.6472224542381541E-3</v>
      </c>
      <c r="W12" s="163">
        <v>3.1310458053876384E-3</v>
      </c>
      <c r="X12" s="163">
        <v>1.0514253215270233E-3</v>
      </c>
      <c r="Y12" s="163">
        <v>1.2150721778687857E-3</v>
      </c>
      <c r="Z12" s="163">
        <v>1.0317306734358995</v>
      </c>
      <c r="AA12" s="163">
        <v>4.5834957169633437E-3</v>
      </c>
      <c r="AB12" s="163">
        <v>1.0208378312997924E-3</v>
      </c>
      <c r="AC12" s="163">
        <v>1.4481121090558922E-3</v>
      </c>
      <c r="AD12" s="163">
        <v>1.2403393234471775E-3</v>
      </c>
      <c r="AE12" s="163">
        <v>3.1945182057582008E-3</v>
      </c>
      <c r="AF12" s="163">
        <v>5.5261479538600148E-3</v>
      </c>
      <c r="AG12" s="163">
        <v>5.5844383927389175E-3</v>
      </c>
      <c r="AH12" s="163">
        <v>1.09096487629592E-3</v>
      </c>
      <c r="AI12" s="163">
        <v>5.7564786114484194E-4</v>
      </c>
      <c r="AJ12" s="163">
        <v>9.6397211519695593E-4</v>
      </c>
      <c r="AK12" s="163">
        <v>2.0234280819099872E-2</v>
      </c>
      <c r="AL12" s="163">
        <v>2.9643883941162831E-4</v>
      </c>
      <c r="AM12" s="163">
        <v>2.1096226201458225E-3</v>
      </c>
      <c r="AN12" s="163">
        <v>2.7065460644686728E-4</v>
      </c>
      <c r="AO12" s="163">
        <v>1.2358658108883728E-4</v>
      </c>
      <c r="AP12" s="163">
        <v>1.9901786784046958E-4</v>
      </c>
      <c r="AQ12" s="163">
        <v>9.8859495020602685E-5</v>
      </c>
      <c r="AR12" s="163">
        <v>2.1937987379183399E-4</v>
      </c>
      <c r="AS12" s="163">
        <v>2.0064253428410004E-4</v>
      </c>
      <c r="AT12" s="163">
        <v>1.6556184039382755E-4</v>
      </c>
      <c r="AU12" s="163">
        <v>2.4334727182030039E-4</v>
      </c>
      <c r="AV12" s="163">
        <v>6.3668720877441088E-4</v>
      </c>
      <c r="AW12" s="163">
        <v>2.9162759526595738E-4</v>
      </c>
      <c r="AX12" s="163">
        <v>2.3378117423075625E-4</v>
      </c>
      <c r="AY12" s="163">
        <v>1.5328960321487337E-4</v>
      </c>
      <c r="AZ12" s="164">
        <v>4.8857564351622608E-4</v>
      </c>
      <c r="BA12" s="164">
        <v>1.6419230582037612E-3</v>
      </c>
      <c r="BB12" s="165">
        <v>1.4335067766402727E-3</v>
      </c>
    </row>
    <row r="13" spans="2:54" ht="20.100000000000001" customHeight="1" x14ac:dyDescent="0.15">
      <c r="B13" s="80" t="s">
        <v>15</v>
      </c>
      <c r="C13" s="174" t="s">
        <v>171</v>
      </c>
      <c r="D13" s="155">
        <v>3.5713721468447757E-3</v>
      </c>
      <c r="E13" s="156">
        <v>0.13836239484539839</v>
      </c>
      <c r="F13" s="156">
        <v>0.32133217643587048</v>
      </c>
      <c r="G13" s="157">
        <v>9.5860122356194941E-3</v>
      </c>
      <c r="H13" s="156">
        <v>0.24258229729113134</v>
      </c>
      <c r="I13" s="158">
        <v>0.21981283978366054</v>
      </c>
      <c r="K13" s="99" t="s">
        <v>95</v>
      </c>
      <c r="L13" s="95">
        <f t="shared" ref="L13:M13" si="2">IFERROR(L27/L39,"")</f>
        <v>0.65088639221352484</v>
      </c>
      <c r="M13" s="93">
        <f t="shared" si="2"/>
        <v>0.64124058751468582</v>
      </c>
      <c r="N13" s="32">
        <v>6</v>
      </c>
      <c r="P13" s="84" t="s">
        <v>15</v>
      </c>
      <c r="Q13" s="87" t="s">
        <v>171</v>
      </c>
      <c r="R13" s="163">
        <v>2.3515928849805089E-6</v>
      </c>
      <c r="S13" s="163">
        <v>1.2740385865875564E-5</v>
      </c>
      <c r="T13" s="163">
        <v>9.0680139633755915E-6</v>
      </c>
      <c r="U13" s="163">
        <v>2.7628264437772464E-5</v>
      </c>
      <c r="V13" s="163">
        <v>9.24756978008398E-5</v>
      </c>
      <c r="W13" s="163">
        <v>1.0067303591998521E-5</v>
      </c>
      <c r="X13" s="163">
        <v>1.6835819929684021E-6</v>
      </c>
      <c r="Y13" s="163">
        <v>1.7141757538557099E-5</v>
      </c>
      <c r="Z13" s="163">
        <v>1.7718343191039441E-4</v>
      </c>
      <c r="AA13" s="163">
        <v>1.0012463278940407</v>
      </c>
      <c r="AB13" s="163">
        <v>1.1927643926614038E-3</v>
      </c>
      <c r="AC13" s="163">
        <v>5.3671983111068056E-4</v>
      </c>
      <c r="AD13" s="163">
        <v>4.9379735811396538E-4</v>
      </c>
      <c r="AE13" s="163">
        <v>2.0837520021590322E-4</v>
      </c>
      <c r="AF13" s="163">
        <v>2.3179160032345261E-4</v>
      </c>
      <c r="AG13" s="163">
        <v>3.5575185508820306E-4</v>
      </c>
      <c r="AH13" s="163">
        <v>2.4941987659688397E-4</v>
      </c>
      <c r="AI13" s="163">
        <v>3.2345390786681257E-4</v>
      </c>
      <c r="AJ13" s="163">
        <v>3.9595983394942168E-5</v>
      </c>
      <c r="AK13" s="163">
        <v>1.3754403029063477E-4</v>
      </c>
      <c r="AL13" s="163">
        <v>3.8854907757184987E-6</v>
      </c>
      <c r="AM13" s="163">
        <v>7.5071648195643876E-6</v>
      </c>
      <c r="AN13" s="163">
        <v>1.6619250100517372E-6</v>
      </c>
      <c r="AO13" s="163">
        <v>2.0834749602035033E-6</v>
      </c>
      <c r="AP13" s="163">
        <v>1.9427072513481706E-6</v>
      </c>
      <c r="AQ13" s="163">
        <v>1.2928789769085012E-6</v>
      </c>
      <c r="AR13" s="163">
        <v>1.5700143394199469E-6</v>
      </c>
      <c r="AS13" s="163">
        <v>2.55713750590636E-6</v>
      </c>
      <c r="AT13" s="163">
        <v>2.2771166497846188E-6</v>
      </c>
      <c r="AU13" s="163">
        <v>4.1937366458161137E-6</v>
      </c>
      <c r="AV13" s="163">
        <v>1.8990478840880719E-6</v>
      </c>
      <c r="AW13" s="163">
        <v>4.9026451849107238E-6</v>
      </c>
      <c r="AX13" s="163">
        <v>3.2301714051807182E-6</v>
      </c>
      <c r="AY13" s="163">
        <v>4.7700760575374671E-6</v>
      </c>
      <c r="AZ13" s="164">
        <v>3.1810433459526454E-6</v>
      </c>
      <c r="BA13" s="164">
        <v>1.235600932072076E-5</v>
      </c>
      <c r="BB13" s="165">
        <v>3.4067037681745186E-5</v>
      </c>
    </row>
    <row r="14" spans="2:54" ht="20.100000000000001" customHeight="1" x14ac:dyDescent="0.15">
      <c r="B14" s="80" t="s">
        <v>16</v>
      </c>
      <c r="C14" s="174" t="s">
        <v>17</v>
      </c>
      <c r="D14" s="155">
        <v>0.23166044855241352</v>
      </c>
      <c r="E14" s="156">
        <v>0.24246732824543521</v>
      </c>
      <c r="F14" s="156">
        <v>0.42591670468844439</v>
      </c>
      <c r="G14" s="157">
        <v>4.6677979146156181E-3</v>
      </c>
      <c r="H14" s="156">
        <v>8.8239521636447979E-2</v>
      </c>
      <c r="I14" s="158">
        <v>7.6447143168904247E-2</v>
      </c>
      <c r="K14" s="99" t="s">
        <v>96</v>
      </c>
      <c r="L14" s="95">
        <f t="shared" ref="L14:M14" si="3">IFERROR(L28/L40,"")</f>
        <v>0.60377069732533328</v>
      </c>
      <c r="M14" s="93">
        <f t="shared" si="3"/>
        <v>0.60190118939433368</v>
      </c>
      <c r="N14" s="32">
        <v>7</v>
      </c>
      <c r="P14" s="84" t="s">
        <v>16</v>
      </c>
      <c r="Q14" s="87" t="s">
        <v>17</v>
      </c>
      <c r="R14" s="163">
        <v>5.6829463982398362E-4</v>
      </c>
      <c r="S14" s="163">
        <v>6.0251532777358379E-3</v>
      </c>
      <c r="T14" s="163">
        <v>2.1789613293480407E-3</v>
      </c>
      <c r="U14" s="163">
        <v>7.8196951241832314E-4</v>
      </c>
      <c r="V14" s="163">
        <v>4.8790623352457244E-3</v>
      </c>
      <c r="W14" s="163">
        <v>3.1466747002380892E-3</v>
      </c>
      <c r="X14" s="163">
        <v>6.069939022099309E-4</v>
      </c>
      <c r="Y14" s="163">
        <v>6.5815848113613489E-4</v>
      </c>
      <c r="Z14" s="163">
        <v>4.5889218650744966E-3</v>
      </c>
      <c r="AA14" s="163">
        <v>1.1503651057325523E-3</v>
      </c>
      <c r="AB14" s="163">
        <v>1.0159657471356243</v>
      </c>
      <c r="AC14" s="163">
        <v>8.0695268985707773E-3</v>
      </c>
      <c r="AD14" s="163">
        <v>7.9294209809103022E-3</v>
      </c>
      <c r="AE14" s="163">
        <v>7.8952114500554487E-3</v>
      </c>
      <c r="AF14" s="163">
        <v>2.9740117076860169E-3</v>
      </c>
      <c r="AG14" s="163">
        <v>5.3104937268695787E-3</v>
      </c>
      <c r="AH14" s="163">
        <v>6.0608305782305682E-3</v>
      </c>
      <c r="AI14" s="163">
        <v>2.6438137518691751E-3</v>
      </c>
      <c r="AJ14" s="163">
        <v>1.695992871419747E-3</v>
      </c>
      <c r="AK14" s="163">
        <v>2.2741111945108288E-2</v>
      </c>
      <c r="AL14" s="163">
        <v>5.449208183477477E-4</v>
      </c>
      <c r="AM14" s="163">
        <v>1.032801866447632E-3</v>
      </c>
      <c r="AN14" s="163">
        <v>1.9213957309948277E-4</v>
      </c>
      <c r="AO14" s="163">
        <v>9.3971794878244623E-4</v>
      </c>
      <c r="AP14" s="163">
        <v>5.5267632170740853E-4</v>
      </c>
      <c r="AQ14" s="163">
        <v>1.5603861898095018E-4</v>
      </c>
      <c r="AR14" s="163">
        <v>3.0394481224989674E-4</v>
      </c>
      <c r="AS14" s="163">
        <v>4.2747135708268082E-4</v>
      </c>
      <c r="AT14" s="163">
        <v>3.2064540105243881E-4</v>
      </c>
      <c r="AU14" s="163">
        <v>1.3714055582989891E-3</v>
      </c>
      <c r="AV14" s="163">
        <v>2.4334866421099339E-4</v>
      </c>
      <c r="AW14" s="163">
        <v>2.2275853995301926E-4</v>
      </c>
      <c r="AX14" s="163">
        <v>7.203575030336368E-4</v>
      </c>
      <c r="AY14" s="163">
        <v>3.4130550688270733E-4</v>
      </c>
      <c r="AZ14" s="164">
        <v>7.4735005910652027E-4</v>
      </c>
      <c r="BA14" s="164">
        <v>6.0156306638059888E-4</v>
      </c>
      <c r="BB14" s="165">
        <v>1.6209292674131605E-3</v>
      </c>
    </row>
    <row r="15" spans="2:54" ht="19.5" customHeight="1" x14ac:dyDescent="0.15">
      <c r="B15" s="80" t="s">
        <v>18</v>
      </c>
      <c r="C15" s="174" t="s">
        <v>117</v>
      </c>
      <c r="D15" s="155">
        <v>7.1099703660232882E-2</v>
      </c>
      <c r="E15" s="156">
        <v>0.2349227168381291</v>
      </c>
      <c r="F15" s="156">
        <v>0.43300237057986318</v>
      </c>
      <c r="G15" s="157">
        <v>2.3571926630359856E-3</v>
      </c>
      <c r="H15" s="156">
        <v>7.3955008564030894E-2</v>
      </c>
      <c r="I15" s="158">
        <v>5.0028388146256188E-2</v>
      </c>
      <c r="K15" s="99" t="s">
        <v>97</v>
      </c>
      <c r="L15" s="95">
        <f t="shared" ref="L15:M15" si="4">IFERROR(L29/L41,"")</f>
        <v>0.63671732979244722</v>
      </c>
      <c r="M15" s="93">
        <f t="shared" si="4"/>
        <v>0.60540846946339455</v>
      </c>
      <c r="N15" s="32">
        <v>8</v>
      </c>
      <c r="P15" s="84" t="s">
        <v>18</v>
      </c>
      <c r="Q15" s="87" t="s">
        <v>117</v>
      </c>
      <c r="R15" s="163">
        <v>1.0420040718323245E-5</v>
      </c>
      <c r="S15" s="163">
        <v>2.4638197660766371E-4</v>
      </c>
      <c r="T15" s="163">
        <v>1.2625869994041742E-5</v>
      </c>
      <c r="U15" s="163">
        <v>1.2658608004780842E-5</v>
      </c>
      <c r="V15" s="163">
        <v>1.725063109074137E-4</v>
      </c>
      <c r="W15" s="163">
        <v>2.2192804253313981E-5</v>
      </c>
      <c r="X15" s="163">
        <v>1.8011291492198605E-5</v>
      </c>
      <c r="Y15" s="163">
        <v>5.2846927316634649E-5</v>
      </c>
      <c r="Z15" s="163">
        <v>7.720863935147451E-5</v>
      </c>
      <c r="AA15" s="163">
        <v>2.3628163777984479E-5</v>
      </c>
      <c r="AB15" s="163">
        <v>6.9193612352269274E-5</v>
      </c>
      <c r="AC15" s="163">
        <v>1.0118337775660542</v>
      </c>
      <c r="AD15" s="163">
        <v>3.2349624855414001E-3</v>
      </c>
      <c r="AE15" s="163">
        <v>7.478846087951008E-4</v>
      </c>
      <c r="AF15" s="163">
        <v>1.508474923919367E-4</v>
      </c>
      <c r="AG15" s="163">
        <v>1.8165805766287538E-4</v>
      </c>
      <c r="AH15" s="163">
        <v>1.8293100934936192E-4</v>
      </c>
      <c r="AI15" s="163">
        <v>7.7668598676320819E-4</v>
      </c>
      <c r="AJ15" s="163">
        <v>6.6233237465890174E-5</v>
      </c>
      <c r="AK15" s="163">
        <v>3.2144736496563767E-4</v>
      </c>
      <c r="AL15" s="163">
        <v>2.5800988574893011E-5</v>
      </c>
      <c r="AM15" s="163">
        <v>8.5205053236563229E-4</v>
      </c>
      <c r="AN15" s="163">
        <v>2.5361620601761082E-5</v>
      </c>
      <c r="AO15" s="163">
        <v>1.9645900714683142E-5</v>
      </c>
      <c r="AP15" s="163">
        <v>2.9891729630533846E-5</v>
      </c>
      <c r="AQ15" s="163">
        <v>2.8892518329776134E-5</v>
      </c>
      <c r="AR15" s="163">
        <v>1.0480731003614341E-5</v>
      </c>
      <c r="AS15" s="163">
        <v>5.3585481311837814E-5</v>
      </c>
      <c r="AT15" s="163">
        <v>3.9501012677734764E-5</v>
      </c>
      <c r="AU15" s="163">
        <v>5.4816307786528548E-5</v>
      </c>
      <c r="AV15" s="163">
        <v>2.1091551037565812E-5</v>
      </c>
      <c r="AW15" s="163">
        <v>1.6803001394563313E-5</v>
      </c>
      <c r="AX15" s="163">
        <v>2.3647119948333366E-5</v>
      </c>
      <c r="AY15" s="163">
        <v>4.4623070986054376E-4</v>
      </c>
      <c r="AZ15" s="164">
        <v>2.2195500252258221E-5</v>
      </c>
      <c r="BA15" s="164">
        <v>1.9395551913436865E-5</v>
      </c>
      <c r="BB15" s="165">
        <v>2.1897918526797798E-5</v>
      </c>
    </row>
    <row r="16" spans="2:54" ht="20.100000000000001" customHeight="1" x14ac:dyDescent="0.15">
      <c r="B16" s="80" t="s">
        <v>19</v>
      </c>
      <c r="C16" s="174" t="s">
        <v>118</v>
      </c>
      <c r="D16" s="155">
        <v>0.41228207442443532</v>
      </c>
      <c r="E16" s="156">
        <v>0.30417198497082071</v>
      </c>
      <c r="F16" s="156">
        <v>0.45109591036565327</v>
      </c>
      <c r="G16" s="157">
        <v>5.1546863396415765E-3</v>
      </c>
      <c r="H16" s="156">
        <v>5.6289222571751507E-2</v>
      </c>
      <c r="I16" s="158">
        <v>5.33591723041675E-2</v>
      </c>
      <c r="K16" s="99" t="s">
        <v>98</v>
      </c>
      <c r="L16" s="95">
        <f t="shared" ref="L16:M16" si="5">IFERROR(L30/L42,"")</f>
        <v>0.54308133964057781</v>
      </c>
      <c r="M16" s="93">
        <f t="shared" si="5"/>
        <v>0.59867560497056904</v>
      </c>
      <c r="N16" s="32">
        <v>9</v>
      </c>
      <c r="P16" s="84" t="s">
        <v>19</v>
      </c>
      <c r="Q16" s="87" t="s">
        <v>118</v>
      </c>
      <c r="R16" s="163">
        <v>6.8077867546350587E-5</v>
      </c>
      <c r="S16" s="163">
        <v>1.2536667063613861E-3</v>
      </c>
      <c r="T16" s="163">
        <v>8.6477403129692543E-5</v>
      </c>
      <c r="U16" s="163">
        <v>8.9306906224587737E-5</v>
      </c>
      <c r="V16" s="163">
        <v>1.4914340886010315E-4</v>
      </c>
      <c r="W16" s="163">
        <v>1.6061618116340042E-4</v>
      </c>
      <c r="X16" s="163">
        <v>1.1013393366472322E-4</v>
      </c>
      <c r="Y16" s="163">
        <v>1.5441109597377565E-3</v>
      </c>
      <c r="Z16" s="163">
        <v>5.4689848207016523E-4</v>
      </c>
      <c r="AA16" s="163">
        <v>1.7619358991906333E-4</v>
      </c>
      <c r="AB16" s="163">
        <v>1.6088621785701065E-4</v>
      </c>
      <c r="AC16" s="163">
        <v>2.1240256355567074E-3</v>
      </c>
      <c r="AD16" s="163">
        <v>1.0511828306656914</v>
      </c>
      <c r="AE16" s="163">
        <v>1.0448717301052358E-3</v>
      </c>
      <c r="AF16" s="163">
        <v>1.6793892107961803E-3</v>
      </c>
      <c r="AG16" s="163">
        <v>4.261439465290436E-4</v>
      </c>
      <c r="AH16" s="163">
        <v>5.0632711650957108E-4</v>
      </c>
      <c r="AI16" s="163">
        <v>5.0995828944397803E-4</v>
      </c>
      <c r="AJ16" s="163">
        <v>3.7545737453790866E-4</v>
      </c>
      <c r="AK16" s="163">
        <v>2.0621984439534184E-4</v>
      </c>
      <c r="AL16" s="163">
        <v>1.6136706190901179E-4</v>
      </c>
      <c r="AM16" s="163">
        <v>4.0916963932250891E-4</v>
      </c>
      <c r="AN16" s="163">
        <v>1.4428931956788236E-4</v>
      </c>
      <c r="AO16" s="163">
        <v>1.5064075340385952E-4</v>
      </c>
      <c r="AP16" s="163">
        <v>2.128560016379943E-4</v>
      </c>
      <c r="AQ16" s="163">
        <v>2.2739826650924487E-4</v>
      </c>
      <c r="AR16" s="163">
        <v>6.2116620441690984E-5</v>
      </c>
      <c r="AS16" s="163">
        <v>3.771759194807514E-4</v>
      </c>
      <c r="AT16" s="163">
        <v>2.9690177277609422E-4</v>
      </c>
      <c r="AU16" s="163">
        <v>1.9180226833678888E-4</v>
      </c>
      <c r="AV16" s="163">
        <v>1.0037873178568559E-4</v>
      </c>
      <c r="AW16" s="163">
        <v>1.0067527750213814E-4</v>
      </c>
      <c r="AX16" s="163">
        <v>1.7267860749671214E-4</v>
      </c>
      <c r="AY16" s="163">
        <v>3.8428408206671581E-3</v>
      </c>
      <c r="AZ16" s="164">
        <v>1.1832073008652042E-4</v>
      </c>
      <c r="BA16" s="164">
        <v>8.1610498717866916E-5</v>
      </c>
      <c r="BB16" s="165">
        <v>1.347184171448873E-4</v>
      </c>
    </row>
    <row r="17" spans="2:54" ht="20.100000000000001" customHeight="1" x14ac:dyDescent="0.15">
      <c r="B17" s="80" t="s">
        <v>21</v>
      </c>
      <c r="C17" s="174" t="s">
        <v>119</v>
      </c>
      <c r="D17" s="155">
        <v>1.6799550561779841E-2</v>
      </c>
      <c r="E17" s="156">
        <v>0.26998116929643329</v>
      </c>
      <c r="F17" s="156">
        <v>0.55737905467639726</v>
      </c>
      <c r="G17" s="157">
        <v>2.142520639861048E-3</v>
      </c>
      <c r="H17" s="156">
        <v>1.1159092147301899</v>
      </c>
      <c r="I17" s="158">
        <v>1.0477620871130791</v>
      </c>
      <c r="K17" s="99" t="s">
        <v>179</v>
      </c>
      <c r="L17" s="95">
        <f t="shared" ref="L17:M17" si="6">IFERROR(L31/L43,"")</f>
        <v>0.61430064307162602</v>
      </c>
      <c r="M17" s="93">
        <f t="shared" si="6"/>
        <v>0.57307815555972996</v>
      </c>
      <c r="N17" s="32">
        <v>10</v>
      </c>
      <c r="P17" s="84" t="s">
        <v>21</v>
      </c>
      <c r="Q17" s="87" t="s">
        <v>119</v>
      </c>
      <c r="R17" s="163">
        <v>7.2549178084307467E-6</v>
      </c>
      <c r="S17" s="163">
        <v>3.1359722011657991E-6</v>
      </c>
      <c r="T17" s="163">
        <v>3.5933663810144437E-6</v>
      </c>
      <c r="U17" s="163">
        <v>3.098921867812199E-6</v>
      </c>
      <c r="V17" s="163">
        <v>2.8103676338214251E-6</v>
      </c>
      <c r="W17" s="163">
        <v>3.4307054484478931E-6</v>
      </c>
      <c r="X17" s="163">
        <v>1.491246204937078E-6</v>
      </c>
      <c r="Y17" s="163">
        <v>2.488675367917787E-6</v>
      </c>
      <c r="Z17" s="163">
        <v>2.9062473118088644E-6</v>
      </c>
      <c r="AA17" s="163">
        <v>1.8141922569712366E-6</v>
      </c>
      <c r="AB17" s="163">
        <v>2.328103333909186E-6</v>
      </c>
      <c r="AC17" s="163">
        <v>5.6153630165013042E-5</v>
      </c>
      <c r="AD17" s="163">
        <v>7.1593762431319024E-5</v>
      </c>
      <c r="AE17" s="163">
        <v>1.0001426627721473</v>
      </c>
      <c r="AF17" s="163">
        <v>6.8196382064571985E-6</v>
      </c>
      <c r="AG17" s="163">
        <v>6.6841838519789459E-6</v>
      </c>
      <c r="AH17" s="163">
        <v>4.7740254563567029E-6</v>
      </c>
      <c r="AI17" s="163">
        <v>8.3950397662837803E-6</v>
      </c>
      <c r="AJ17" s="163">
        <v>8.6053168522094799E-6</v>
      </c>
      <c r="AK17" s="163">
        <v>6.3610725436804817E-6</v>
      </c>
      <c r="AL17" s="163">
        <v>2.6421029938896055E-6</v>
      </c>
      <c r="AM17" s="163">
        <v>7.336970222245216E-6</v>
      </c>
      <c r="AN17" s="163">
        <v>4.4730814090271307E-6</v>
      </c>
      <c r="AO17" s="163">
        <v>3.0731206539399801E-5</v>
      </c>
      <c r="AP17" s="163">
        <v>9.1884465757986174E-6</v>
      </c>
      <c r="AQ17" s="163">
        <v>5.6330824263619752E-6</v>
      </c>
      <c r="AR17" s="163">
        <v>1.3350567797968866E-6</v>
      </c>
      <c r="AS17" s="163">
        <v>7.4233321192016937E-6</v>
      </c>
      <c r="AT17" s="163">
        <v>9.5847446286815943E-6</v>
      </c>
      <c r="AU17" s="163">
        <v>6.5619877652169537E-5</v>
      </c>
      <c r="AV17" s="163">
        <v>2.8835352077249737E-6</v>
      </c>
      <c r="AW17" s="163">
        <v>1.7199211221648723E-4</v>
      </c>
      <c r="AX17" s="163">
        <v>5.5917840826634411E-6</v>
      </c>
      <c r="AY17" s="163">
        <v>5.9400871229479884E-5</v>
      </c>
      <c r="AZ17" s="164">
        <v>1.9130223203284118E-5</v>
      </c>
      <c r="BA17" s="164">
        <v>4.1924371646039169E-4</v>
      </c>
      <c r="BB17" s="165">
        <v>1.0956898311276246E-5</v>
      </c>
    </row>
    <row r="18" spans="2:54" ht="20.100000000000001" customHeight="1" thickBot="1" x14ac:dyDescent="0.2">
      <c r="B18" s="80" t="s">
        <v>23</v>
      </c>
      <c r="C18" s="174" t="s">
        <v>107</v>
      </c>
      <c r="D18" s="155">
        <v>8.7882550672593096E-2</v>
      </c>
      <c r="E18" s="156">
        <v>0.12049227740397193</v>
      </c>
      <c r="F18" s="156">
        <v>0.3559439274630482</v>
      </c>
      <c r="G18" s="157">
        <v>3.6868261516775132E-3</v>
      </c>
      <c r="H18" s="156">
        <v>4.6324097790072419E-2</v>
      </c>
      <c r="I18" s="158">
        <v>4.5734664504137434E-2</v>
      </c>
      <c r="J18" s="198"/>
      <c r="K18" s="100" t="s">
        <v>111</v>
      </c>
      <c r="L18" s="96">
        <f>AVERAGE(L9:L17)</f>
        <v>0.62992868665934032</v>
      </c>
      <c r="M18" s="94">
        <f>AVERAGE(M9:M17)</f>
        <v>0.61767047883349513</v>
      </c>
      <c r="N18" s="32">
        <v>11</v>
      </c>
      <c r="P18" s="84" t="s">
        <v>23</v>
      </c>
      <c r="Q18" s="87" t="s">
        <v>107</v>
      </c>
      <c r="R18" s="163">
        <v>1.8808011307338096E-5</v>
      </c>
      <c r="S18" s="163">
        <v>3.573133365253518E-5</v>
      </c>
      <c r="T18" s="163">
        <v>2.2315265979063873E-5</v>
      </c>
      <c r="U18" s="163">
        <v>2.5875370988445502E-5</v>
      </c>
      <c r="V18" s="163">
        <v>1.9908929123760636E-5</v>
      </c>
      <c r="W18" s="163">
        <v>3.9229049125794808E-5</v>
      </c>
      <c r="X18" s="163">
        <v>1.3872105743583042E-5</v>
      </c>
      <c r="Y18" s="163">
        <v>2.2051418889762208E-5</v>
      </c>
      <c r="Z18" s="163">
        <v>3.085239115023502E-5</v>
      </c>
      <c r="AA18" s="163">
        <v>5.253046568090228E-5</v>
      </c>
      <c r="AB18" s="163">
        <v>1.9546894725250332E-5</v>
      </c>
      <c r="AC18" s="163">
        <v>1.0094040832231783E-3</v>
      </c>
      <c r="AD18" s="163">
        <v>1.7213788710236336E-3</v>
      </c>
      <c r="AE18" s="163">
        <v>1.1604598872096739E-2</v>
      </c>
      <c r="AF18" s="163">
        <v>1.0262475421126303</v>
      </c>
      <c r="AG18" s="163">
        <v>9.759815500140618E-3</v>
      </c>
      <c r="AH18" s="163">
        <v>2.6211062061686101E-2</v>
      </c>
      <c r="AI18" s="163">
        <v>1.9041119290778789E-3</v>
      </c>
      <c r="AJ18" s="163">
        <v>3.3151877076758891E-4</v>
      </c>
      <c r="AK18" s="163">
        <v>7.8616551282691786E-5</v>
      </c>
      <c r="AL18" s="163">
        <v>3.3791494287730181E-5</v>
      </c>
      <c r="AM18" s="163">
        <v>7.3655296925496301E-5</v>
      </c>
      <c r="AN18" s="163">
        <v>4.3741695170108192E-5</v>
      </c>
      <c r="AO18" s="163">
        <v>4.385862977736343E-5</v>
      </c>
      <c r="AP18" s="163">
        <v>6.2069894467784107E-5</v>
      </c>
      <c r="AQ18" s="163">
        <v>7.2345474951955707E-5</v>
      </c>
      <c r="AR18" s="163">
        <v>1.6683934871108515E-5</v>
      </c>
      <c r="AS18" s="163">
        <v>8.9072962272848633E-5</v>
      </c>
      <c r="AT18" s="163">
        <v>2.0724889344297042E-4</v>
      </c>
      <c r="AU18" s="163">
        <v>2.8503237131932122E-4</v>
      </c>
      <c r="AV18" s="163">
        <v>6.8413549818685423E-5</v>
      </c>
      <c r="AW18" s="163">
        <v>3.3377461923434089E-5</v>
      </c>
      <c r="AX18" s="163">
        <v>6.412045605503002E-5</v>
      </c>
      <c r="AY18" s="163">
        <v>8.4077955667613135E-4</v>
      </c>
      <c r="AZ18" s="164">
        <v>3.62235685098143E-5</v>
      </c>
      <c r="BA18" s="164">
        <v>3.2774575194125352E-3</v>
      </c>
      <c r="BB18" s="165">
        <v>6.7446721604466858E-5</v>
      </c>
    </row>
    <row r="19" spans="2:54" ht="20.100000000000001" customHeight="1" x14ac:dyDescent="0.15">
      <c r="B19" s="80" t="s">
        <v>24</v>
      </c>
      <c r="C19" s="174" t="s">
        <v>20</v>
      </c>
      <c r="D19" s="155">
        <v>1.5711713470188515E-2</v>
      </c>
      <c r="E19" s="156">
        <v>0.24758053753957254</v>
      </c>
      <c r="F19" s="156">
        <v>0.45759536613419122</v>
      </c>
      <c r="G19" s="157">
        <v>1.2035953935340736E-2</v>
      </c>
      <c r="H19" s="156">
        <v>0.18574481297906606</v>
      </c>
      <c r="I19" s="158">
        <v>0.16654522894517221</v>
      </c>
      <c r="K19" s="27">
        <v>1</v>
      </c>
      <c r="L19" s="30">
        <v>2</v>
      </c>
      <c r="M19" s="30">
        <v>3</v>
      </c>
      <c r="N19" s="1"/>
      <c r="P19" s="84" t="s">
        <v>24</v>
      </c>
      <c r="Q19" s="87" t="s">
        <v>20</v>
      </c>
      <c r="R19" s="163">
        <v>5.6134454008902501E-6</v>
      </c>
      <c r="S19" s="163">
        <v>5.3273694576525411E-6</v>
      </c>
      <c r="T19" s="163">
        <v>2.6332201286992505E-6</v>
      </c>
      <c r="U19" s="163">
        <v>2.416581122573256E-6</v>
      </c>
      <c r="V19" s="163">
        <v>6.8438534573206772E-6</v>
      </c>
      <c r="W19" s="163">
        <v>3.668002755804837E-6</v>
      </c>
      <c r="X19" s="163">
        <v>1.6831109251217508E-6</v>
      </c>
      <c r="Y19" s="163">
        <v>3.5327587080490242E-6</v>
      </c>
      <c r="Z19" s="163">
        <v>4.1261350998204816E-6</v>
      </c>
      <c r="AA19" s="163">
        <v>2.9283320208777418E-6</v>
      </c>
      <c r="AB19" s="163">
        <v>2.2131895326859627E-5</v>
      </c>
      <c r="AC19" s="163">
        <v>4.5094806035392222E-4</v>
      </c>
      <c r="AD19" s="163">
        <v>5.3057580193524286E-4</v>
      </c>
      <c r="AE19" s="163">
        <v>3.2965943802900732E-4</v>
      </c>
      <c r="AF19" s="163">
        <v>4.3307814777503281E-4</v>
      </c>
      <c r="AG19" s="163">
        <v>1.0016214132576204</v>
      </c>
      <c r="AH19" s="163">
        <v>3.8307856684965762E-4</v>
      </c>
      <c r="AI19" s="163">
        <v>5.7281483984486222E-4</v>
      </c>
      <c r="AJ19" s="163">
        <v>1.7152977280300641E-5</v>
      </c>
      <c r="AK19" s="163">
        <v>1.2382652724361677E-4</v>
      </c>
      <c r="AL19" s="163">
        <v>4.6404845239336181E-6</v>
      </c>
      <c r="AM19" s="163">
        <v>1.3455131150397219E-5</v>
      </c>
      <c r="AN19" s="163">
        <v>3.8753665512897129E-6</v>
      </c>
      <c r="AO19" s="163">
        <v>7.3575954038435152E-6</v>
      </c>
      <c r="AP19" s="163">
        <v>7.5972504835005441E-6</v>
      </c>
      <c r="AQ19" s="163">
        <v>5.29826459960125E-6</v>
      </c>
      <c r="AR19" s="163">
        <v>2.621985305896213E-6</v>
      </c>
      <c r="AS19" s="163">
        <v>1.1617663102470816E-5</v>
      </c>
      <c r="AT19" s="163">
        <v>1.129818245976271E-5</v>
      </c>
      <c r="AU19" s="163">
        <v>3.7054726727233629E-5</v>
      </c>
      <c r="AV19" s="163">
        <v>1.1667617386520734E-5</v>
      </c>
      <c r="AW19" s="163">
        <v>3.7152804247773251E-6</v>
      </c>
      <c r="AX19" s="163">
        <v>4.3133836571671251E-6</v>
      </c>
      <c r="AY19" s="163">
        <v>7.5839095755630059E-5</v>
      </c>
      <c r="AZ19" s="164">
        <v>6.6078266487827725E-6</v>
      </c>
      <c r="BA19" s="164">
        <v>4.1863510720177367E-6</v>
      </c>
      <c r="BB19" s="165">
        <v>2.5637309761883707E-5</v>
      </c>
    </row>
    <row r="20" spans="2:54" ht="20.100000000000001" customHeight="1" x14ac:dyDescent="0.15">
      <c r="B20" s="80" t="s">
        <v>26</v>
      </c>
      <c r="C20" s="174" t="s">
        <v>173</v>
      </c>
      <c r="D20" s="155">
        <v>1.93262355356697E-2</v>
      </c>
      <c r="E20" s="156">
        <v>0.29385135375195642</v>
      </c>
      <c r="F20" s="156">
        <v>0.37265561237227951</v>
      </c>
      <c r="G20" s="157">
        <v>8.8824698863027851E-3</v>
      </c>
      <c r="H20" s="156">
        <v>0.14760818423474312</v>
      </c>
      <c r="I20" s="158">
        <v>0.14409370365772542</v>
      </c>
      <c r="P20" s="84" t="s">
        <v>26</v>
      </c>
      <c r="Q20" s="87" t="s">
        <v>173</v>
      </c>
      <c r="R20" s="163">
        <v>1.204879169667948E-6</v>
      </c>
      <c r="S20" s="163">
        <v>2.0958816150394163E-6</v>
      </c>
      <c r="T20" s="163">
        <v>1.390720515513402E-6</v>
      </c>
      <c r="U20" s="163">
        <v>1.2706008237311299E-6</v>
      </c>
      <c r="V20" s="163">
        <v>1.1257560072653215E-6</v>
      </c>
      <c r="W20" s="163">
        <v>3.7179788370474677E-6</v>
      </c>
      <c r="X20" s="163">
        <v>8.372714516247984E-7</v>
      </c>
      <c r="Y20" s="163">
        <v>1.100264666836333E-6</v>
      </c>
      <c r="Z20" s="163">
        <v>1.5589205966608663E-6</v>
      </c>
      <c r="AA20" s="163">
        <v>8.5796425729855214E-7</v>
      </c>
      <c r="AB20" s="163">
        <v>2.4395307008625333E-6</v>
      </c>
      <c r="AC20" s="163">
        <v>2.4137874702747912E-5</v>
      </c>
      <c r="AD20" s="163">
        <v>4.1333332721395168E-6</v>
      </c>
      <c r="AE20" s="163">
        <v>1.5774714716062216E-6</v>
      </c>
      <c r="AF20" s="163">
        <v>2.6346762420929127E-6</v>
      </c>
      <c r="AG20" s="163">
        <v>1.4212943406874145E-6</v>
      </c>
      <c r="AH20" s="163">
        <v>1.0001507312710887</v>
      </c>
      <c r="AI20" s="163">
        <v>1.181593656845065E-6</v>
      </c>
      <c r="AJ20" s="163">
        <v>3.500667623280654E-6</v>
      </c>
      <c r="AK20" s="163">
        <v>2.3673789837616316E-5</v>
      </c>
      <c r="AL20" s="163">
        <v>1.948378036261013E-6</v>
      </c>
      <c r="AM20" s="163">
        <v>3.5894687960663206E-6</v>
      </c>
      <c r="AN20" s="163">
        <v>1.9227255699316144E-6</v>
      </c>
      <c r="AO20" s="163">
        <v>7.8931232403437763E-6</v>
      </c>
      <c r="AP20" s="163">
        <v>6.5554774638090802E-6</v>
      </c>
      <c r="AQ20" s="163">
        <v>4.9798199173753858E-6</v>
      </c>
      <c r="AR20" s="163">
        <v>2.1385652717774086E-6</v>
      </c>
      <c r="AS20" s="163">
        <v>4.7872916750744706E-6</v>
      </c>
      <c r="AT20" s="163">
        <v>6.6668581943601883E-6</v>
      </c>
      <c r="AU20" s="163">
        <v>3.9328936192653043E-5</v>
      </c>
      <c r="AV20" s="163">
        <v>2.1897679337382297E-6</v>
      </c>
      <c r="AW20" s="163">
        <v>1.6900635927785122E-6</v>
      </c>
      <c r="AX20" s="163">
        <v>3.3622640780972397E-6</v>
      </c>
      <c r="AY20" s="163">
        <v>3.145077941708541E-5</v>
      </c>
      <c r="AZ20" s="164">
        <v>4.3459850466997294E-6</v>
      </c>
      <c r="BA20" s="164">
        <v>1.4681690329336674E-6</v>
      </c>
      <c r="BB20" s="165">
        <v>6.2463705658378281E-6</v>
      </c>
    </row>
    <row r="21" spans="2:54" ht="20.100000000000001" customHeight="1" thickBot="1" x14ac:dyDescent="0.2">
      <c r="B21" s="80" t="s">
        <v>28</v>
      </c>
      <c r="C21" s="174" t="s">
        <v>22</v>
      </c>
      <c r="D21" s="155">
        <v>7.4064888283167263E-2</v>
      </c>
      <c r="E21" s="156">
        <v>0.15874932359084321</v>
      </c>
      <c r="F21" s="156">
        <v>0.26680865438106399</v>
      </c>
      <c r="G21" s="157">
        <v>1.5135078652765368E-2</v>
      </c>
      <c r="H21" s="156">
        <v>2.4895661824496332E-2</v>
      </c>
      <c r="I21" s="158">
        <v>2.441733712338524E-2</v>
      </c>
      <c r="K21" s="17" t="s">
        <v>100</v>
      </c>
      <c r="M21" s="6" t="s">
        <v>132</v>
      </c>
      <c r="P21" s="84" t="s">
        <v>28</v>
      </c>
      <c r="Q21" s="87" t="s">
        <v>22</v>
      </c>
      <c r="R21" s="163">
        <v>4.4961972390623048E-4</v>
      </c>
      <c r="S21" s="163">
        <v>1.2950714800246381E-4</v>
      </c>
      <c r="T21" s="163">
        <v>7.7491981795763904E-5</v>
      </c>
      <c r="U21" s="163">
        <v>3.1144339410814225E-5</v>
      </c>
      <c r="V21" s="163">
        <v>3.1991737223776979E-5</v>
      </c>
      <c r="W21" s="163">
        <v>4.5539892972787523E-5</v>
      </c>
      <c r="X21" s="163">
        <v>3.273919148542921E-5</v>
      </c>
      <c r="Y21" s="163">
        <v>2.6896503319962377E-5</v>
      </c>
      <c r="Z21" s="163">
        <v>5.1826673443849116E-5</v>
      </c>
      <c r="AA21" s="163">
        <v>2.4177653882293095E-5</v>
      </c>
      <c r="AB21" s="163">
        <v>2.4862719761494888E-5</v>
      </c>
      <c r="AC21" s="163">
        <v>2.8734367422957635E-5</v>
      </c>
      <c r="AD21" s="163">
        <v>2.4282061743250079E-5</v>
      </c>
      <c r="AE21" s="163">
        <v>2.7760703245644733E-5</v>
      </c>
      <c r="AF21" s="163">
        <v>3.1840895922644131E-5</v>
      </c>
      <c r="AG21" s="163">
        <v>1.9556991741121175E-5</v>
      </c>
      <c r="AH21" s="163">
        <v>2.7583923662672958E-5</v>
      </c>
      <c r="AI21" s="163">
        <v>1.0298378920422255</v>
      </c>
      <c r="AJ21" s="163">
        <v>9.8190754576053639E-5</v>
      </c>
      <c r="AK21" s="163">
        <v>5.3317490136340468E-5</v>
      </c>
      <c r="AL21" s="163">
        <v>4.6621966995301852E-5</v>
      </c>
      <c r="AM21" s="163">
        <v>7.3127259414315963E-5</v>
      </c>
      <c r="AN21" s="163">
        <v>5.7265979665259608E-5</v>
      </c>
      <c r="AO21" s="163">
        <v>5.7349468229389495E-5</v>
      </c>
      <c r="AP21" s="163">
        <v>6.1899387936243199E-5</v>
      </c>
      <c r="AQ21" s="163">
        <v>6.551059032878179E-5</v>
      </c>
      <c r="AR21" s="163">
        <v>1.6008565607775771E-5</v>
      </c>
      <c r="AS21" s="163">
        <v>7.1621284009035279E-4</v>
      </c>
      <c r="AT21" s="163">
        <v>7.8176046686413611E-5</v>
      </c>
      <c r="AU21" s="163">
        <v>5.2617290564295754E-4</v>
      </c>
      <c r="AV21" s="163">
        <v>3.7989625880707597E-5</v>
      </c>
      <c r="AW21" s="163">
        <v>3.0343794184517172E-5</v>
      </c>
      <c r="AX21" s="163">
        <v>5.4525486535764656E-5</v>
      </c>
      <c r="AY21" s="163">
        <v>8.6843547067421995E-4</v>
      </c>
      <c r="AZ21" s="164">
        <v>4.8506924015902353E-5</v>
      </c>
      <c r="BA21" s="164">
        <v>3.6137213303987595E-5</v>
      </c>
      <c r="BB21" s="165">
        <v>1.255425740190476E-4</v>
      </c>
    </row>
    <row r="22" spans="2:54" ht="20.100000000000001" customHeight="1" x14ac:dyDescent="0.15">
      <c r="B22" s="80" t="s">
        <v>30</v>
      </c>
      <c r="C22" s="174" t="s">
        <v>25</v>
      </c>
      <c r="D22" s="155">
        <v>0.32336865456927733</v>
      </c>
      <c r="E22" s="156">
        <v>0.18889459595157659</v>
      </c>
      <c r="F22" s="156">
        <v>0.32742198926118327</v>
      </c>
      <c r="G22" s="157">
        <v>9.7727837104281505E-3</v>
      </c>
      <c r="H22" s="156">
        <v>0.10888458976590434</v>
      </c>
      <c r="I22" s="158">
        <v>8.9865447448715816E-2</v>
      </c>
      <c r="K22" s="121"/>
      <c r="L22" s="122" t="s">
        <v>62</v>
      </c>
      <c r="M22" s="120" t="s">
        <v>55</v>
      </c>
      <c r="P22" s="84" t="s">
        <v>30</v>
      </c>
      <c r="Q22" s="87" t="s">
        <v>25</v>
      </c>
      <c r="R22" s="163">
        <v>1.0124699802055554E-3</v>
      </c>
      <c r="S22" s="163">
        <v>2.5159745808453794E-3</v>
      </c>
      <c r="T22" s="163">
        <v>3.0851371296810948E-3</v>
      </c>
      <c r="U22" s="163">
        <v>7.0260187850100997E-3</v>
      </c>
      <c r="V22" s="163">
        <v>2.7016454395947485E-3</v>
      </c>
      <c r="W22" s="163">
        <v>1.3380544731373455E-3</v>
      </c>
      <c r="X22" s="163">
        <v>5.0175488805283127E-3</v>
      </c>
      <c r="Y22" s="163">
        <v>1.0222419573309154E-3</v>
      </c>
      <c r="Z22" s="163">
        <v>2.0636299337480671E-3</v>
      </c>
      <c r="AA22" s="163">
        <v>5.3646324618132268E-3</v>
      </c>
      <c r="AB22" s="163">
        <v>5.492901376140364E-4</v>
      </c>
      <c r="AC22" s="163">
        <v>8.2553549767200264E-4</v>
      </c>
      <c r="AD22" s="163">
        <v>1.2792854398554611E-3</v>
      </c>
      <c r="AE22" s="163">
        <v>2.3773252215004413E-3</v>
      </c>
      <c r="AF22" s="163">
        <v>2.610757538568462E-3</v>
      </c>
      <c r="AG22" s="163">
        <v>6.8584041707783435E-4</v>
      </c>
      <c r="AH22" s="163">
        <v>2.6282481176953037E-3</v>
      </c>
      <c r="AI22" s="163">
        <v>6.5618739714418735E-4</v>
      </c>
      <c r="AJ22" s="163">
        <v>1.0261846711860401</v>
      </c>
      <c r="AK22" s="163">
        <v>1.6052380423075112E-3</v>
      </c>
      <c r="AL22" s="163">
        <v>3.2045064950330764E-3</v>
      </c>
      <c r="AM22" s="163">
        <v>2.2505298989016283E-3</v>
      </c>
      <c r="AN22" s="163">
        <v>1.8834383772700749E-3</v>
      </c>
      <c r="AO22" s="163">
        <v>1.8455637426289899E-3</v>
      </c>
      <c r="AP22" s="163">
        <v>3.1895625341467463E-3</v>
      </c>
      <c r="AQ22" s="163">
        <v>6.2524396612844068E-3</v>
      </c>
      <c r="AR22" s="163">
        <v>4.9393879133539909E-4</v>
      </c>
      <c r="AS22" s="163">
        <v>1.5234603854185822E-3</v>
      </c>
      <c r="AT22" s="163">
        <v>8.4572286110519909E-3</v>
      </c>
      <c r="AU22" s="163">
        <v>3.6154709475139189E-3</v>
      </c>
      <c r="AV22" s="163">
        <v>3.9662973534778084E-3</v>
      </c>
      <c r="AW22" s="163">
        <v>1.5464127243098153E-3</v>
      </c>
      <c r="AX22" s="163">
        <v>1.6522010208992945E-2</v>
      </c>
      <c r="AY22" s="163">
        <v>4.2278867658205946E-3</v>
      </c>
      <c r="AZ22" s="164">
        <v>3.0376316180175966E-3</v>
      </c>
      <c r="BA22" s="164">
        <v>4.9304942001469107E-2</v>
      </c>
      <c r="BB22" s="165">
        <v>1.6947583069233526E-3</v>
      </c>
    </row>
    <row r="23" spans="2:54" ht="20.100000000000001" customHeight="1" x14ac:dyDescent="0.15">
      <c r="B23" s="80" t="s">
        <v>31</v>
      </c>
      <c r="C23" s="174" t="s">
        <v>27</v>
      </c>
      <c r="D23" s="155">
        <v>1</v>
      </c>
      <c r="E23" s="156">
        <v>0.29620890480149503</v>
      </c>
      <c r="F23" s="156">
        <v>0.39712100317208404</v>
      </c>
      <c r="G23" s="157">
        <v>1.321206289796636E-4</v>
      </c>
      <c r="H23" s="156">
        <v>7.9028530502267408E-2</v>
      </c>
      <c r="I23" s="158">
        <v>6.3869523334828232E-2</v>
      </c>
      <c r="J23" s="172"/>
      <c r="K23" s="123" t="s">
        <v>93</v>
      </c>
      <c r="L23" s="176">
        <v>277713</v>
      </c>
      <c r="M23" s="177">
        <v>291475</v>
      </c>
      <c r="P23" s="84" t="s">
        <v>31</v>
      </c>
      <c r="Q23" s="87" t="s">
        <v>27</v>
      </c>
      <c r="R23" s="163">
        <v>4.0823111803984973E-3</v>
      </c>
      <c r="S23" s="163">
        <v>5.9987961973869807E-3</v>
      </c>
      <c r="T23" s="163">
        <v>1.6834319742248291E-3</v>
      </c>
      <c r="U23" s="163">
        <v>3.1216657875569199E-3</v>
      </c>
      <c r="V23" s="163">
        <v>3.7296294270974598E-3</v>
      </c>
      <c r="W23" s="163">
        <v>2.4511906892803418E-3</v>
      </c>
      <c r="X23" s="163">
        <v>3.1528951354599893E-3</v>
      </c>
      <c r="Y23" s="163">
        <v>4.5870123211331337E-3</v>
      </c>
      <c r="Z23" s="163">
        <v>7.4568402502006676E-3</v>
      </c>
      <c r="AA23" s="163">
        <v>3.9035988846074479E-3</v>
      </c>
      <c r="AB23" s="163">
        <v>6.0736877755607575E-3</v>
      </c>
      <c r="AC23" s="163">
        <v>2.2742278853891537E-3</v>
      </c>
      <c r="AD23" s="163">
        <v>2.4250443327266144E-3</v>
      </c>
      <c r="AE23" s="163">
        <v>2.7317122125480433E-3</v>
      </c>
      <c r="AF23" s="163">
        <v>2.5997698170047039E-3</v>
      </c>
      <c r="AG23" s="163">
        <v>2.5634213095524446E-3</v>
      </c>
      <c r="AH23" s="163">
        <v>2.8820560369867934E-3</v>
      </c>
      <c r="AI23" s="163">
        <v>9.930191743564036E-4</v>
      </c>
      <c r="AJ23" s="163">
        <v>2.7002863507230909E-3</v>
      </c>
      <c r="AK23" s="163">
        <v>1.1702095688838012</v>
      </c>
      <c r="AL23" s="163">
        <v>1.5411189541094631E-2</v>
      </c>
      <c r="AM23" s="163">
        <v>3.8327067796902231E-2</v>
      </c>
      <c r="AN23" s="163">
        <v>4.3776000326351591E-3</v>
      </c>
      <c r="AO23" s="163">
        <v>3.8074100384203088E-3</v>
      </c>
      <c r="AP23" s="163">
        <v>5.1463671798748223E-3</v>
      </c>
      <c r="AQ23" s="163">
        <v>3.7638368428104525E-3</v>
      </c>
      <c r="AR23" s="163">
        <v>1.1022017916756732E-2</v>
      </c>
      <c r="AS23" s="163">
        <v>8.7428802478330785E-3</v>
      </c>
      <c r="AT23" s="163">
        <v>6.8998081126688763E-3</v>
      </c>
      <c r="AU23" s="163">
        <v>9.5954980619991706E-3</v>
      </c>
      <c r="AV23" s="163">
        <v>7.8041385055800314E-3</v>
      </c>
      <c r="AW23" s="163">
        <v>3.4275169500353011E-3</v>
      </c>
      <c r="AX23" s="163">
        <v>3.0294374814350644E-3</v>
      </c>
      <c r="AY23" s="163">
        <v>2.2070192153950449E-3</v>
      </c>
      <c r="AZ23" s="164">
        <v>3.9996867448813837E-3</v>
      </c>
      <c r="BA23" s="164">
        <v>1.289426099304612E-3</v>
      </c>
      <c r="BB23" s="165">
        <v>2.5357914706476453E-3</v>
      </c>
    </row>
    <row r="24" spans="2:54" ht="20.100000000000001" customHeight="1" x14ac:dyDescent="0.15">
      <c r="B24" s="80" t="s">
        <v>32</v>
      </c>
      <c r="C24" s="174" t="s">
        <v>29</v>
      </c>
      <c r="D24" s="155">
        <v>6.7538187043671094E-2</v>
      </c>
      <c r="E24" s="156">
        <v>0.16935097654955344</v>
      </c>
      <c r="F24" s="156">
        <v>0.37010763714774625</v>
      </c>
      <c r="G24" s="157">
        <v>2.6523243738938933E-2</v>
      </c>
      <c r="H24" s="156">
        <v>9.3772780519898888E-2</v>
      </c>
      <c r="I24" s="158">
        <v>9.2948766631323329E-2</v>
      </c>
      <c r="J24" s="172"/>
      <c r="K24" s="123" t="s">
        <v>92</v>
      </c>
      <c r="L24" s="178">
        <v>314374</v>
      </c>
      <c r="M24" s="179">
        <v>297145</v>
      </c>
      <c r="P24" s="84" t="s">
        <v>32</v>
      </c>
      <c r="Q24" s="87" t="s">
        <v>29</v>
      </c>
      <c r="R24" s="163">
        <v>8.1051743851706713E-4</v>
      </c>
      <c r="S24" s="163">
        <v>1.7946829216411466E-3</v>
      </c>
      <c r="T24" s="163">
        <v>1.1978121700221794E-3</v>
      </c>
      <c r="U24" s="163">
        <v>1.7570534449038726E-3</v>
      </c>
      <c r="V24" s="163">
        <v>1.5647172505466409E-3</v>
      </c>
      <c r="W24" s="163">
        <v>9.5617715542448221E-4</v>
      </c>
      <c r="X24" s="163">
        <v>1.0414779720405334E-3</v>
      </c>
      <c r="Y24" s="163">
        <v>2.4110368529054729E-3</v>
      </c>
      <c r="Z24" s="163">
        <v>3.9509071008654714E-3</v>
      </c>
      <c r="AA24" s="163">
        <v>2.8995634231932226E-3</v>
      </c>
      <c r="AB24" s="163">
        <v>1.354605084718873E-3</v>
      </c>
      <c r="AC24" s="163">
        <v>9.2183092955813609E-4</v>
      </c>
      <c r="AD24" s="163">
        <v>9.3059081963737242E-4</v>
      </c>
      <c r="AE24" s="163">
        <v>7.9197243057698807E-4</v>
      </c>
      <c r="AF24" s="163">
        <v>2.3333411530959431E-3</v>
      </c>
      <c r="AG24" s="163">
        <v>9.019943123996214E-4</v>
      </c>
      <c r="AH24" s="163">
        <v>5.1529854817052229E-4</v>
      </c>
      <c r="AI24" s="163">
        <v>1.0763994530690513E-3</v>
      </c>
      <c r="AJ24" s="163">
        <v>1.6233742712135559E-3</v>
      </c>
      <c r="AK24" s="163">
        <v>4.8899596257803843E-4</v>
      </c>
      <c r="AL24" s="163">
        <v>1.0069353793182296</v>
      </c>
      <c r="AM24" s="163">
        <v>3.2957894844983572E-3</v>
      </c>
      <c r="AN24" s="163">
        <v>5.143124877826079E-3</v>
      </c>
      <c r="AO24" s="163">
        <v>4.6520698425836705E-4</v>
      </c>
      <c r="AP24" s="163">
        <v>2.9792652556433707E-3</v>
      </c>
      <c r="AQ24" s="163">
        <v>4.69441879727449E-4</v>
      </c>
      <c r="AR24" s="163">
        <v>3.4081392574757802E-4</v>
      </c>
      <c r="AS24" s="163">
        <v>8.9036393070140497E-4</v>
      </c>
      <c r="AT24" s="163">
        <v>7.1978866937106711E-4</v>
      </c>
      <c r="AU24" s="163">
        <v>9.9785460365042333E-4</v>
      </c>
      <c r="AV24" s="163">
        <v>1.7635341471352044E-3</v>
      </c>
      <c r="AW24" s="163">
        <v>9.5554274608195379E-4</v>
      </c>
      <c r="AX24" s="163">
        <v>4.9456162531950367E-4</v>
      </c>
      <c r="AY24" s="163">
        <v>4.7512776237689907E-4</v>
      </c>
      <c r="AZ24" s="164">
        <v>2.688845221698041E-3</v>
      </c>
      <c r="BA24" s="164">
        <v>4.4384653441677062E-4</v>
      </c>
      <c r="BB24" s="165">
        <v>6.238751157320873E-4</v>
      </c>
    </row>
    <row r="25" spans="2:54" ht="20.100000000000001" customHeight="1" x14ac:dyDescent="0.15">
      <c r="B25" s="80" t="s">
        <v>34</v>
      </c>
      <c r="C25" s="174" t="s">
        <v>120</v>
      </c>
      <c r="D25" s="155">
        <v>1</v>
      </c>
      <c r="E25" s="156">
        <v>0.18878335399703786</v>
      </c>
      <c r="F25" s="156">
        <v>0.50109025920190653</v>
      </c>
      <c r="G25" s="157">
        <v>6.7071037301526231E-3</v>
      </c>
      <c r="H25" s="156">
        <v>6.9752521932400207E-3</v>
      </c>
      <c r="I25" s="158">
        <v>6.8880615408245206E-3</v>
      </c>
      <c r="J25" s="172"/>
      <c r="K25" s="123" t="s">
        <v>91</v>
      </c>
      <c r="L25" s="178">
        <v>299637</v>
      </c>
      <c r="M25" s="179">
        <v>301839</v>
      </c>
      <c r="P25" s="84" t="s">
        <v>34</v>
      </c>
      <c r="Q25" s="87" t="s">
        <v>120</v>
      </c>
      <c r="R25" s="163">
        <v>9.2781912252747859E-4</v>
      </c>
      <c r="S25" s="163">
        <v>3.0683265588412915E-3</v>
      </c>
      <c r="T25" s="163">
        <v>2.4496124512765126E-3</v>
      </c>
      <c r="U25" s="163">
        <v>1.9223156375633333E-3</v>
      </c>
      <c r="V25" s="163">
        <v>1.5461209245168476E-3</v>
      </c>
      <c r="W25" s="163">
        <v>3.6815678297291107E-3</v>
      </c>
      <c r="X25" s="163">
        <v>2.5967086351998741E-3</v>
      </c>
      <c r="Y25" s="163">
        <v>1.3950531406686389E-3</v>
      </c>
      <c r="Z25" s="163">
        <v>1.6226908619395178E-3</v>
      </c>
      <c r="AA25" s="163">
        <v>8.360511671047082E-4</v>
      </c>
      <c r="AB25" s="163">
        <v>8.6874465908175018E-4</v>
      </c>
      <c r="AC25" s="163">
        <v>7.9251899551887846E-4</v>
      </c>
      <c r="AD25" s="163">
        <v>1.0042622123366735E-3</v>
      </c>
      <c r="AE25" s="163">
        <v>6.8197023717016996E-4</v>
      </c>
      <c r="AF25" s="163">
        <v>2.5637637436550392E-3</v>
      </c>
      <c r="AG25" s="163">
        <v>1.0074197275217419E-3</v>
      </c>
      <c r="AH25" s="163">
        <v>5.5270879065480233E-4</v>
      </c>
      <c r="AI25" s="163">
        <v>4.6397332354919526E-4</v>
      </c>
      <c r="AJ25" s="163">
        <v>1.1364355583531431E-3</v>
      </c>
      <c r="AK25" s="163">
        <v>1.362645783565253E-3</v>
      </c>
      <c r="AL25" s="163">
        <v>1.3271994371709874E-3</v>
      </c>
      <c r="AM25" s="163">
        <v>1.0989992535680111</v>
      </c>
      <c r="AN25" s="163">
        <v>1.0317870263310368E-2</v>
      </c>
      <c r="AO25" s="163">
        <v>1.0472993858115164E-3</v>
      </c>
      <c r="AP25" s="163">
        <v>4.8865726454955724E-3</v>
      </c>
      <c r="AQ25" s="163">
        <v>1.8074678358955931E-3</v>
      </c>
      <c r="AR25" s="163">
        <v>6.3517236098323856E-4</v>
      </c>
      <c r="AS25" s="163">
        <v>5.3284957251958694E-3</v>
      </c>
      <c r="AT25" s="163">
        <v>3.5787387658860188E-3</v>
      </c>
      <c r="AU25" s="163">
        <v>4.757326118239499E-3</v>
      </c>
      <c r="AV25" s="163">
        <v>9.9700488494166451E-3</v>
      </c>
      <c r="AW25" s="163">
        <v>5.5196987199732234E-3</v>
      </c>
      <c r="AX25" s="163">
        <v>2.9578002171211245E-3</v>
      </c>
      <c r="AY25" s="163">
        <v>1.1268282707060516E-3</v>
      </c>
      <c r="AZ25" s="164">
        <v>9.7994279116351626E-3</v>
      </c>
      <c r="BA25" s="164">
        <v>7.0228502926881901E-4</v>
      </c>
      <c r="BB25" s="165">
        <v>2.7770272759655413E-3</v>
      </c>
    </row>
    <row r="26" spans="2:54" ht="20.100000000000001" customHeight="1" x14ac:dyDescent="0.15">
      <c r="B26" s="80" t="s">
        <v>36</v>
      </c>
      <c r="C26" s="174" t="s">
        <v>108</v>
      </c>
      <c r="D26" s="155">
        <v>0.65942972474464856</v>
      </c>
      <c r="E26" s="156">
        <v>0.49624629815685511</v>
      </c>
      <c r="F26" s="156">
        <v>0.65820401405665141</v>
      </c>
      <c r="G26" s="157">
        <v>1.0002654990877511E-3</v>
      </c>
      <c r="H26" s="156">
        <v>5.0491203028215421E-2</v>
      </c>
      <c r="I26" s="158">
        <v>4.3154438915134673E-2</v>
      </c>
      <c r="J26" s="172"/>
      <c r="K26" s="123" t="s">
        <v>90</v>
      </c>
      <c r="L26" s="178">
        <v>309347</v>
      </c>
      <c r="M26" s="179">
        <v>298167</v>
      </c>
      <c r="P26" s="84" t="s">
        <v>36</v>
      </c>
      <c r="Q26" s="87" t="s">
        <v>108</v>
      </c>
      <c r="R26" s="163">
        <v>4.8991910566298412E-4</v>
      </c>
      <c r="S26" s="163">
        <v>2.0777594643946657E-3</v>
      </c>
      <c r="T26" s="163">
        <v>9.713963142416464E-4</v>
      </c>
      <c r="U26" s="163">
        <v>3.8045979743141841E-4</v>
      </c>
      <c r="V26" s="163">
        <v>4.6836437254984111E-4</v>
      </c>
      <c r="W26" s="163">
        <v>2.7488441961924194E-3</v>
      </c>
      <c r="X26" s="163">
        <v>3.3596394844358967E-4</v>
      </c>
      <c r="Y26" s="163">
        <v>2.1489225108680163E-4</v>
      </c>
      <c r="Z26" s="163">
        <v>2.0186448500549188E-3</v>
      </c>
      <c r="AA26" s="163">
        <v>6.268168338069164E-4</v>
      </c>
      <c r="AB26" s="163">
        <v>2.4860683143340646E-4</v>
      </c>
      <c r="AC26" s="163">
        <v>4.0143078370250083E-4</v>
      </c>
      <c r="AD26" s="163">
        <v>1.9936544897713619E-4</v>
      </c>
      <c r="AE26" s="163">
        <v>2.7699147768439858E-4</v>
      </c>
      <c r="AF26" s="163">
        <v>6.9093044348593848E-4</v>
      </c>
      <c r="AG26" s="163">
        <v>4.3040367598697673E-4</v>
      </c>
      <c r="AH26" s="163">
        <v>2.9651650305984398E-4</v>
      </c>
      <c r="AI26" s="163">
        <v>1.3018476940812178E-4</v>
      </c>
      <c r="AJ26" s="163">
        <v>6.0652988054360208E-4</v>
      </c>
      <c r="AK26" s="163">
        <v>1.5681981816292904E-3</v>
      </c>
      <c r="AL26" s="163">
        <v>7.9792170500860779E-3</v>
      </c>
      <c r="AM26" s="163">
        <v>1.8613645992635692E-3</v>
      </c>
      <c r="AN26" s="163">
        <v>1.0005111175390102</v>
      </c>
      <c r="AO26" s="163">
        <v>1.0628472868899424E-3</v>
      </c>
      <c r="AP26" s="163">
        <v>1.4174040213248615E-3</v>
      </c>
      <c r="AQ26" s="163">
        <v>2.5162704320444863E-3</v>
      </c>
      <c r="AR26" s="163">
        <v>2.1699250138297843E-4</v>
      </c>
      <c r="AS26" s="163">
        <v>3.3626635980939837E-3</v>
      </c>
      <c r="AT26" s="163">
        <v>4.2339039802013929E-3</v>
      </c>
      <c r="AU26" s="163">
        <v>1.6845162952769242E-2</v>
      </c>
      <c r="AV26" s="163">
        <v>3.9770600254089633E-3</v>
      </c>
      <c r="AW26" s="163">
        <v>2.7309847930019962E-3</v>
      </c>
      <c r="AX26" s="163">
        <v>4.559918366099122E-4</v>
      </c>
      <c r="AY26" s="163">
        <v>5.079953514861501E-4</v>
      </c>
      <c r="AZ26" s="164">
        <v>1.1332414722695956E-2</v>
      </c>
      <c r="BA26" s="164">
        <v>3.42274410926505E-4</v>
      </c>
      <c r="BB26" s="165">
        <v>1.2011602271230644E-2</v>
      </c>
    </row>
    <row r="27" spans="2:54" ht="20.100000000000001" customHeight="1" x14ac:dyDescent="0.15">
      <c r="B27" s="80" t="s">
        <v>37</v>
      </c>
      <c r="C27" s="174" t="s">
        <v>180</v>
      </c>
      <c r="D27" s="155">
        <v>0.58579275867060709</v>
      </c>
      <c r="E27" s="156">
        <v>0.33507222569115591</v>
      </c>
      <c r="F27" s="156">
        <v>0.72702095194491578</v>
      </c>
      <c r="G27" s="157">
        <v>4.7921270532048303E-2</v>
      </c>
      <c r="H27" s="156">
        <v>0.1195142793045386</v>
      </c>
      <c r="I27" s="158">
        <v>0.10693824738558673</v>
      </c>
      <c r="J27" s="172"/>
      <c r="K27" s="123" t="s">
        <v>95</v>
      </c>
      <c r="L27" s="178">
        <v>319388</v>
      </c>
      <c r="M27" s="179">
        <v>306740</v>
      </c>
      <c r="P27" s="84" t="s">
        <v>37</v>
      </c>
      <c r="Q27" s="87" t="s">
        <v>180</v>
      </c>
      <c r="R27" s="163">
        <v>2.5692702528301015E-2</v>
      </c>
      <c r="S27" s="163">
        <v>1.5160638824480419E-2</v>
      </c>
      <c r="T27" s="163">
        <v>4.9927970144435049E-2</v>
      </c>
      <c r="U27" s="163">
        <v>3.9276051003845819E-2</v>
      </c>
      <c r="V27" s="163">
        <v>4.7389086763153759E-2</v>
      </c>
      <c r="W27" s="163">
        <v>2.5384843751045202E-2</v>
      </c>
      <c r="X27" s="163">
        <v>1.9158879300370801E-2</v>
      </c>
      <c r="Y27" s="163">
        <v>3.5989437723136952E-2</v>
      </c>
      <c r="Z27" s="163">
        <v>2.0874503340596574E-2</v>
      </c>
      <c r="AA27" s="163">
        <v>2.677288461880838E-2</v>
      </c>
      <c r="AB27" s="163">
        <v>2.7985143980802284E-2</v>
      </c>
      <c r="AC27" s="163">
        <v>2.4757640799986554E-2</v>
      </c>
      <c r="AD27" s="163">
        <v>2.3356824261417865E-2</v>
      </c>
      <c r="AE27" s="163">
        <v>1.9902547806697105E-2</v>
      </c>
      <c r="AF27" s="163">
        <v>2.7480196863077073E-2</v>
      </c>
      <c r="AG27" s="163">
        <v>2.9789519239437252E-2</v>
      </c>
      <c r="AH27" s="163">
        <v>2.5867810824434172E-2</v>
      </c>
      <c r="AI27" s="163">
        <v>3.2123119860995072E-2</v>
      </c>
      <c r="AJ27" s="163">
        <v>4.1814335649439698E-2</v>
      </c>
      <c r="AK27" s="163">
        <v>3.9411114178296409E-2</v>
      </c>
      <c r="AL27" s="163">
        <v>1.1250575409580124E-2</v>
      </c>
      <c r="AM27" s="163">
        <v>1.2873574982784875E-2</v>
      </c>
      <c r="AN27" s="163">
        <v>7.9318303750205207E-3</v>
      </c>
      <c r="AO27" s="163">
        <v>1.0061297862380072</v>
      </c>
      <c r="AP27" s="163">
        <v>5.6927010169670446E-3</v>
      </c>
      <c r="AQ27" s="163">
        <v>3.9537179144225687E-3</v>
      </c>
      <c r="AR27" s="163">
        <v>1.0988753707576093E-3</v>
      </c>
      <c r="AS27" s="163">
        <v>1.2576809139092392E-2</v>
      </c>
      <c r="AT27" s="163">
        <v>7.0109299188488581E-3</v>
      </c>
      <c r="AU27" s="163">
        <v>5.0621737100883845E-3</v>
      </c>
      <c r="AV27" s="163">
        <v>6.1286515646306969E-3</v>
      </c>
      <c r="AW27" s="163">
        <v>3.1032244956127896E-2</v>
      </c>
      <c r="AX27" s="163">
        <v>1.5215392017177684E-2</v>
      </c>
      <c r="AY27" s="163">
        <v>8.028565236954081E-3</v>
      </c>
      <c r="AZ27" s="164">
        <v>2.9155490764374629E-2</v>
      </c>
      <c r="BA27" s="164">
        <v>9.3306006389840893E-2</v>
      </c>
      <c r="BB27" s="165">
        <v>7.7686133808636017E-3</v>
      </c>
    </row>
    <row r="28" spans="2:54" ht="20.100000000000001" customHeight="1" x14ac:dyDescent="0.15">
      <c r="B28" s="80" t="s">
        <v>38</v>
      </c>
      <c r="C28" s="174" t="s">
        <v>181</v>
      </c>
      <c r="D28" s="155">
        <v>0.75549990492609098</v>
      </c>
      <c r="E28" s="156">
        <v>0.43680069609676569</v>
      </c>
      <c r="F28" s="156">
        <v>0.66088267647694288</v>
      </c>
      <c r="G28" s="157">
        <v>0.11935959948490803</v>
      </c>
      <c r="H28" s="156">
        <v>0.19568180925740924</v>
      </c>
      <c r="I28" s="158">
        <v>0.17265605320513935</v>
      </c>
      <c r="J28" s="172"/>
      <c r="K28" s="123" t="s">
        <v>96</v>
      </c>
      <c r="L28" s="178">
        <v>287995</v>
      </c>
      <c r="M28" s="179">
        <v>300699</v>
      </c>
      <c r="P28" s="84" t="s">
        <v>38</v>
      </c>
      <c r="Q28" s="87" t="s">
        <v>181</v>
      </c>
      <c r="R28" s="163">
        <v>2.8431883780553748E-2</v>
      </c>
      <c r="S28" s="163">
        <v>6.7692500224792521E-3</v>
      </c>
      <c r="T28" s="163">
        <v>7.4151022200944971E-3</v>
      </c>
      <c r="U28" s="163">
        <v>1.408342538958845E-2</v>
      </c>
      <c r="V28" s="163">
        <v>4.0386253088218454E-3</v>
      </c>
      <c r="W28" s="163">
        <v>1.8043214853099986E-3</v>
      </c>
      <c r="X28" s="163">
        <v>1.1935862542409483E-3</v>
      </c>
      <c r="Y28" s="163">
        <v>1.0401794082591247E-3</v>
      </c>
      <c r="Z28" s="163">
        <v>2.8392593945284904E-3</v>
      </c>
      <c r="AA28" s="163">
        <v>1.3910771007148487E-3</v>
      </c>
      <c r="AB28" s="163">
        <v>1.3036611958900017E-3</v>
      </c>
      <c r="AC28" s="163">
        <v>3.0047400790359506E-3</v>
      </c>
      <c r="AD28" s="163">
        <v>3.9876637116154617E-3</v>
      </c>
      <c r="AE28" s="163">
        <v>6.2885472151090419E-3</v>
      </c>
      <c r="AF28" s="163">
        <v>2.0801491782846972E-3</v>
      </c>
      <c r="AG28" s="163">
        <v>2.342627931009836E-3</v>
      </c>
      <c r="AH28" s="163">
        <v>2.9232630013513307E-3</v>
      </c>
      <c r="AI28" s="163">
        <v>1.1020005065377721E-3</v>
      </c>
      <c r="AJ28" s="163">
        <v>5.1539317646035702E-3</v>
      </c>
      <c r="AK28" s="163">
        <v>4.6783314913216517E-3</v>
      </c>
      <c r="AL28" s="163">
        <v>1.109755774725266E-3</v>
      </c>
      <c r="AM28" s="163">
        <v>3.2516407162382559E-3</v>
      </c>
      <c r="AN28" s="163">
        <v>4.4371227806049738E-3</v>
      </c>
      <c r="AO28" s="163">
        <v>3.6797246969436331E-3</v>
      </c>
      <c r="AP28" s="163">
        <v>1.0036272623317279</v>
      </c>
      <c r="AQ28" s="163">
        <v>2.5561923678911243E-3</v>
      </c>
      <c r="AR28" s="163">
        <v>3.7817307340126572E-3</v>
      </c>
      <c r="AS28" s="163">
        <v>1.477850829369517E-2</v>
      </c>
      <c r="AT28" s="163">
        <v>3.4465440781594474E-3</v>
      </c>
      <c r="AU28" s="163">
        <v>4.3017723592023377E-3</v>
      </c>
      <c r="AV28" s="163">
        <v>3.7686611310931112E-3</v>
      </c>
      <c r="AW28" s="163">
        <v>7.6326135758718449E-3</v>
      </c>
      <c r="AX28" s="163">
        <v>1.5513813397339905E-2</v>
      </c>
      <c r="AY28" s="163">
        <v>5.3720922460349235E-3</v>
      </c>
      <c r="AZ28" s="164">
        <v>2.2142323893491873E-2</v>
      </c>
      <c r="BA28" s="164">
        <v>6.0740085060232762E-2</v>
      </c>
      <c r="BB28" s="165">
        <v>7.6862209179949011E-3</v>
      </c>
    </row>
    <row r="29" spans="2:54" ht="20.100000000000001" customHeight="1" x14ac:dyDescent="0.15">
      <c r="B29" s="80" t="s">
        <v>40</v>
      </c>
      <c r="C29" s="174" t="s">
        <v>33</v>
      </c>
      <c r="D29" s="155">
        <v>0.71339457032035303</v>
      </c>
      <c r="E29" s="156">
        <v>0.33612851410243494</v>
      </c>
      <c r="F29" s="156">
        <v>0.67900120186476431</v>
      </c>
      <c r="G29" s="157">
        <v>2.7791994449472394E-2</v>
      </c>
      <c r="H29" s="156">
        <v>5.410297670960814E-2</v>
      </c>
      <c r="I29" s="158">
        <v>5.188344115967472E-2</v>
      </c>
      <c r="J29" s="172"/>
      <c r="K29" s="123" t="s">
        <v>97</v>
      </c>
      <c r="L29" s="180">
        <v>322235</v>
      </c>
      <c r="M29" s="181">
        <v>305454</v>
      </c>
      <c r="P29" s="84" t="s">
        <v>40</v>
      </c>
      <c r="Q29" s="87" t="s">
        <v>33</v>
      </c>
      <c r="R29" s="163">
        <v>6.8005507127526224E-3</v>
      </c>
      <c r="S29" s="163">
        <v>4.2063272750935417E-2</v>
      </c>
      <c r="T29" s="163">
        <v>5.8982238457081521E-3</v>
      </c>
      <c r="U29" s="163">
        <v>1.4901607901488438E-2</v>
      </c>
      <c r="V29" s="163">
        <v>1.0589829133465123E-2</v>
      </c>
      <c r="W29" s="163">
        <v>6.5197454862935319E-3</v>
      </c>
      <c r="X29" s="163">
        <v>6.5299771774652423E-3</v>
      </c>
      <c r="Y29" s="163">
        <v>4.2244579157456616E-3</v>
      </c>
      <c r="Z29" s="163">
        <v>1.144406494517923E-2</v>
      </c>
      <c r="AA29" s="163">
        <v>6.9156754455319816E-3</v>
      </c>
      <c r="AB29" s="163">
        <v>1.1184432280597961E-2</v>
      </c>
      <c r="AC29" s="163">
        <v>6.2169601070065517E-3</v>
      </c>
      <c r="AD29" s="163">
        <v>8.1658811874951911E-3</v>
      </c>
      <c r="AE29" s="163">
        <v>1.2002843963866578E-2</v>
      </c>
      <c r="AF29" s="163">
        <v>5.8877071294068462E-3</v>
      </c>
      <c r="AG29" s="163">
        <v>5.8853835373909669E-3</v>
      </c>
      <c r="AH29" s="163">
        <v>5.8576703909702333E-3</v>
      </c>
      <c r="AI29" s="163">
        <v>3.4800709267176029E-3</v>
      </c>
      <c r="AJ29" s="163">
        <v>1.2042097580421615E-2</v>
      </c>
      <c r="AK29" s="163">
        <v>1.2943721457152382E-2</v>
      </c>
      <c r="AL29" s="163">
        <v>1.6155215929343835E-2</v>
      </c>
      <c r="AM29" s="163">
        <v>2.1373052251978459E-2</v>
      </c>
      <c r="AN29" s="163">
        <v>2.1817713575039414E-2</v>
      </c>
      <c r="AO29" s="163">
        <v>1.7738406739856372E-2</v>
      </c>
      <c r="AP29" s="163">
        <v>1.383416318291145E-2</v>
      </c>
      <c r="AQ29" s="163">
        <v>1.0337166833058824</v>
      </c>
      <c r="AR29" s="163">
        <v>5.8180590467654891E-2</v>
      </c>
      <c r="AS29" s="163">
        <v>2.0962818930761747E-2</v>
      </c>
      <c r="AT29" s="163">
        <v>8.0951847363554714E-3</v>
      </c>
      <c r="AU29" s="163">
        <v>1.7779358785167964E-2</v>
      </c>
      <c r="AV29" s="163">
        <v>8.8481518732576678E-3</v>
      </c>
      <c r="AW29" s="163">
        <v>8.3219923386787659E-3</v>
      </c>
      <c r="AX29" s="163">
        <v>2.1918852497706018E-2</v>
      </c>
      <c r="AY29" s="163">
        <v>9.5882159915863293E-3</v>
      </c>
      <c r="AZ29" s="164">
        <v>8.375478637770677E-3</v>
      </c>
      <c r="BA29" s="164">
        <v>4.2352094138082396E-3</v>
      </c>
      <c r="BB29" s="165">
        <v>8.282982962151764E-3</v>
      </c>
    </row>
    <row r="30" spans="2:54" ht="20.100000000000001" customHeight="1" x14ac:dyDescent="0.15">
      <c r="B30" s="80" t="s">
        <v>42</v>
      </c>
      <c r="C30" s="174" t="s">
        <v>35</v>
      </c>
      <c r="D30" s="155">
        <v>0.93799748795814486</v>
      </c>
      <c r="E30" s="156">
        <v>6.8826071900162822E-2</v>
      </c>
      <c r="F30" s="156">
        <v>0.83974764304916261</v>
      </c>
      <c r="G30" s="157">
        <v>0.23497406829713033</v>
      </c>
      <c r="H30" s="156">
        <v>1.9874813863914889E-2</v>
      </c>
      <c r="I30" s="158">
        <v>1.2316315525137901E-2</v>
      </c>
      <c r="J30" s="172"/>
      <c r="K30" s="123" t="s">
        <v>98</v>
      </c>
      <c r="L30" s="180">
        <v>287359</v>
      </c>
      <c r="M30" s="181">
        <v>307566</v>
      </c>
      <c r="P30" s="84" t="s">
        <v>42</v>
      </c>
      <c r="Q30" s="87" t="s">
        <v>35</v>
      </c>
      <c r="R30" s="163">
        <v>4.6190329931403819E-3</v>
      </c>
      <c r="S30" s="163">
        <v>1.0413820196446334E-2</v>
      </c>
      <c r="T30" s="163">
        <v>5.7974094469085656E-3</v>
      </c>
      <c r="U30" s="163">
        <v>6.7673535854417431E-3</v>
      </c>
      <c r="V30" s="163">
        <v>5.4903800144819456E-3</v>
      </c>
      <c r="W30" s="163">
        <v>5.9594407914351525E-3</v>
      </c>
      <c r="X30" s="163">
        <v>2.6899903756177589E-3</v>
      </c>
      <c r="Y30" s="163">
        <v>5.277626451585752E-3</v>
      </c>
      <c r="Z30" s="163">
        <v>5.8903581340712741E-3</v>
      </c>
      <c r="AA30" s="163">
        <v>3.2218682643568087E-3</v>
      </c>
      <c r="AB30" s="163">
        <v>6.9551557596651877E-3</v>
      </c>
      <c r="AC30" s="163">
        <v>4.4079092283510705E-3</v>
      </c>
      <c r="AD30" s="163">
        <v>6.181926086094444E-3</v>
      </c>
      <c r="AE30" s="163">
        <v>3.8626387104734551E-3</v>
      </c>
      <c r="AF30" s="163">
        <v>3.2259326129376082E-3</v>
      </c>
      <c r="AG30" s="163">
        <v>4.524902488524025E-3</v>
      </c>
      <c r="AH30" s="163">
        <v>3.4897858824879916E-3</v>
      </c>
      <c r="AI30" s="163">
        <v>2.0757225160433616E-3</v>
      </c>
      <c r="AJ30" s="163">
        <v>7.2180642164017834E-3</v>
      </c>
      <c r="AK30" s="163">
        <v>8.694956965068763E-3</v>
      </c>
      <c r="AL30" s="163">
        <v>7.0397266131358716E-3</v>
      </c>
      <c r="AM30" s="163">
        <v>4.4325093391683118E-3</v>
      </c>
      <c r="AN30" s="163">
        <v>4.235039036165341E-3</v>
      </c>
      <c r="AO30" s="163">
        <v>3.5454250818944454E-2</v>
      </c>
      <c r="AP30" s="163">
        <v>3.1227644627777884E-2</v>
      </c>
      <c r="AQ30" s="163">
        <v>1.6932554999172074E-2</v>
      </c>
      <c r="AR30" s="163">
        <v>1.0296887964507409</v>
      </c>
      <c r="AS30" s="163">
        <v>1.6537630672079442E-2</v>
      </c>
      <c r="AT30" s="163">
        <v>2.0430792363936783E-2</v>
      </c>
      <c r="AU30" s="163">
        <v>3.538515647461674E-3</v>
      </c>
      <c r="AV30" s="163">
        <v>4.3535043769802823E-3</v>
      </c>
      <c r="AW30" s="163">
        <v>1.8999992066399518E-2</v>
      </c>
      <c r="AX30" s="163">
        <v>2.0796154232294493E-2</v>
      </c>
      <c r="AY30" s="163">
        <v>1.0364120096794598E-2</v>
      </c>
      <c r="AZ30" s="164">
        <v>1.5759549724971501E-2</v>
      </c>
      <c r="BA30" s="164">
        <v>6.149118509325052E-3</v>
      </c>
      <c r="BB30" s="165">
        <v>3.3433711490044968E-2</v>
      </c>
    </row>
    <row r="31" spans="2:54" ht="20.100000000000001" customHeight="1" thickBot="1" x14ac:dyDescent="0.2">
      <c r="B31" s="80" t="s">
        <v>43</v>
      </c>
      <c r="C31" s="174" t="s">
        <v>121</v>
      </c>
      <c r="D31" s="155">
        <v>0.56335501372279595</v>
      </c>
      <c r="E31" s="156">
        <v>0.30758156348905186</v>
      </c>
      <c r="F31" s="156">
        <v>0.48589700556585935</v>
      </c>
      <c r="G31" s="157">
        <v>5.305513144532821E-2</v>
      </c>
      <c r="H31" s="156">
        <v>6.6725168026615683E-2</v>
      </c>
      <c r="I31" s="158">
        <v>6.3288730801587076E-2</v>
      </c>
      <c r="J31" s="172"/>
      <c r="K31" s="124" t="s">
        <v>179</v>
      </c>
      <c r="L31" s="182">
        <v>325075</v>
      </c>
      <c r="M31" s="183">
        <v>311178</v>
      </c>
      <c r="P31" s="84" t="s">
        <v>43</v>
      </c>
      <c r="Q31" s="87" t="s">
        <v>121</v>
      </c>
      <c r="R31" s="163">
        <v>3.7104417049925086E-2</v>
      </c>
      <c r="S31" s="163">
        <v>0.15805219317750491</v>
      </c>
      <c r="T31" s="163">
        <v>2.5818462035255202E-2</v>
      </c>
      <c r="U31" s="163">
        <v>1.8544399959969871E-2</v>
      </c>
      <c r="V31" s="163">
        <v>2.6684185806829765E-2</v>
      </c>
      <c r="W31" s="163">
        <v>1.8404288493470013E-2</v>
      </c>
      <c r="X31" s="163">
        <v>3.4791994865779219E-2</v>
      </c>
      <c r="Y31" s="163">
        <v>1.4402667235017267E-2</v>
      </c>
      <c r="Z31" s="163">
        <v>4.2049238451514474E-2</v>
      </c>
      <c r="AA31" s="163">
        <v>2.2052135212107395E-2</v>
      </c>
      <c r="AB31" s="163">
        <v>1.8827331478946149E-2</v>
      </c>
      <c r="AC31" s="163">
        <v>1.4746701086246488E-2</v>
      </c>
      <c r="AD31" s="163">
        <v>1.4885099689299264E-2</v>
      </c>
      <c r="AE31" s="163">
        <v>1.6625639629866008E-2</v>
      </c>
      <c r="AF31" s="163">
        <v>1.5217456935867756E-2</v>
      </c>
      <c r="AG31" s="163">
        <v>1.0318128903439926E-2</v>
      </c>
      <c r="AH31" s="163">
        <v>1.5771016432344274E-2</v>
      </c>
      <c r="AI31" s="163">
        <v>1.0176667264912637E-2</v>
      </c>
      <c r="AJ31" s="163">
        <v>3.6786603313428083E-2</v>
      </c>
      <c r="AK31" s="163">
        <v>2.7279323566380208E-2</v>
      </c>
      <c r="AL31" s="163">
        <v>2.5902284436084982E-2</v>
      </c>
      <c r="AM31" s="163">
        <v>1.6983003414966939E-2</v>
      </c>
      <c r="AN31" s="163">
        <v>4.1329664359133628E-2</v>
      </c>
      <c r="AO31" s="163">
        <v>3.9482239717123432E-2</v>
      </c>
      <c r="AP31" s="163">
        <v>2.4316988033229087E-2</v>
      </c>
      <c r="AQ31" s="163">
        <v>2.4226341990904253E-2</v>
      </c>
      <c r="AR31" s="163">
        <v>3.5343022805996737E-3</v>
      </c>
      <c r="AS31" s="163">
        <v>1.0474013357077658</v>
      </c>
      <c r="AT31" s="163">
        <v>2.0060067796645879E-2</v>
      </c>
      <c r="AU31" s="163">
        <v>2.369241237112546E-2</v>
      </c>
      <c r="AV31" s="163">
        <v>1.5528827608789221E-2</v>
      </c>
      <c r="AW31" s="163">
        <v>1.2101512543714115E-2</v>
      </c>
      <c r="AX31" s="163">
        <v>2.6352989072488068E-2</v>
      </c>
      <c r="AY31" s="163">
        <v>1.2203917712045301E-2</v>
      </c>
      <c r="AZ31" s="164">
        <v>2.6407714560794601E-2</v>
      </c>
      <c r="BA31" s="164">
        <v>3.8382969595486691E-2</v>
      </c>
      <c r="BB31" s="165">
        <v>6.1115682587476364E-2</v>
      </c>
    </row>
    <row r="32" spans="2:54" ht="20.100000000000001" customHeight="1" x14ac:dyDescent="0.15">
      <c r="B32" s="80" t="s">
        <v>44</v>
      </c>
      <c r="C32" s="174" t="s">
        <v>109</v>
      </c>
      <c r="D32" s="155">
        <v>0.55058289507820724</v>
      </c>
      <c r="E32" s="156">
        <v>0.15886991303235681</v>
      </c>
      <c r="F32" s="156">
        <v>0.50482757800427691</v>
      </c>
      <c r="G32" s="157">
        <v>4.619729912902918E-2</v>
      </c>
      <c r="H32" s="156">
        <v>2.959134050902806E-2</v>
      </c>
      <c r="I32" s="158">
        <v>2.7876029285648449E-2</v>
      </c>
      <c r="P32" s="84" t="s">
        <v>44</v>
      </c>
      <c r="Q32" s="87" t="s">
        <v>109</v>
      </c>
      <c r="R32" s="163">
        <v>5.5370262138995053E-3</v>
      </c>
      <c r="S32" s="163">
        <v>7.7026790429617189E-3</v>
      </c>
      <c r="T32" s="163">
        <v>5.9187851783985583E-3</v>
      </c>
      <c r="U32" s="163">
        <v>7.1848505297864521E-3</v>
      </c>
      <c r="V32" s="163">
        <v>6.6067631505011184E-3</v>
      </c>
      <c r="W32" s="163">
        <v>2.3261776568411861E-2</v>
      </c>
      <c r="X32" s="163">
        <v>2.8495635684531195E-3</v>
      </c>
      <c r="Y32" s="163">
        <v>5.9898796143693913E-3</v>
      </c>
      <c r="Z32" s="163">
        <v>6.2202988739123661E-3</v>
      </c>
      <c r="AA32" s="163">
        <v>4.6892028217858034E-3</v>
      </c>
      <c r="AB32" s="163">
        <v>5.6718674361554214E-3</v>
      </c>
      <c r="AC32" s="163">
        <v>7.1963275408472669E-3</v>
      </c>
      <c r="AD32" s="163">
        <v>6.581864669120677E-3</v>
      </c>
      <c r="AE32" s="163">
        <v>7.8350718709314371E-3</v>
      </c>
      <c r="AF32" s="163">
        <v>7.0846394005883648E-3</v>
      </c>
      <c r="AG32" s="163">
        <v>6.3656684823503538E-3</v>
      </c>
      <c r="AH32" s="163">
        <v>1.0640685700507538E-2</v>
      </c>
      <c r="AI32" s="163">
        <v>3.5873295445236915E-3</v>
      </c>
      <c r="AJ32" s="163">
        <v>9.8804838323535201E-3</v>
      </c>
      <c r="AK32" s="163">
        <v>1.0091747867974251E-2</v>
      </c>
      <c r="AL32" s="163">
        <v>1.0334376929335263E-2</v>
      </c>
      <c r="AM32" s="163">
        <v>3.2791863007950346E-2</v>
      </c>
      <c r="AN32" s="163">
        <v>1.0378100052793738E-2</v>
      </c>
      <c r="AO32" s="163">
        <v>2.3482029372426643E-2</v>
      </c>
      <c r="AP32" s="163">
        <v>3.1147617402384416E-2</v>
      </c>
      <c r="AQ32" s="163">
        <v>4.096501982318148E-2</v>
      </c>
      <c r="AR32" s="163">
        <v>5.447558642011313E-3</v>
      </c>
      <c r="AS32" s="163">
        <v>1.2341079146916541E-2</v>
      </c>
      <c r="AT32" s="163">
        <v>1.1355177765722895</v>
      </c>
      <c r="AU32" s="163">
        <v>2.2911205746962777E-2</v>
      </c>
      <c r="AV32" s="163">
        <v>1.0559848141901564E-2</v>
      </c>
      <c r="AW32" s="163">
        <v>1.0709435404709339E-2</v>
      </c>
      <c r="AX32" s="163">
        <v>4.7288844488254857E-2</v>
      </c>
      <c r="AY32" s="163">
        <v>5.1313501304375744E-2</v>
      </c>
      <c r="AZ32" s="164">
        <v>1.6985557920298995E-2</v>
      </c>
      <c r="BA32" s="164">
        <v>5.2123820959026164E-3</v>
      </c>
      <c r="BB32" s="165">
        <v>5.2668287388351838E-2</v>
      </c>
    </row>
    <row r="33" spans="2:54" ht="20.100000000000001" customHeight="1" thickBot="1" x14ac:dyDescent="0.2">
      <c r="B33" s="80" t="s">
        <v>46</v>
      </c>
      <c r="C33" s="174" t="s">
        <v>39</v>
      </c>
      <c r="D33" s="155">
        <v>0.5094345438892447</v>
      </c>
      <c r="E33" s="156">
        <v>0.35821851954956768</v>
      </c>
      <c r="F33" s="156">
        <v>0.7046908360278642</v>
      </c>
      <c r="G33" s="157">
        <v>1.6540012756508257E-3</v>
      </c>
      <c r="H33" s="156">
        <v>5.677609200982757E-2</v>
      </c>
      <c r="I33" s="158">
        <v>5.677609200982757E-2</v>
      </c>
      <c r="K33" s="17" t="s">
        <v>101</v>
      </c>
      <c r="M33" s="6" t="s">
        <v>132</v>
      </c>
      <c r="P33" s="84" t="s">
        <v>46</v>
      </c>
      <c r="Q33" s="87" t="s">
        <v>39</v>
      </c>
      <c r="R33" s="163">
        <v>6.7573742233977083E-4</v>
      </c>
      <c r="S33" s="163">
        <v>1.6088460913989795E-3</v>
      </c>
      <c r="T33" s="163">
        <v>5.7587940514601012E-4</v>
      </c>
      <c r="U33" s="163">
        <v>3.9509136082370433E-4</v>
      </c>
      <c r="V33" s="163">
        <v>2.8532883775147301E-4</v>
      </c>
      <c r="W33" s="163">
        <v>3.2215155890017529E-4</v>
      </c>
      <c r="X33" s="163">
        <v>2.9687799138750477E-4</v>
      </c>
      <c r="Y33" s="163">
        <v>2.2959087219541618E-4</v>
      </c>
      <c r="Z33" s="163">
        <v>8.963681134428553E-4</v>
      </c>
      <c r="AA33" s="163">
        <v>1.1348395259486951E-3</v>
      </c>
      <c r="AB33" s="163">
        <v>3.7419933119942181E-4</v>
      </c>
      <c r="AC33" s="163">
        <v>9.1430709413847712E-4</v>
      </c>
      <c r="AD33" s="163">
        <v>5.8308552521471634E-4</v>
      </c>
      <c r="AE33" s="163">
        <v>2.9693307395996926E-4</v>
      </c>
      <c r="AF33" s="163">
        <v>1.6761453566003115E-4</v>
      </c>
      <c r="AG33" s="163">
        <v>2.9991268955417141E-4</v>
      </c>
      <c r="AH33" s="163">
        <v>2.0275325611467446E-4</v>
      </c>
      <c r="AI33" s="163">
        <v>9.6066951080564048E-5</v>
      </c>
      <c r="AJ33" s="163">
        <v>2.9175022129023426E-4</v>
      </c>
      <c r="AK33" s="163">
        <v>1.5746911375726777E-3</v>
      </c>
      <c r="AL33" s="163">
        <v>4.965412074141569E-4</v>
      </c>
      <c r="AM33" s="163">
        <v>1.2617595441656603E-3</v>
      </c>
      <c r="AN33" s="163">
        <v>2.4412511166881441E-3</v>
      </c>
      <c r="AO33" s="163">
        <v>7.5573589775802851E-4</v>
      </c>
      <c r="AP33" s="163">
        <v>9.9924352777887521E-4</v>
      </c>
      <c r="AQ33" s="163">
        <v>6.5437524099737029E-4</v>
      </c>
      <c r="AR33" s="163">
        <v>2.7347223252598634E-4</v>
      </c>
      <c r="AS33" s="163">
        <v>1.0446672124257753E-3</v>
      </c>
      <c r="AT33" s="163">
        <v>5.6508375728565896E-4</v>
      </c>
      <c r="AU33" s="163">
        <v>1.0002366820938899</v>
      </c>
      <c r="AV33" s="163">
        <v>1.3138465818104518E-3</v>
      </c>
      <c r="AW33" s="163">
        <v>4.8225993538695606E-4</v>
      </c>
      <c r="AX33" s="163">
        <v>6.3876720771077224E-4</v>
      </c>
      <c r="AY33" s="163">
        <v>4.6302631999878112E-4</v>
      </c>
      <c r="AZ33" s="164">
        <v>4.8294358177143685E-4</v>
      </c>
      <c r="BA33" s="164">
        <v>2.4609533588360613E-4</v>
      </c>
      <c r="BB33" s="165">
        <v>0.12579546545853126</v>
      </c>
    </row>
    <row r="34" spans="2:54" ht="20.100000000000001" customHeight="1" x14ac:dyDescent="0.15">
      <c r="B34" s="80" t="s">
        <v>48</v>
      </c>
      <c r="C34" s="174" t="s">
        <v>41</v>
      </c>
      <c r="D34" s="155">
        <v>0.7855571640976069</v>
      </c>
      <c r="E34" s="156">
        <v>0.53080812003401323</v>
      </c>
      <c r="F34" s="156">
        <v>0.79837569503138495</v>
      </c>
      <c r="G34" s="157">
        <v>2.6256300221294927E-2</v>
      </c>
      <c r="H34" s="156">
        <v>7.6033168589487832E-2</v>
      </c>
      <c r="I34" s="158">
        <v>7.1981459000602779E-2</v>
      </c>
      <c r="J34" s="172"/>
      <c r="K34" s="121"/>
      <c r="L34" s="122" t="s">
        <v>62</v>
      </c>
      <c r="M34" s="120" t="s">
        <v>55</v>
      </c>
      <c r="P34" s="84" t="s">
        <v>48</v>
      </c>
      <c r="Q34" s="87" t="s">
        <v>41</v>
      </c>
      <c r="R34" s="163">
        <v>9.856718545063779E-5</v>
      </c>
      <c r="S34" s="163">
        <v>1.8497656532431525E-4</v>
      </c>
      <c r="T34" s="163">
        <v>3.8848848479519887E-4</v>
      </c>
      <c r="U34" s="163">
        <v>7.722884757639946E-5</v>
      </c>
      <c r="V34" s="163">
        <v>2.4916496481118907E-4</v>
      </c>
      <c r="W34" s="163">
        <v>3.4804742798419868E-4</v>
      </c>
      <c r="X34" s="163">
        <v>5.0803033834803606E-5</v>
      </c>
      <c r="Y34" s="163">
        <v>1.6712023386169063E-4</v>
      </c>
      <c r="Z34" s="163">
        <v>3.6131183973867341E-4</v>
      </c>
      <c r="AA34" s="163">
        <v>8.4548445656984912E-5</v>
      </c>
      <c r="AB34" s="163">
        <v>5.3823844004227271E-4</v>
      </c>
      <c r="AC34" s="163">
        <v>5.7324215957917622E-4</v>
      </c>
      <c r="AD34" s="163">
        <v>2.5856217118387962E-4</v>
      </c>
      <c r="AE34" s="163">
        <v>3.3901549802344553E-4</v>
      </c>
      <c r="AF34" s="163">
        <v>1.6589947595741484E-3</v>
      </c>
      <c r="AG34" s="163">
        <v>4.4074317849878368E-4</v>
      </c>
      <c r="AH34" s="163">
        <v>2.2043822955020993E-3</v>
      </c>
      <c r="AI34" s="163">
        <v>2.0553789166896679E-4</v>
      </c>
      <c r="AJ34" s="163">
        <v>1.4022629043374153E-4</v>
      </c>
      <c r="AK34" s="163">
        <v>2.6566589998030019E-4</v>
      </c>
      <c r="AL34" s="163">
        <v>5.2431621031801294E-4</v>
      </c>
      <c r="AM34" s="163">
        <v>2.6196436074598658E-4</v>
      </c>
      <c r="AN34" s="163">
        <v>2.0500354708385325E-4</v>
      </c>
      <c r="AO34" s="163">
        <v>2.5156706467386101E-4</v>
      </c>
      <c r="AP34" s="163">
        <v>3.4682515839468245E-4</v>
      </c>
      <c r="AQ34" s="163">
        <v>3.7048233396141288E-4</v>
      </c>
      <c r="AR34" s="163">
        <v>4.2574032503628291E-5</v>
      </c>
      <c r="AS34" s="163">
        <v>8.6896204924586957E-4</v>
      </c>
      <c r="AT34" s="163">
        <v>3.7667966766855585E-3</v>
      </c>
      <c r="AU34" s="163">
        <v>2.4142931498356921E-4</v>
      </c>
      <c r="AV34" s="163">
        <v>1.0000689030106693</v>
      </c>
      <c r="AW34" s="163">
        <v>4.5519936419900651E-3</v>
      </c>
      <c r="AX34" s="163">
        <v>2.072464690911577E-4</v>
      </c>
      <c r="AY34" s="163">
        <v>6.3821172802326078E-4</v>
      </c>
      <c r="AZ34" s="164">
        <v>4.5363425544240335E-4</v>
      </c>
      <c r="BA34" s="164">
        <v>9.588829559832418E-5</v>
      </c>
      <c r="BB34" s="165">
        <v>3.8943066684909988E-4</v>
      </c>
    </row>
    <row r="35" spans="2:54" ht="20.100000000000001" customHeight="1" x14ac:dyDescent="0.15">
      <c r="B35" s="80" t="s">
        <v>50</v>
      </c>
      <c r="C35" s="174" t="s">
        <v>122</v>
      </c>
      <c r="D35" s="155">
        <v>0.9102852329177864</v>
      </c>
      <c r="E35" s="156">
        <v>0.48658271895702387</v>
      </c>
      <c r="F35" s="156">
        <v>0.60195690395296342</v>
      </c>
      <c r="G35" s="157">
        <v>4.9741220468601646E-2</v>
      </c>
      <c r="H35" s="156">
        <v>0.1154071668199884</v>
      </c>
      <c r="I35" s="158">
        <v>0.10930229929472686</v>
      </c>
      <c r="J35" s="172"/>
      <c r="K35" s="123" t="s">
        <v>93</v>
      </c>
      <c r="L35" s="176">
        <v>417544</v>
      </c>
      <c r="M35" s="177">
        <v>459332</v>
      </c>
      <c r="P35" s="84" t="s">
        <v>50</v>
      </c>
      <c r="Q35" s="87" t="s">
        <v>122</v>
      </c>
      <c r="R35" s="163">
        <v>3.6378757842082628E-4</v>
      </c>
      <c r="S35" s="163">
        <v>1.1363800009547137E-4</v>
      </c>
      <c r="T35" s="163">
        <v>6.4299285641844313E-5</v>
      </c>
      <c r="U35" s="163">
        <v>2.6477391986622344E-5</v>
      </c>
      <c r="V35" s="163">
        <v>2.8331045173013818E-5</v>
      </c>
      <c r="W35" s="163">
        <v>9.1039783492403436E-5</v>
      </c>
      <c r="X35" s="163">
        <v>2.5538416787581239E-5</v>
      </c>
      <c r="Y35" s="163">
        <v>1.938665321585005E-5</v>
      </c>
      <c r="Z35" s="163">
        <v>4.3411105255091299E-5</v>
      </c>
      <c r="AA35" s="163">
        <v>3.6122605505837796E-5</v>
      </c>
      <c r="AB35" s="163">
        <v>2.2482371525411401E-5</v>
      </c>
      <c r="AC35" s="163">
        <v>3.0989474929544474E-5</v>
      </c>
      <c r="AD35" s="163">
        <v>2.4815556639509373E-5</v>
      </c>
      <c r="AE35" s="163">
        <v>2.196380018961389E-5</v>
      </c>
      <c r="AF35" s="163">
        <v>1.8419275651007385E-5</v>
      </c>
      <c r="AG35" s="163">
        <v>1.7206920393310012E-5</v>
      </c>
      <c r="AH35" s="163">
        <v>2.1088834287119514E-5</v>
      </c>
      <c r="AI35" s="163">
        <v>1.0849708607481778E-5</v>
      </c>
      <c r="AJ35" s="163">
        <v>4.7045988982504765E-5</v>
      </c>
      <c r="AK35" s="163">
        <v>5.3875801407303917E-5</v>
      </c>
      <c r="AL35" s="163">
        <v>6.0982543147346042E-5</v>
      </c>
      <c r="AM35" s="163">
        <v>3.5776176263284685E-4</v>
      </c>
      <c r="AN35" s="163">
        <v>7.7938724444284101E-5</v>
      </c>
      <c r="AO35" s="163">
        <v>7.0652095528623098E-5</v>
      </c>
      <c r="AP35" s="163">
        <v>8.4928144155959763E-5</v>
      </c>
      <c r="AQ35" s="163">
        <v>2.1604018441141948E-4</v>
      </c>
      <c r="AR35" s="163">
        <v>2.6409736199479228E-5</v>
      </c>
      <c r="AS35" s="163">
        <v>4.9880665090423857E-4</v>
      </c>
      <c r="AT35" s="163">
        <v>8.6632972043619106E-4</v>
      </c>
      <c r="AU35" s="163">
        <v>6.491286528523202E-5</v>
      </c>
      <c r="AV35" s="163">
        <v>6.6550771586738354E-5</v>
      </c>
      <c r="AW35" s="163">
        <v>1.0151009556250146</v>
      </c>
      <c r="AX35" s="163">
        <v>7.7820954337536822E-5</v>
      </c>
      <c r="AY35" s="163">
        <v>9.4543644258446823E-5</v>
      </c>
      <c r="AZ35" s="164">
        <v>1.1483356675394602E-4</v>
      </c>
      <c r="BA35" s="164">
        <v>3.0703806159068741E-5</v>
      </c>
      <c r="BB35" s="165">
        <v>2.3308024496454176E-3</v>
      </c>
    </row>
    <row r="36" spans="2:54" ht="20.100000000000001" customHeight="1" x14ac:dyDescent="0.15">
      <c r="B36" s="80" t="s">
        <v>87</v>
      </c>
      <c r="C36" s="174" t="s">
        <v>176</v>
      </c>
      <c r="D36" s="155">
        <v>0.9285986274714505</v>
      </c>
      <c r="E36" s="156">
        <v>0.43676852949313127</v>
      </c>
      <c r="F36" s="156">
        <v>0.60053497091342134</v>
      </c>
      <c r="G36" s="157">
        <v>1.2000915289126024E-2</v>
      </c>
      <c r="H36" s="156">
        <v>0.17438485988713942</v>
      </c>
      <c r="I36" s="158">
        <v>0.14017311625805484</v>
      </c>
      <c r="J36" s="172"/>
      <c r="K36" s="123" t="s">
        <v>92</v>
      </c>
      <c r="L36" s="178">
        <v>475301</v>
      </c>
      <c r="M36" s="179">
        <v>466778</v>
      </c>
      <c r="P36" s="84" t="s">
        <v>87</v>
      </c>
      <c r="Q36" s="87" t="s">
        <v>176</v>
      </c>
      <c r="R36" s="163">
        <v>1.1563567620835374E-3</v>
      </c>
      <c r="S36" s="163">
        <v>2.4985573404586671E-3</v>
      </c>
      <c r="T36" s="163">
        <v>7.9602481257462238E-4</v>
      </c>
      <c r="U36" s="163">
        <v>7.512957953791456E-4</v>
      </c>
      <c r="V36" s="163">
        <v>1.292362766027957E-3</v>
      </c>
      <c r="W36" s="163">
        <v>3.0822787826348922E-3</v>
      </c>
      <c r="X36" s="163">
        <v>6.8353256815631544E-4</v>
      </c>
      <c r="Y36" s="163">
        <v>6.1093543301921234E-4</v>
      </c>
      <c r="Z36" s="163">
        <v>1.3183494442549335E-3</v>
      </c>
      <c r="AA36" s="163">
        <v>6.3927494700185151E-4</v>
      </c>
      <c r="AB36" s="163">
        <v>7.638937531410148E-4</v>
      </c>
      <c r="AC36" s="163">
        <v>2.1052458630307453E-3</v>
      </c>
      <c r="AD36" s="163">
        <v>2.2117014394865456E-3</v>
      </c>
      <c r="AE36" s="163">
        <v>7.4816395014831705E-4</v>
      </c>
      <c r="AF36" s="163">
        <v>8.3973358798428112E-4</v>
      </c>
      <c r="AG36" s="163">
        <v>5.4717545279048577E-4</v>
      </c>
      <c r="AH36" s="163">
        <v>1.0382715962774891E-3</v>
      </c>
      <c r="AI36" s="163">
        <v>1.7326996022343718E-4</v>
      </c>
      <c r="AJ36" s="163">
        <v>8.4178355365236172E-4</v>
      </c>
      <c r="AK36" s="163">
        <v>1.2097413094411297E-3</v>
      </c>
      <c r="AL36" s="163">
        <v>1.2456994522360404E-3</v>
      </c>
      <c r="AM36" s="163">
        <v>9.6147562305401394E-3</v>
      </c>
      <c r="AN36" s="163">
        <v>2.1189749382480535E-3</v>
      </c>
      <c r="AO36" s="163">
        <v>5.5302486671524953E-4</v>
      </c>
      <c r="AP36" s="163">
        <v>9.9413465356375241E-4</v>
      </c>
      <c r="AQ36" s="163">
        <v>3.1440096503970697E-3</v>
      </c>
      <c r="AR36" s="163">
        <v>5.231679243126511E-4</v>
      </c>
      <c r="AS36" s="163">
        <v>1.1720547283188901E-3</v>
      </c>
      <c r="AT36" s="163">
        <v>1.7621510148930787E-3</v>
      </c>
      <c r="AU36" s="163">
        <v>2.9402316077996955E-4</v>
      </c>
      <c r="AV36" s="163">
        <v>1.000922789621746E-3</v>
      </c>
      <c r="AW36" s="163">
        <v>1.2572542581053606E-3</v>
      </c>
      <c r="AX36" s="163">
        <v>1.0003269651520574</v>
      </c>
      <c r="AY36" s="163">
        <v>2.1632153315104567E-3</v>
      </c>
      <c r="AZ36" s="164">
        <v>3.2749431378720829E-3</v>
      </c>
      <c r="BA36" s="164">
        <v>2.6873581666880564E-4</v>
      </c>
      <c r="BB36" s="165">
        <v>4.7647443697734979E-3</v>
      </c>
    </row>
    <row r="37" spans="2:54" ht="20.100000000000001" customHeight="1" x14ac:dyDescent="0.15">
      <c r="B37" s="80" t="s">
        <v>88</v>
      </c>
      <c r="C37" s="174" t="s">
        <v>45</v>
      </c>
      <c r="D37" s="155">
        <v>0.44501605334726024</v>
      </c>
      <c r="E37" s="156">
        <v>0.37405861006829155</v>
      </c>
      <c r="F37" s="156">
        <v>0.64129859170656167</v>
      </c>
      <c r="G37" s="157">
        <v>1.1643975403245386E-2</v>
      </c>
      <c r="H37" s="156">
        <v>0.11297710504284604</v>
      </c>
      <c r="I37" s="158">
        <v>0.1019466516745188</v>
      </c>
      <c r="J37" s="172"/>
      <c r="K37" s="123" t="s">
        <v>91</v>
      </c>
      <c r="L37" s="178">
        <v>474549</v>
      </c>
      <c r="M37" s="179">
        <v>471492</v>
      </c>
      <c r="P37" s="84" t="s">
        <v>88</v>
      </c>
      <c r="Q37" s="87" t="s">
        <v>45</v>
      </c>
      <c r="R37" s="163">
        <v>1.769258295416782E-2</v>
      </c>
      <c r="S37" s="163">
        <v>3.5083700967421166E-2</v>
      </c>
      <c r="T37" s="163">
        <v>2.2623203878215023E-2</v>
      </c>
      <c r="U37" s="163">
        <v>2.3620704139146249E-2</v>
      </c>
      <c r="V37" s="163">
        <v>1.7704659057830027E-2</v>
      </c>
      <c r="W37" s="163">
        <v>4.1581589454459542E-2</v>
      </c>
      <c r="X37" s="163">
        <v>1.4112873241896745E-2</v>
      </c>
      <c r="Y37" s="163">
        <v>2.254186909503637E-2</v>
      </c>
      <c r="Z37" s="163">
        <v>3.2304921873788216E-2</v>
      </c>
      <c r="AA37" s="163">
        <v>1.2764538512637544E-2</v>
      </c>
      <c r="AB37" s="163">
        <v>1.6569770413469152E-2</v>
      </c>
      <c r="AC37" s="163">
        <v>2.4190202349328501E-2</v>
      </c>
      <c r="AD37" s="163">
        <v>1.8708803598988751E-2</v>
      </c>
      <c r="AE37" s="163">
        <v>2.1910920699108469E-2</v>
      </c>
      <c r="AF37" s="163">
        <v>2.8146181243614763E-2</v>
      </c>
      <c r="AG37" s="163">
        <v>1.6437425143720041E-2</v>
      </c>
      <c r="AH37" s="163">
        <v>2.237846855840623E-2</v>
      </c>
      <c r="AI37" s="163">
        <v>1.6309135218153244E-2</v>
      </c>
      <c r="AJ37" s="163">
        <v>9.3707426538144262E-2</v>
      </c>
      <c r="AK37" s="163">
        <v>4.483703281644958E-2</v>
      </c>
      <c r="AL37" s="163">
        <v>3.8211255978414412E-2</v>
      </c>
      <c r="AM37" s="163">
        <v>7.778866320820027E-2</v>
      </c>
      <c r="AN37" s="163">
        <v>3.8790221868272454E-2</v>
      </c>
      <c r="AO37" s="163">
        <v>4.1281573226085888E-2</v>
      </c>
      <c r="AP37" s="163">
        <v>5.8279292809696813E-2</v>
      </c>
      <c r="AQ37" s="163">
        <v>6.3128746101996688E-2</v>
      </c>
      <c r="AR37" s="163">
        <v>1.7165917157175772E-2</v>
      </c>
      <c r="AS37" s="163">
        <v>9.9929267745844472E-2</v>
      </c>
      <c r="AT37" s="163">
        <v>8.2047589549851072E-2</v>
      </c>
      <c r="AU37" s="163">
        <v>5.0706572689914839E-2</v>
      </c>
      <c r="AV37" s="163">
        <v>2.7355908904397281E-2</v>
      </c>
      <c r="AW37" s="163">
        <v>2.7604407560186891E-2</v>
      </c>
      <c r="AX37" s="163">
        <v>4.7218872370801447E-2</v>
      </c>
      <c r="AY37" s="163">
        <v>1.0764710933224797</v>
      </c>
      <c r="AZ37" s="164">
        <v>3.1061943763968043E-2</v>
      </c>
      <c r="BA37" s="164">
        <v>1.5745651934597125E-2</v>
      </c>
      <c r="BB37" s="165">
        <v>3.6413864148951432E-2</v>
      </c>
    </row>
    <row r="38" spans="2:54" ht="19.5" customHeight="1" x14ac:dyDescent="0.15">
      <c r="B38" s="80" t="s">
        <v>103</v>
      </c>
      <c r="C38" s="174" t="s">
        <v>47</v>
      </c>
      <c r="D38" s="155">
        <v>0.86046929514542203</v>
      </c>
      <c r="E38" s="156">
        <v>0.27011227666844828</v>
      </c>
      <c r="F38" s="156">
        <v>0.55434242890693541</v>
      </c>
      <c r="G38" s="157">
        <v>0.11703420374852</v>
      </c>
      <c r="H38" s="156">
        <v>0.15531340294300108</v>
      </c>
      <c r="I38" s="158">
        <v>0.13318333945013028</v>
      </c>
      <c r="J38" s="172"/>
      <c r="K38" s="123" t="s">
        <v>90</v>
      </c>
      <c r="L38" s="178">
        <v>466829</v>
      </c>
      <c r="M38" s="179">
        <v>475241</v>
      </c>
      <c r="P38" s="85" t="s">
        <v>103</v>
      </c>
      <c r="Q38" s="88" t="s">
        <v>47</v>
      </c>
      <c r="R38" s="164">
        <v>3.4359734961925868E-4</v>
      </c>
      <c r="S38" s="164">
        <v>4.3557770115049469E-4</v>
      </c>
      <c r="T38" s="164">
        <v>2.9946653415315608E-4</v>
      </c>
      <c r="U38" s="164">
        <v>3.2096091855747793E-4</v>
      </c>
      <c r="V38" s="164">
        <v>2.4650936051148173E-4</v>
      </c>
      <c r="W38" s="164">
        <v>5.0839017409059183E-4</v>
      </c>
      <c r="X38" s="164">
        <v>1.5052952613066266E-4</v>
      </c>
      <c r="Y38" s="164">
        <v>2.2067242935133578E-4</v>
      </c>
      <c r="Z38" s="164">
        <v>2.2435668698341034E-4</v>
      </c>
      <c r="AA38" s="164">
        <v>2.1551341712100817E-4</v>
      </c>
      <c r="AB38" s="164">
        <v>2.061012980997069E-4</v>
      </c>
      <c r="AC38" s="164">
        <v>2.6015746509417434E-4</v>
      </c>
      <c r="AD38" s="164">
        <v>2.1227095086310944E-4</v>
      </c>
      <c r="AE38" s="164">
        <v>2.2318872953825758E-4</v>
      </c>
      <c r="AF38" s="164">
        <v>3.0832089058929307E-4</v>
      </c>
      <c r="AG38" s="164">
        <v>2.0548649061716279E-4</v>
      </c>
      <c r="AH38" s="164">
        <v>2.7812720779930758E-4</v>
      </c>
      <c r="AI38" s="164">
        <v>1.8559570811837301E-4</v>
      </c>
      <c r="AJ38" s="164">
        <v>5.4642761071579992E-4</v>
      </c>
      <c r="AK38" s="164">
        <v>4.1314439581559167E-4</v>
      </c>
      <c r="AL38" s="164">
        <v>2.8830577390875266E-4</v>
      </c>
      <c r="AM38" s="164">
        <v>7.8921450012289709E-4</v>
      </c>
      <c r="AN38" s="164">
        <v>2.8139938504926498E-4</v>
      </c>
      <c r="AO38" s="164">
        <v>1.2232710202183957E-3</v>
      </c>
      <c r="AP38" s="164">
        <v>1.0625895685467761E-3</v>
      </c>
      <c r="AQ38" s="164">
        <v>7.4604626541517616E-4</v>
      </c>
      <c r="AR38" s="164">
        <v>5.8071612925871343E-4</v>
      </c>
      <c r="AS38" s="164">
        <v>9.255036108542083E-4</v>
      </c>
      <c r="AT38" s="164">
        <v>1.2296242514343792E-2</v>
      </c>
      <c r="AU38" s="164">
        <v>7.8952614049487206E-4</v>
      </c>
      <c r="AV38" s="164">
        <v>2.9763307518638786E-3</v>
      </c>
      <c r="AW38" s="164">
        <v>1.1342574012762861E-2</v>
      </c>
      <c r="AX38" s="164">
        <v>2.8899383051642323E-3</v>
      </c>
      <c r="AY38" s="164">
        <v>1.9593848170159404E-3</v>
      </c>
      <c r="AZ38" s="164">
        <v>1.0143765230843147</v>
      </c>
      <c r="BA38" s="164">
        <v>2.4054138353284317E-4</v>
      </c>
      <c r="BB38" s="165">
        <v>2.2229903178278237E-3</v>
      </c>
    </row>
    <row r="39" spans="2:54" ht="19.5" customHeight="1" x14ac:dyDescent="0.15">
      <c r="B39" s="80" t="s">
        <v>104</v>
      </c>
      <c r="C39" s="174" t="s">
        <v>49</v>
      </c>
      <c r="D39" s="155">
        <v>1</v>
      </c>
      <c r="E39" s="156">
        <v>0</v>
      </c>
      <c r="F39" s="156">
        <v>0</v>
      </c>
      <c r="G39" s="157">
        <v>3.3030157244915902E-6</v>
      </c>
      <c r="H39" s="156">
        <v>0</v>
      </c>
      <c r="I39" s="158">
        <v>0</v>
      </c>
      <c r="J39" s="172"/>
      <c r="K39" s="123" t="s">
        <v>95</v>
      </c>
      <c r="L39" s="178">
        <v>490697</v>
      </c>
      <c r="M39" s="179">
        <v>478354</v>
      </c>
      <c r="P39" s="85" t="s">
        <v>104</v>
      </c>
      <c r="Q39" s="88" t="s">
        <v>49</v>
      </c>
      <c r="R39" s="164">
        <v>8.6886460058703584E-4</v>
      </c>
      <c r="S39" s="164">
        <v>1.1465001178738981E-3</v>
      </c>
      <c r="T39" s="164">
        <v>8.6972555179687188E-4</v>
      </c>
      <c r="U39" s="164">
        <v>1.4255000432066762E-3</v>
      </c>
      <c r="V39" s="164">
        <v>1.0541838399393327E-3</v>
      </c>
      <c r="W39" s="164">
        <v>8.1119738683342677E-4</v>
      </c>
      <c r="X39" s="164">
        <v>3.1390990085908787E-4</v>
      </c>
      <c r="Y39" s="164">
        <v>3.1050183453968597E-4</v>
      </c>
      <c r="Z39" s="164">
        <v>1.0193466584992508E-3</v>
      </c>
      <c r="AA39" s="164">
        <v>6.2071175320756796E-4</v>
      </c>
      <c r="AB39" s="164">
        <v>5.5134908360790003E-4</v>
      </c>
      <c r="AC39" s="164">
        <v>1.1474269905661445E-3</v>
      </c>
      <c r="AD39" s="164">
        <v>1.9192349376867352E-3</v>
      </c>
      <c r="AE39" s="164">
        <v>5.818498987185262E-4</v>
      </c>
      <c r="AF39" s="164">
        <v>1.0178654870433724E-3</v>
      </c>
      <c r="AG39" s="164">
        <v>7.1684026904818927E-4</v>
      </c>
      <c r="AH39" s="164">
        <v>1.1945363937135133E-3</v>
      </c>
      <c r="AI39" s="164">
        <v>4.7690473535419621E-4</v>
      </c>
      <c r="AJ39" s="164">
        <v>1.1859606034967287E-3</v>
      </c>
      <c r="AK39" s="164">
        <v>1.0408468205800028E-3</v>
      </c>
      <c r="AL39" s="164">
        <v>3.2616266127950534E-4</v>
      </c>
      <c r="AM39" s="164">
        <v>1.4267680782810994E-3</v>
      </c>
      <c r="AN39" s="164">
        <v>3.4728095199984105E-3</v>
      </c>
      <c r="AO39" s="164">
        <v>2.0879923568108381E-3</v>
      </c>
      <c r="AP39" s="164">
        <v>2.6724192996988982E-3</v>
      </c>
      <c r="AQ39" s="164">
        <v>4.0547871375241152E-3</v>
      </c>
      <c r="AR39" s="164">
        <v>6.216226825378992E-4</v>
      </c>
      <c r="AS39" s="164">
        <v>2.4344239684892712E-3</v>
      </c>
      <c r="AT39" s="164">
        <v>2.8057542911395133E-3</v>
      </c>
      <c r="AU39" s="164">
        <v>3.0996355616668774E-3</v>
      </c>
      <c r="AV39" s="164">
        <v>2.4053669065436795E-3</v>
      </c>
      <c r="AW39" s="164">
        <v>2.3571284245861709E-3</v>
      </c>
      <c r="AX39" s="164">
        <v>5.4436306947068759E-3</v>
      </c>
      <c r="AY39" s="164">
        <v>1.8443308861763031E-3</v>
      </c>
      <c r="AZ39" s="164">
        <v>2.3395976555533864E-3</v>
      </c>
      <c r="BA39" s="164">
        <v>1.0005358546905003</v>
      </c>
      <c r="BB39" s="165">
        <v>9.9892245518989745E-4</v>
      </c>
    </row>
    <row r="40" spans="2:54" ht="19.5" customHeight="1" thickBot="1" x14ac:dyDescent="0.2">
      <c r="B40" s="81" t="s">
        <v>105</v>
      </c>
      <c r="C40" s="175" t="s">
        <v>51</v>
      </c>
      <c r="D40" s="159">
        <v>0.90549737471651415</v>
      </c>
      <c r="E40" s="160">
        <v>9.5465109668978601E-2</v>
      </c>
      <c r="F40" s="160">
        <v>0.40658593203306698</v>
      </c>
      <c r="G40" s="161">
        <v>2.1932024410624158E-4</v>
      </c>
      <c r="H40" s="160">
        <v>2.85783644093318E-2</v>
      </c>
      <c r="I40" s="162">
        <v>2.5967384272266601E-2</v>
      </c>
      <c r="J40" s="172"/>
      <c r="K40" s="123" t="s">
        <v>96</v>
      </c>
      <c r="L40" s="178">
        <v>476994</v>
      </c>
      <c r="M40" s="179">
        <v>499582</v>
      </c>
      <c r="P40" s="86" t="s">
        <v>105</v>
      </c>
      <c r="Q40" s="89" t="s">
        <v>51</v>
      </c>
      <c r="R40" s="166">
        <v>5.3789461808184244E-3</v>
      </c>
      <c r="S40" s="166">
        <v>1.2806596545875305E-2</v>
      </c>
      <c r="T40" s="166">
        <v>4.5840650887684388E-3</v>
      </c>
      <c r="U40" s="166">
        <v>3.1449718427884387E-3</v>
      </c>
      <c r="V40" s="166">
        <v>2.271249765606353E-3</v>
      </c>
      <c r="W40" s="166">
        <v>2.5643627836841984E-3</v>
      </c>
      <c r="X40" s="166">
        <v>2.3631823325894236E-3</v>
      </c>
      <c r="Y40" s="166">
        <v>1.8275692662842494E-3</v>
      </c>
      <c r="Z40" s="166">
        <v>7.1351913938940224E-3</v>
      </c>
      <c r="AA40" s="166">
        <v>9.0334507637705192E-3</v>
      </c>
      <c r="AB40" s="166">
        <v>2.9786689280142812E-3</v>
      </c>
      <c r="AC40" s="166">
        <v>7.2779877057608114E-3</v>
      </c>
      <c r="AD40" s="166">
        <v>4.6414266181741557E-3</v>
      </c>
      <c r="AE40" s="166">
        <v>2.363620796085735E-3</v>
      </c>
      <c r="AF40" s="166">
        <v>1.3342306295785489E-3</v>
      </c>
      <c r="AG40" s="166">
        <v>2.3873388726505132E-3</v>
      </c>
      <c r="AH40" s="166">
        <v>1.6139388119874745E-3</v>
      </c>
      <c r="AI40" s="166">
        <v>7.6470377773135429E-4</v>
      </c>
      <c r="AJ40" s="166">
        <v>2.3223647036273863E-3</v>
      </c>
      <c r="AK40" s="166">
        <v>1.2534719256907224E-2</v>
      </c>
      <c r="AL40" s="166">
        <v>3.9525240765730394E-3</v>
      </c>
      <c r="AM40" s="166">
        <v>1.0043748439595081E-2</v>
      </c>
      <c r="AN40" s="166">
        <v>1.9432634535853432E-2</v>
      </c>
      <c r="AO40" s="166">
        <v>6.0157430779510046E-3</v>
      </c>
      <c r="AP40" s="166">
        <v>7.9540913078973187E-3</v>
      </c>
      <c r="AQ40" s="166">
        <v>5.2089008052821862E-3</v>
      </c>
      <c r="AR40" s="166">
        <v>2.1768698492561885E-3</v>
      </c>
      <c r="AS40" s="166">
        <v>8.3156689665744646E-3</v>
      </c>
      <c r="AT40" s="166">
        <v>4.4981305128397745E-3</v>
      </c>
      <c r="AU40" s="166">
        <v>1.8840161916587029E-3</v>
      </c>
      <c r="AV40" s="166">
        <v>1.0458367140509238E-2</v>
      </c>
      <c r="AW40" s="166">
        <v>3.8388435387067855E-3</v>
      </c>
      <c r="AX40" s="166">
        <v>5.0846590979836083E-3</v>
      </c>
      <c r="AY40" s="166">
        <v>3.6857417885072315E-3</v>
      </c>
      <c r="AZ40" s="166">
        <v>3.8442854411192646E-3</v>
      </c>
      <c r="BA40" s="166">
        <v>1.9589466607974207E-3</v>
      </c>
      <c r="BB40" s="167">
        <v>1.0013461088917088</v>
      </c>
    </row>
    <row r="41" spans="2:54" ht="19.5" customHeight="1" x14ac:dyDescent="0.15">
      <c r="J41" s="172"/>
      <c r="K41" s="123" t="s">
        <v>97</v>
      </c>
      <c r="L41" s="180">
        <v>506088</v>
      </c>
      <c r="M41" s="181">
        <v>504542</v>
      </c>
    </row>
    <row r="42" spans="2:54" ht="19.5" customHeight="1" x14ac:dyDescent="0.15">
      <c r="J42" s="172"/>
      <c r="K42" s="123" t="s">
        <v>98</v>
      </c>
      <c r="L42" s="180">
        <v>529127</v>
      </c>
      <c r="M42" s="181">
        <v>513744</v>
      </c>
    </row>
    <row r="43" spans="2:54" ht="19.5" customHeight="1" thickBot="1" x14ac:dyDescent="0.2">
      <c r="J43" s="172"/>
      <c r="K43" s="124" t="s">
        <v>182</v>
      </c>
      <c r="L43" s="182">
        <v>529179</v>
      </c>
      <c r="M43" s="183">
        <v>542994</v>
      </c>
    </row>
  </sheetData>
  <mergeCells count="9">
    <mergeCell ref="C2:C3"/>
    <mergeCell ref="B2:B3"/>
    <mergeCell ref="P2:Q3"/>
    <mergeCell ref="G2:G3"/>
    <mergeCell ref="F2:F3"/>
    <mergeCell ref="E2:E3"/>
    <mergeCell ref="D2:D3"/>
    <mergeCell ref="H2:H3"/>
    <mergeCell ref="I2:I3"/>
  </mergeCells>
  <phoneticPr fontId="6"/>
  <pageMargins left="0.98425196850393704" right="0.78740157480314965" top="0.98425196850393704" bottom="0.98425196850393704" header="0.51181102362204722" footer="0.51181102362204722"/>
  <pageSetup paperSize="9" scale="39" orientation="landscape" r:id="rId1"/>
  <headerFooter alignWithMargins="0"/>
  <colBreaks count="1" manualBreakCount="1">
    <brk id="29" min="1" max="42" man="1"/>
  </colBreaks>
  <ignoredErrors>
    <ignoredError sqref="B4:B40 P4:P40 R2:BB2" numberStoredAsText="1"/>
  </ignoredErrors>
  <drawing r:id="rId2"/>
  <legacyDrawing r:id="rId3"/>
  <oleObjects>
    <mc:AlternateContent xmlns:mc="http://schemas.openxmlformats.org/markup-compatibility/2006">
      <mc:Choice Requires="x14">
        <oleObject progId="Equation.3" shapeId="13313" r:id="rId4">
          <objectPr defaultSize="0" autoPict="0" r:id="rId5">
            <anchor moveWithCells="1" sizeWithCells="1">
              <from>
                <xdr:col>15</xdr:col>
                <xdr:colOff>285750</xdr:colOff>
                <xdr:row>1</xdr:row>
                <xdr:rowOff>228600</xdr:rowOff>
              </from>
              <to>
                <xdr:col>16</xdr:col>
                <xdr:colOff>1000125</xdr:colOff>
                <xdr:row>2</xdr:row>
                <xdr:rowOff>247650</xdr:rowOff>
              </to>
            </anchor>
          </objectPr>
        </oleObject>
      </mc:Choice>
      <mc:Fallback>
        <oleObject progId="Equation.3" shapeId="1331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41"/>
  <sheetViews>
    <sheetView zoomScaleNormal="100" workbookViewId="0">
      <pane ySplit="3" topLeftCell="A4" activePane="bottomLeft" state="frozen"/>
      <selection activeCell="Y46" sqref="Y46"/>
      <selection pane="bottomLeft" activeCell="D2" sqref="D2"/>
    </sheetView>
  </sheetViews>
  <sheetFormatPr defaultColWidth="18.625" defaultRowHeight="12.75" customHeight="1" x14ac:dyDescent="0.15"/>
  <cols>
    <col min="1" max="1" width="2.625" customWidth="1"/>
    <col min="2" max="2" width="4.625" style="28" customWidth="1"/>
    <col min="3" max="3" width="25.625" customWidth="1"/>
    <col min="4" max="4" width="12.625" customWidth="1"/>
    <col min="5" max="6" width="12.625" style="185" customWidth="1"/>
    <col min="7" max="13" width="12.625" customWidth="1"/>
    <col min="14" max="14" width="13.75" customWidth="1"/>
  </cols>
  <sheetData>
    <row r="1" spans="2:14" ht="22.5" customHeight="1" x14ac:dyDescent="0.15"/>
    <row r="2" spans="2:14" ht="19.5" customHeight="1" thickBot="1" x14ac:dyDescent="0.2">
      <c r="N2" s="131" t="s">
        <v>130</v>
      </c>
    </row>
    <row r="3" spans="2:14" s="19" customFormat="1" ht="45" customHeight="1" thickBot="1" x14ac:dyDescent="0.2">
      <c r="B3" s="111"/>
      <c r="C3" s="118"/>
      <c r="D3" s="116" t="s">
        <v>86</v>
      </c>
      <c r="E3" s="116" t="s">
        <v>189</v>
      </c>
      <c r="F3" s="116" t="s">
        <v>190</v>
      </c>
      <c r="G3" s="112" t="s">
        <v>191</v>
      </c>
      <c r="H3" s="112" t="s">
        <v>192</v>
      </c>
      <c r="I3" s="199" t="s">
        <v>193</v>
      </c>
      <c r="J3" s="199" t="s">
        <v>194</v>
      </c>
      <c r="K3" s="113" t="s">
        <v>195</v>
      </c>
      <c r="L3" s="114" t="s">
        <v>64</v>
      </c>
      <c r="M3" s="112" t="s">
        <v>65</v>
      </c>
      <c r="N3" s="115" t="s">
        <v>110</v>
      </c>
    </row>
    <row r="4" spans="2:14" ht="20.100000000000001" customHeight="1" x14ac:dyDescent="0.15">
      <c r="B4" s="104" t="s">
        <v>0</v>
      </c>
      <c r="C4" s="184" t="s">
        <v>169</v>
      </c>
      <c r="D4" s="117">
        <f>入力シート!D6</f>
        <v>0</v>
      </c>
      <c r="E4" s="208"/>
      <c r="F4" s="206"/>
      <c r="G4" s="109">
        <v>0.25706674911276395</v>
      </c>
      <c r="H4" s="109">
        <v>3.9449704571388383E-2</v>
      </c>
      <c r="I4" s="200"/>
      <c r="J4" s="203"/>
      <c r="K4" s="40">
        <f>D4*$G4</f>
        <v>0</v>
      </c>
      <c r="L4" s="20">
        <f>D4*$H4</f>
        <v>0</v>
      </c>
      <c r="M4" s="20">
        <f>SUM(I4:L4)</f>
        <v>0</v>
      </c>
      <c r="N4" s="69">
        <f>D4-M4</f>
        <v>0</v>
      </c>
    </row>
    <row r="5" spans="2:14" ht="20.100000000000001" customHeight="1" x14ac:dyDescent="0.15">
      <c r="B5" s="104" t="s">
        <v>1</v>
      </c>
      <c r="C5" s="184" t="s">
        <v>2</v>
      </c>
      <c r="D5" s="117">
        <f>入力シート!D7</f>
        <v>0</v>
      </c>
      <c r="E5" s="209"/>
      <c r="F5" s="206"/>
      <c r="G5" s="109">
        <v>2.2528180695691236E-2</v>
      </c>
      <c r="H5" s="109">
        <v>6.6403067077407646E-2</v>
      </c>
      <c r="I5" s="200"/>
      <c r="J5" s="201"/>
      <c r="K5" s="40">
        <f t="shared" ref="K5:K38" si="0">D5*$G5</f>
        <v>0</v>
      </c>
      <c r="L5" s="20">
        <f t="shared" ref="L5:L38" si="1">D5*$H5</f>
        <v>0</v>
      </c>
      <c r="M5" s="20">
        <f t="shared" ref="M5:M40" si="2">SUM(I5:L5)</f>
        <v>0</v>
      </c>
      <c r="N5" s="69">
        <f t="shared" ref="N5:N38" si="3">D5-M5</f>
        <v>0</v>
      </c>
    </row>
    <row r="6" spans="2:14" ht="20.100000000000001" customHeight="1" x14ac:dyDescent="0.15">
      <c r="B6" s="104" t="s">
        <v>3</v>
      </c>
      <c r="C6" s="184" t="s">
        <v>106</v>
      </c>
      <c r="D6" s="117">
        <f>入力シート!D8</f>
        <v>0</v>
      </c>
      <c r="E6" s="209"/>
      <c r="F6" s="206"/>
      <c r="G6" s="109">
        <v>0.32257496101304423</v>
      </c>
      <c r="H6" s="109">
        <v>3.2171338179978581E-2</v>
      </c>
      <c r="I6" s="200"/>
      <c r="J6" s="201"/>
      <c r="K6" s="40">
        <f t="shared" si="0"/>
        <v>0</v>
      </c>
      <c r="L6" s="20">
        <f t="shared" si="1"/>
        <v>0</v>
      </c>
      <c r="M6" s="20">
        <f t="shared" si="2"/>
        <v>0</v>
      </c>
      <c r="N6" s="69">
        <f t="shared" si="3"/>
        <v>0</v>
      </c>
    </row>
    <row r="7" spans="2:14" ht="20.100000000000001" customHeight="1" x14ac:dyDescent="0.15">
      <c r="B7" s="104" t="s">
        <v>4</v>
      </c>
      <c r="C7" s="184" t="s">
        <v>5</v>
      </c>
      <c r="D7" s="117">
        <f>入力シート!D9</f>
        <v>0</v>
      </c>
      <c r="E7" s="209"/>
      <c r="F7" s="206"/>
      <c r="G7" s="109">
        <v>0.43944914757410253</v>
      </c>
      <c r="H7" s="109">
        <v>2.4548546158944525E-2</v>
      </c>
      <c r="I7" s="200"/>
      <c r="J7" s="201"/>
      <c r="K7" s="40">
        <f t="shared" si="0"/>
        <v>0</v>
      </c>
      <c r="L7" s="20">
        <f t="shared" si="1"/>
        <v>0</v>
      </c>
      <c r="M7" s="20">
        <f t="shared" si="2"/>
        <v>0</v>
      </c>
      <c r="N7" s="69">
        <f t="shared" si="3"/>
        <v>0</v>
      </c>
    </row>
    <row r="8" spans="2:14" ht="20.100000000000001" customHeight="1" x14ac:dyDescent="0.15">
      <c r="B8" s="104" t="s">
        <v>6</v>
      </c>
      <c r="C8" s="184" t="s">
        <v>7</v>
      </c>
      <c r="D8" s="117">
        <f>入力シート!D10</f>
        <v>0</v>
      </c>
      <c r="E8" s="209"/>
      <c r="F8" s="206"/>
      <c r="G8" s="109">
        <v>0.23349686800485506</v>
      </c>
      <c r="H8" s="109">
        <v>5.8003940153580597E-2</v>
      </c>
      <c r="I8" s="200"/>
      <c r="J8" s="201"/>
      <c r="K8" s="40">
        <f t="shared" si="0"/>
        <v>0</v>
      </c>
      <c r="L8" s="20">
        <f t="shared" si="1"/>
        <v>0</v>
      </c>
      <c r="M8" s="20">
        <f t="shared" si="2"/>
        <v>0</v>
      </c>
      <c r="N8" s="69">
        <f t="shared" si="3"/>
        <v>0</v>
      </c>
    </row>
    <row r="9" spans="2:14" ht="20.100000000000001" customHeight="1" x14ac:dyDescent="0.15">
      <c r="B9" s="104" t="s">
        <v>8</v>
      </c>
      <c r="C9" s="184" t="s">
        <v>9</v>
      </c>
      <c r="D9" s="117">
        <f>入力シート!D11</f>
        <v>0</v>
      </c>
      <c r="E9" s="209"/>
      <c r="F9" s="206"/>
      <c r="G9" s="109">
        <v>0.20029497135644653</v>
      </c>
      <c r="H9" s="109">
        <v>2.6939157259421205E-2</v>
      </c>
      <c r="I9" s="200"/>
      <c r="J9" s="201"/>
      <c r="K9" s="40">
        <f t="shared" si="0"/>
        <v>0</v>
      </c>
      <c r="L9" s="20">
        <f t="shared" si="1"/>
        <v>0</v>
      </c>
      <c r="M9" s="20">
        <f t="shared" si="2"/>
        <v>0</v>
      </c>
      <c r="N9" s="69">
        <f t="shared" si="3"/>
        <v>0</v>
      </c>
    </row>
    <row r="10" spans="2:14" ht="20.100000000000001" customHeight="1" x14ac:dyDescent="0.15">
      <c r="B10" s="104" t="s">
        <v>10</v>
      </c>
      <c r="C10" s="184" t="s">
        <v>11</v>
      </c>
      <c r="D10" s="117">
        <f>入力シート!D12</f>
        <v>0</v>
      </c>
      <c r="E10" s="209"/>
      <c r="F10" s="206"/>
      <c r="G10" s="109">
        <v>0.19636393192438267</v>
      </c>
      <c r="H10" s="109">
        <v>2.1219492730162302E-2</v>
      </c>
      <c r="I10" s="200"/>
      <c r="J10" s="201"/>
      <c r="K10" s="40">
        <f t="shared" si="0"/>
        <v>0</v>
      </c>
      <c r="L10" s="20">
        <f t="shared" si="1"/>
        <v>0</v>
      </c>
      <c r="M10" s="20">
        <f t="shared" si="2"/>
        <v>0</v>
      </c>
      <c r="N10" s="69">
        <f t="shared" si="3"/>
        <v>0</v>
      </c>
    </row>
    <row r="11" spans="2:14" ht="20.100000000000001" customHeight="1" x14ac:dyDescent="0.15">
      <c r="B11" s="104" t="s">
        <v>12</v>
      </c>
      <c r="C11" s="184" t="s">
        <v>170</v>
      </c>
      <c r="D11" s="117">
        <f>入力シート!D13</f>
        <v>0</v>
      </c>
      <c r="E11" s="209"/>
      <c r="F11" s="206"/>
      <c r="G11" s="109">
        <v>0.18202198670756728</v>
      </c>
      <c r="H11" s="109">
        <v>3.0404336512004349E-2</v>
      </c>
      <c r="I11" s="200"/>
      <c r="J11" s="201"/>
      <c r="K11" s="40">
        <f t="shared" si="0"/>
        <v>0</v>
      </c>
      <c r="L11" s="20">
        <f t="shared" si="1"/>
        <v>0</v>
      </c>
      <c r="M11" s="20">
        <f t="shared" si="2"/>
        <v>0</v>
      </c>
      <c r="N11" s="69">
        <f t="shared" si="3"/>
        <v>0</v>
      </c>
    </row>
    <row r="12" spans="2:14" ht="20.100000000000001" customHeight="1" x14ac:dyDescent="0.15">
      <c r="B12" s="104" t="s">
        <v>14</v>
      </c>
      <c r="C12" s="184" t="s">
        <v>13</v>
      </c>
      <c r="D12" s="117">
        <f>入力シート!D14</f>
        <v>0</v>
      </c>
      <c r="E12" s="209"/>
      <c r="F12" s="206"/>
      <c r="G12" s="109">
        <v>0.17440420627094513</v>
      </c>
      <c r="H12" s="109">
        <v>5.2555253025537728E-2</v>
      </c>
      <c r="I12" s="200"/>
      <c r="J12" s="201"/>
      <c r="K12" s="40">
        <f t="shared" si="0"/>
        <v>0</v>
      </c>
      <c r="L12" s="20">
        <f t="shared" si="1"/>
        <v>0</v>
      </c>
      <c r="M12" s="20">
        <f t="shared" si="2"/>
        <v>0</v>
      </c>
      <c r="N12" s="69">
        <f t="shared" si="3"/>
        <v>0</v>
      </c>
    </row>
    <row r="13" spans="2:14" ht="20.100000000000001" customHeight="1" x14ac:dyDescent="0.15">
      <c r="B13" s="104" t="s">
        <v>15</v>
      </c>
      <c r="C13" s="184" t="s">
        <v>171</v>
      </c>
      <c r="D13" s="117">
        <f>入力シート!D15</f>
        <v>0</v>
      </c>
      <c r="E13" s="209"/>
      <c r="F13" s="206"/>
      <c r="G13" s="109">
        <v>7.2563445518398384E-2</v>
      </c>
      <c r="H13" s="109">
        <v>2.7815085586403433E-2</v>
      </c>
      <c r="I13" s="200"/>
      <c r="J13" s="201"/>
      <c r="K13" s="40">
        <f t="shared" si="0"/>
        <v>0</v>
      </c>
      <c r="L13" s="20">
        <f t="shared" si="1"/>
        <v>0</v>
      </c>
      <c r="M13" s="20">
        <f t="shared" si="2"/>
        <v>0</v>
      </c>
      <c r="N13" s="69">
        <f t="shared" si="3"/>
        <v>0</v>
      </c>
    </row>
    <row r="14" spans="2:14" ht="20.100000000000001" customHeight="1" x14ac:dyDescent="0.15">
      <c r="B14" s="104" t="s">
        <v>16</v>
      </c>
      <c r="C14" s="184" t="s">
        <v>17</v>
      </c>
      <c r="D14" s="117">
        <f>入力シート!D16</f>
        <v>0</v>
      </c>
      <c r="E14" s="209"/>
      <c r="F14" s="206"/>
      <c r="G14" s="109">
        <v>0.13281570784749258</v>
      </c>
      <c r="H14" s="109">
        <v>4.3831298767209842E-2</v>
      </c>
      <c r="I14" s="200"/>
      <c r="J14" s="201"/>
      <c r="K14" s="40">
        <f t="shared" si="0"/>
        <v>0</v>
      </c>
      <c r="L14" s="20">
        <f t="shared" si="1"/>
        <v>0</v>
      </c>
      <c r="M14" s="20">
        <f t="shared" si="2"/>
        <v>0</v>
      </c>
      <c r="N14" s="69">
        <f t="shared" si="3"/>
        <v>0</v>
      </c>
    </row>
    <row r="15" spans="2:14" ht="20.100000000000001" customHeight="1" x14ac:dyDescent="0.15">
      <c r="B15" s="104" t="s">
        <v>18</v>
      </c>
      <c r="C15" s="184" t="s">
        <v>117</v>
      </c>
      <c r="D15" s="117">
        <f>入力シート!D17</f>
        <v>0</v>
      </c>
      <c r="E15" s="209"/>
      <c r="F15" s="206"/>
      <c r="G15" s="109">
        <v>0.1028494212078634</v>
      </c>
      <c r="H15" s="109">
        <v>1.3194883965273208E-2</v>
      </c>
      <c r="I15" s="200"/>
      <c r="J15" s="201"/>
      <c r="K15" s="40">
        <f t="shared" si="0"/>
        <v>0</v>
      </c>
      <c r="L15" s="20">
        <f t="shared" si="1"/>
        <v>0</v>
      </c>
      <c r="M15" s="20">
        <f t="shared" si="2"/>
        <v>0</v>
      </c>
      <c r="N15" s="69">
        <f t="shared" si="3"/>
        <v>0</v>
      </c>
    </row>
    <row r="16" spans="2:14" ht="20.100000000000001" customHeight="1" x14ac:dyDescent="0.15">
      <c r="B16" s="104" t="s">
        <v>19</v>
      </c>
      <c r="C16" s="184" t="s">
        <v>118</v>
      </c>
      <c r="D16" s="117">
        <f>入力シート!D18</f>
        <v>0</v>
      </c>
      <c r="E16" s="209"/>
      <c r="F16" s="206"/>
      <c r="G16" s="109">
        <v>0.12245219012281004</v>
      </c>
      <c r="H16" s="109">
        <v>1.1635144444581075E-2</v>
      </c>
      <c r="I16" s="200"/>
      <c r="J16" s="201"/>
      <c r="K16" s="40">
        <f t="shared" si="0"/>
        <v>0</v>
      </c>
      <c r="L16" s="20">
        <f t="shared" si="1"/>
        <v>0</v>
      </c>
      <c r="M16" s="20">
        <f t="shared" si="2"/>
        <v>0</v>
      </c>
      <c r="N16" s="69">
        <f t="shared" si="3"/>
        <v>0</v>
      </c>
    </row>
    <row r="17" spans="2:15" ht="20.100000000000001" customHeight="1" x14ac:dyDescent="0.15">
      <c r="B17" s="104" t="s">
        <v>21</v>
      </c>
      <c r="C17" s="184" t="s">
        <v>119</v>
      </c>
      <c r="D17" s="117">
        <f>入力シート!D19</f>
        <v>0</v>
      </c>
      <c r="E17" s="209"/>
      <c r="F17" s="206"/>
      <c r="G17" s="109">
        <v>0.17571592604245978</v>
      </c>
      <c r="H17" s="109">
        <v>1.3860496878000344E-2</v>
      </c>
      <c r="I17" s="200"/>
      <c r="J17" s="201"/>
      <c r="K17" s="40">
        <f t="shared" si="0"/>
        <v>0</v>
      </c>
      <c r="L17" s="20">
        <f t="shared" si="1"/>
        <v>0</v>
      </c>
      <c r="M17" s="20">
        <f t="shared" si="2"/>
        <v>0</v>
      </c>
      <c r="N17" s="69">
        <f t="shared" si="3"/>
        <v>0</v>
      </c>
    </row>
    <row r="18" spans="2:15" ht="20.100000000000001" customHeight="1" x14ac:dyDescent="0.15">
      <c r="B18" s="104" t="s">
        <v>23</v>
      </c>
      <c r="C18" s="184" t="s">
        <v>107</v>
      </c>
      <c r="D18" s="117">
        <f>入力シート!D20</f>
        <v>0</v>
      </c>
      <c r="E18" s="209"/>
      <c r="F18" s="206"/>
      <c r="G18" s="109">
        <v>5.8936764006462181E-2</v>
      </c>
      <c r="H18" s="109">
        <v>9.511640978592693E-3</v>
      </c>
      <c r="I18" s="200"/>
      <c r="J18" s="201"/>
      <c r="K18" s="40">
        <f t="shared" si="0"/>
        <v>0</v>
      </c>
      <c r="L18" s="20">
        <f t="shared" si="1"/>
        <v>0</v>
      </c>
      <c r="M18" s="20">
        <f t="shared" si="2"/>
        <v>0</v>
      </c>
      <c r="N18" s="69">
        <f t="shared" si="3"/>
        <v>0</v>
      </c>
    </row>
    <row r="19" spans="2:15" ht="20.100000000000001" customHeight="1" x14ac:dyDescent="0.15">
      <c r="B19" s="104" t="s">
        <v>24</v>
      </c>
      <c r="C19" s="184" t="s">
        <v>20</v>
      </c>
      <c r="D19" s="117">
        <f>入力シート!D21</f>
        <v>0</v>
      </c>
      <c r="E19" s="209"/>
      <c r="F19" s="206"/>
      <c r="G19" s="109">
        <v>0.17344672221905641</v>
      </c>
      <c r="H19" s="109">
        <v>9.1142445996991728E-3</v>
      </c>
      <c r="I19" s="200"/>
      <c r="J19" s="201"/>
      <c r="K19" s="40">
        <f t="shared" si="0"/>
        <v>0</v>
      </c>
      <c r="L19" s="20">
        <f t="shared" si="1"/>
        <v>0</v>
      </c>
      <c r="M19" s="20">
        <f t="shared" si="2"/>
        <v>0</v>
      </c>
      <c r="N19" s="69">
        <f t="shared" si="3"/>
        <v>0</v>
      </c>
    </row>
    <row r="20" spans="2:15" ht="20.100000000000001" customHeight="1" x14ac:dyDescent="0.15">
      <c r="B20" s="104" t="s">
        <v>26</v>
      </c>
      <c r="C20" s="184" t="s">
        <v>173</v>
      </c>
      <c r="D20" s="117">
        <f>入力シート!D22</f>
        <v>0</v>
      </c>
      <c r="E20" s="209"/>
      <c r="F20" s="206"/>
      <c r="G20" s="109">
        <v>0.17793432092939027</v>
      </c>
      <c r="H20" s="109">
        <v>7.9091600037316089E-3</v>
      </c>
      <c r="I20" s="200"/>
      <c r="J20" s="201"/>
      <c r="K20" s="40">
        <f t="shared" si="0"/>
        <v>0</v>
      </c>
      <c r="L20" s="20">
        <f t="shared" si="1"/>
        <v>0</v>
      </c>
      <c r="M20" s="20">
        <f t="shared" si="2"/>
        <v>0</v>
      </c>
      <c r="N20" s="69">
        <f t="shared" si="3"/>
        <v>0</v>
      </c>
    </row>
    <row r="21" spans="2:15" ht="20.100000000000001" customHeight="1" x14ac:dyDescent="0.15">
      <c r="B21" s="104" t="s">
        <v>28</v>
      </c>
      <c r="C21" s="184" t="s">
        <v>22</v>
      </c>
      <c r="D21" s="117">
        <f>入力シート!D23</f>
        <v>0</v>
      </c>
      <c r="E21" s="209"/>
      <c r="F21" s="206"/>
      <c r="G21" s="109">
        <v>8.6643705768600074E-2</v>
      </c>
      <c r="H21" s="109">
        <v>1.5744121851926307E-2</v>
      </c>
      <c r="I21" s="200"/>
      <c r="J21" s="201"/>
      <c r="K21" s="40">
        <f t="shared" si="0"/>
        <v>0</v>
      </c>
      <c r="L21" s="20">
        <f t="shared" si="1"/>
        <v>0</v>
      </c>
      <c r="M21" s="20">
        <f t="shared" si="2"/>
        <v>0</v>
      </c>
      <c r="N21" s="69">
        <f t="shared" si="3"/>
        <v>0</v>
      </c>
    </row>
    <row r="22" spans="2:15" ht="20.100000000000001" customHeight="1" x14ac:dyDescent="0.15">
      <c r="B22" s="104" t="s">
        <v>30</v>
      </c>
      <c r="C22" s="184" t="s">
        <v>25</v>
      </c>
      <c r="D22" s="117">
        <f>入力シート!D24</f>
        <v>0</v>
      </c>
      <c r="E22" s="209"/>
      <c r="F22" s="206"/>
      <c r="G22" s="109">
        <v>0.31630659187034799</v>
      </c>
      <c r="H22" s="109">
        <v>3.5669638098325747E-2</v>
      </c>
      <c r="I22" s="200"/>
      <c r="J22" s="201"/>
      <c r="K22" s="40">
        <f t="shared" si="0"/>
        <v>0</v>
      </c>
      <c r="L22" s="20">
        <f t="shared" si="1"/>
        <v>0</v>
      </c>
      <c r="M22" s="20">
        <f t="shared" si="2"/>
        <v>0</v>
      </c>
      <c r="N22" s="69">
        <f t="shared" si="3"/>
        <v>0</v>
      </c>
    </row>
    <row r="23" spans="2:15" ht="20.100000000000001" customHeight="1" x14ac:dyDescent="0.15">
      <c r="B23" s="104" t="s">
        <v>31</v>
      </c>
      <c r="C23" s="184" t="s">
        <v>27</v>
      </c>
      <c r="D23" s="117">
        <f>入力シート!D25</f>
        <v>0</v>
      </c>
      <c r="E23" s="209"/>
      <c r="F23" s="206"/>
      <c r="G23" s="109">
        <v>0</v>
      </c>
      <c r="H23" s="109">
        <v>0</v>
      </c>
      <c r="I23" s="200"/>
      <c r="J23" s="201"/>
      <c r="K23" s="40">
        <f t="shared" si="0"/>
        <v>0</v>
      </c>
      <c r="L23" s="20">
        <f t="shared" si="1"/>
        <v>0</v>
      </c>
      <c r="M23" s="20">
        <f t="shared" si="2"/>
        <v>0</v>
      </c>
      <c r="N23" s="69">
        <f t="shared" si="3"/>
        <v>0</v>
      </c>
    </row>
    <row r="24" spans="2:15" ht="20.100000000000001" customHeight="1" x14ac:dyDescent="0.15">
      <c r="B24" s="104" t="s">
        <v>32</v>
      </c>
      <c r="C24" s="184" t="s">
        <v>29</v>
      </c>
      <c r="D24" s="117">
        <f>入力シート!D26</f>
        <v>0</v>
      </c>
      <c r="E24" s="209"/>
      <c r="F24" s="206"/>
      <c r="G24" s="109">
        <v>0</v>
      </c>
      <c r="H24" s="109">
        <v>0</v>
      </c>
      <c r="I24" s="200"/>
      <c r="J24" s="201"/>
      <c r="K24" s="40">
        <f t="shared" si="0"/>
        <v>0</v>
      </c>
      <c r="L24" s="20">
        <f t="shared" si="1"/>
        <v>0</v>
      </c>
      <c r="M24" s="20">
        <f t="shared" si="2"/>
        <v>0</v>
      </c>
      <c r="N24" s="69">
        <f t="shared" si="3"/>
        <v>0</v>
      </c>
    </row>
    <row r="25" spans="2:15" ht="20.100000000000001" customHeight="1" x14ac:dyDescent="0.15">
      <c r="B25" s="104" t="s">
        <v>34</v>
      </c>
      <c r="C25" s="184" t="s">
        <v>120</v>
      </c>
      <c r="D25" s="117">
        <f>入力シート!D27</f>
        <v>0</v>
      </c>
      <c r="E25" s="209"/>
      <c r="F25" s="206"/>
      <c r="G25" s="109">
        <v>0</v>
      </c>
      <c r="H25" s="109">
        <v>0</v>
      </c>
      <c r="I25" s="200"/>
      <c r="J25" s="201"/>
      <c r="K25" s="40">
        <f t="shared" si="0"/>
        <v>0</v>
      </c>
      <c r="L25" s="20">
        <f t="shared" si="1"/>
        <v>0</v>
      </c>
      <c r="M25" s="20">
        <f t="shared" si="2"/>
        <v>0</v>
      </c>
      <c r="N25" s="105">
        <f t="shared" si="3"/>
        <v>0</v>
      </c>
      <c r="O25" s="215"/>
    </row>
    <row r="26" spans="2:15" ht="20.100000000000001" customHeight="1" thickBot="1" x14ac:dyDescent="0.2">
      <c r="B26" s="104" t="s">
        <v>36</v>
      </c>
      <c r="C26" s="184" t="s">
        <v>108</v>
      </c>
      <c r="D26" s="117">
        <f>入力シート!D28</f>
        <v>0</v>
      </c>
      <c r="E26" s="209"/>
      <c r="F26" s="206"/>
      <c r="G26" s="109">
        <v>0</v>
      </c>
      <c r="H26" s="109">
        <v>0</v>
      </c>
      <c r="I26" s="200"/>
      <c r="J26" s="201"/>
      <c r="K26" s="40">
        <f t="shared" si="0"/>
        <v>0</v>
      </c>
      <c r="L26" s="20">
        <f t="shared" si="1"/>
        <v>0</v>
      </c>
      <c r="M26" s="20">
        <f t="shared" si="2"/>
        <v>0</v>
      </c>
      <c r="N26" s="69">
        <f t="shared" si="3"/>
        <v>0</v>
      </c>
      <c r="O26" s="215"/>
    </row>
    <row r="27" spans="2:15" ht="20.100000000000001" customHeight="1" thickBot="1" x14ac:dyDescent="0.2">
      <c r="B27" s="104" t="s">
        <v>37</v>
      </c>
      <c r="C27" s="184" t="s">
        <v>180</v>
      </c>
      <c r="D27" s="117">
        <f>入力シート!D29</f>
        <v>0</v>
      </c>
      <c r="E27" s="216">
        <v>-0.145457</v>
      </c>
      <c r="F27" s="206"/>
      <c r="G27" s="129"/>
      <c r="H27" s="211">
        <v>0</v>
      </c>
      <c r="I27" s="212">
        <f>E27*SUM(K4:K26,K29:K40)</f>
        <v>0</v>
      </c>
      <c r="J27" s="95"/>
      <c r="K27" s="213"/>
      <c r="L27" s="20">
        <f t="shared" si="1"/>
        <v>0</v>
      </c>
      <c r="M27" s="20">
        <f t="shared" si="2"/>
        <v>0</v>
      </c>
      <c r="N27" s="69">
        <f t="shared" si="3"/>
        <v>0</v>
      </c>
      <c r="O27" s="215"/>
    </row>
    <row r="28" spans="2:15" ht="20.100000000000001" customHeight="1" thickBot="1" x14ac:dyDescent="0.2">
      <c r="B28" s="104" t="s">
        <v>38</v>
      </c>
      <c r="C28" s="184" t="s">
        <v>181</v>
      </c>
      <c r="D28" s="117">
        <f>入力シート!D30</f>
        <v>0</v>
      </c>
      <c r="E28" s="206"/>
      <c r="F28" s="216">
        <v>-0.17727399999999999</v>
      </c>
      <c r="G28" s="205"/>
      <c r="H28" s="109">
        <v>0</v>
      </c>
      <c r="I28" s="202"/>
      <c r="J28" s="212">
        <f>F28*SUM(K4:K26,K29:K40)</f>
        <v>0</v>
      </c>
      <c r="K28" s="214"/>
      <c r="L28" s="20">
        <f t="shared" si="1"/>
        <v>0</v>
      </c>
      <c r="M28" s="20">
        <f t="shared" si="2"/>
        <v>0</v>
      </c>
      <c r="N28" s="105">
        <f t="shared" si="3"/>
        <v>0</v>
      </c>
      <c r="O28" s="215"/>
    </row>
    <row r="29" spans="2:15" ht="20.100000000000001" customHeight="1" x14ac:dyDescent="0.15">
      <c r="B29" s="104" t="s">
        <v>40</v>
      </c>
      <c r="C29" s="184" t="s">
        <v>33</v>
      </c>
      <c r="D29" s="117">
        <f>入力シート!D31</f>
        <v>0</v>
      </c>
      <c r="E29" s="209"/>
      <c r="F29" s="206"/>
      <c r="G29" s="109">
        <v>0</v>
      </c>
      <c r="H29" s="109">
        <v>0</v>
      </c>
      <c r="I29" s="200"/>
      <c r="J29" s="201"/>
      <c r="K29" s="40">
        <f t="shared" si="0"/>
        <v>0</v>
      </c>
      <c r="L29" s="20">
        <f t="shared" si="1"/>
        <v>0</v>
      </c>
      <c r="M29" s="20">
        <f t="shared" si="2"/>
        <v>0</v>
      </c>
      <c r="N29" s="69">
        <f t="shared" si="3"/>
        <v>0</v>
      </c>
    </row>
    <row r="30" spans="2:15" ht="20.100000000000001" customHeight="1" x14ac:dyDescent="0.15">
      <c r="B30" s="104" t="s">
        <v>42</v>
      </c>
      <c r="C30" s="184" t="s">
        <v>35</v>
      </c>
      <c r="D30" s="117">
        <f>入力シート!D32</f>
        <v>0</v>
      </c>
      <c r="E30" s="209"/>
      <c r="F30" s="206"/>
      <c r="G30" s="109">
        <v>0</v>
      </c>
      <c r="H30" s="109">
        <v>0</v>
      </c>
      <c r="I30" s="200"/>
      <c r="J30" s="201"/>
      <c r="K30" s="40">
        <f t="shared" si="0"/>
        <v>0</v>
      </c>
      <c r="L30" s="20">
        <f t="shared" si="1"/>
        <v>0</v>
      </c>
      <c r="M30" s="20">
        <f t="shared" si="2"/>
        <v>0</v>
      </c>
      <c r="N30" s="69">
        <f t="shared" si="3"/>
        <v>0</v>
      </c>
    </row>
    <row r="31" spans="2:15" ht="20.100000000000001" customHeight="1" x14ac:dyDescent="0.15">
      <c r="B31" s="104" t="s">
        <v>43</v>
      </c>
      <c r="C31" s="184" t="s">
        <v>121</v>
      </c>
      <c r="D31" s="117">
        <f>入力シート!D33</f>
        <v>0</v>
      </c>
      <c r="E31" s="209"/>
      <c r="F31" s="206"/>
      <c r="G31" s="109">
        <v>0</v>
      </c>
      <c r="H31" s="129"/>
      <c r="I31" s="200"/>
      <c r="J31" s="201"/>
      <c r="K31" s="40">
        <f t="shared" si="0"/>
        <v>0</v>
      </c>
      <c r="L31" s="128">
        <f>-SUM(L4:L30,L32:L40)</f>
        <v>0</v>
      </c>
      <c r="M31" s="20">
        <f t="shared" si="2"/>
        <v>0</v>
      </c>
      <c r="N31" s="69">
        <f t="shared" si="3"/>
        <v>0</v>
      </c>
    </row>
    <row r="32" spans="2:15" ht="20.100000000000001" customHeight="1" x14ac:dyDescent="0.15">
      <c r="B32" s="104" t="s">
        <v>44</v>
      </c>
      <c r="C32" s="184" t="s">
        <v>109</v>
      </c>
      <c r="D32" s="117">
        <f>入力シート!D34</f>
        <v>0</v>
      </c>
      <c r="E32" s="209"/>
      <c r="F32" s="206"/>
      <c r="G32" s="109">
        <v>4.1768910156901172E-2</v>
      </c>
      <c r="H32" s="109">
        <v>4.1083551813920855E-3</v>
      </c>
      <c r="I32" s="200"/>
      <c r="J32" s="201"/>
      <c r="K32" s="40">
        <f t="shared" si="0"/>
        <v>0</v>
      </c>
      <c r="L32" s="20">
        <f t="shared" si="1"/>
        <v>0</v>
      </c>
      <c r="M32" s="20">
        <f t="shared" si="2"/>
        <v>0</v>
      </c>
      <c r="N32" s="69">
        <f t="shared" si="3"/>
        <v>0</v>
      </c>
    </row>
    <row r="33" spans="2:14" ht="20.100000000000001" customHeight="1" x14ac:dyDescent="0.15">
      <c r="B33" s="104" t="s">
        <v>46</v>
      </c>
      <c r="C33" s="184" t="s">
        <v>39</v>
      </c>
      <c r="D33" s="117">
        <f>入力シート!D35</f>
        <v>0</v>
      </c>
      <c r="E33" s="209"/>
      <c r="F33" s="206"/>
      <c r="G33" s="109">
        <v>0</v>
      </c>
      <c r="H33" s="109">
        <v>0</v>
      </c>
      <c r="I33" s="200"/>
      <c r="J33" s="201"/>
      <c r="K33" s="40">
        <f t="shared" si="0"/>
        <v>0</v>
      </c>
      <c r="L33" s="20">
        <f t="shared" si="1"/>
        <v>0</v>
      </c>
      <c r="M33" s="20">
        <f t="shared" si="2"/>
        <v>0</v>
      </c>
      <c r="N33" s="69">
        <f t="shared" si="3"/>
        <v>0</v>
      </c>
    </row>
    <row r="34" spans="2:14" ht="20.100000000000001" customHeight="1" x14ac:dyDescent="0.15">
      <c r="B34" s="104" t="s">
        <v>48</v>
      </c>
      <c r="C34" s="184" t="s">
        <v>41</v>
      </c>
      <c r="D34" s="117">
        <f>入力シート!D36</f>
        <v>0</v>
      </c>
      <c r="E34" s="209"/>
      <c r="F34" s="206"/>
      <c r="G34" s="109">
        <v>0</v>
      </c>
      <c r="H34" s="109">
        <v>1.3798717042961616E-5</v>
      </c>
      <c r="I34" s="200"/>
      <c r="J34" s="201"/>
      <c r="K34" s="40">
        <f t="shared" si="0"/>
        <v>0</v>
      </c>
      <c r="L34" s="20">
        <f t="shared" si="1"/>
        <v>0</v>
      </c>
      <c r="M34" s="20">
        <f t="shared" si="2"/>
        <v>0</v>
      </c>
      <c r="N34" s="69">
        <f t="shared" si="3"/>
        <v>0</v>
      </c>
    </row>
    <row r="35" spans="2:14" ht="20.100000000000001" customHeight="1" x14ac:dyDescent="0.15">
      <c r="B35" s="104" t="s">
        <v>50</v>
      </c>
      <c r="C35" s="184" t="s">
        <v>122</v>
      </c>
      <c r="D35" s="117">
        <f>入力シート!D37</f>
        <v>0</v>
      </c>
      <c r="E35" s="209"/>
      <c r="F35" s="206"/>
      <c r="G35" s="109">
        <v>0</v>
      </c>
      <c r="H35" s="109">
        <v>0</v>
      </c>
      <c r="I35" s="200"/>
      <c r="J35" s="201"/>
      <c r="K35" s="40">
        <f t="shared" ref="K35" si="4">D35*$G35</f>
        <v>0</v>
      </c>
      <c r="L35" s="20">
        <f t="shared" ref="L35" si="5">D35*$H35</f>
        <v>0</v>
      </c>
      <c r="M35" s="20">
        <f t="shared" si="2"/>
        <v>0</v>
      </c>
      <c r="N35" s="69">
        <f t="shared" ref="N35" si="6">D35-M35</f>
        <v>0</v>
      </c>
    </row>
    <row r="36" spans="2:14" s="12" customFormat="1" ht="20.100000000000001" customHeight="1" x14ac:dyDescent="0.15">
      <c r="B36" s="104" t="s">
        <v>87</v>
      </c>
      <c r="C36" s="184" t="s">
        <v>176</v>
      </c>
      <c r="D36" s="117">
        <f>入力シート!D38</f>
        <v>0</v>
      </c>
      <c r="E36" s="209"/>
      <c r="F36" s="206"/>
      <c r="G36" s="109">
        <v>0</v>
      </c>
      <c r="H36" s="109">
        <v>0</v>
      </c>
      <c r="I36" s="200"/>
      <c r="J36" s="201"/>
      <c r="K36" s="40">
        <f>D36*$G36</f>
        <v>0</v>
      </c>
      <c r="L36" s="20">
        <f>D36*$H36</f>
        <v>0</v>
      </c>
      <c r="M36" s="20">
        <f t="shared" si="2"/>
        <v>0</v>
      </c>
      <c r="N36" s="69">
        <f>D36-M36</f>
        <v>0</v>
      </c>
    </row>
    <row r="37" spans="2:14" s="12" customFormat="1" ht="20.100000000000001" customHeight="1" x14ac:dyDescent="0.15">
      <c r="B37" s="104" t="s">
        <v>88</v>
      </c>
      <c r="C37" s="184" t="s">
        <v>45</v>
      </c>
      <c r="D37" s="117">
        <f>入力シート!D39</f>
        <v>0</v>
      </c>
      <c r="E37" s="209"/>
      <c r="F37" s="206"/>
      <c r="G37" s="109">
        <v>0</v>
      </c>
      <c r="H37" s="109">
        <v>0</v>
      </c>
      <c r="I37" s="200"/>
      <c r="J37" s="201"/>
      <c r="K37" s="40">
        <f>D37*$G37</f>
        <v>0</v>
      </c>
      <c r="L37" s="20">
        <f>D37*$H37</f>
        <v>0</v>
      </c>
      <c r="M37" s="20">
        <f t="shared" si="2"/>
        <v>0</v>
      </c>
      <c r="N37" s="69">
        <f>D37-M37</f>
        <v>0</v>
      </c>
    </row>
    <row r="38" spans="2:14" ht="20.100000000000001" customHeight="1" x14ac:dyDescent="0.15">
      <c r="B38" s="104" t="s">
        <v>103</v>
      </c>
      <c r="C38" s="184" t="s">
        <v>47</v>
      </c>
      <c r="D38" s="117">
        <f>入力シート!D40</f>
        <v>0</v>
      </c>
      <c r="E38" s="209"/>
      <c r="F38" s="206"/>
      <c r="G38" s="109">
        <v>1.7652529534375841E-5</v>
      </c>
      <c r="H38" s="109">
        <v>6.2586241076423432E-6</v>
      </c>
      <c r="I38" s="200"/>
      <c r="J38" s="201"/>
      <c r="K38" s="40">
        <f t="shared" si="0"/>
        <v>0</v>
      </c>
      <c r="L38" s="20">
        <f t="shared" si="1"/>
        <v>0</v>
      </c>
      <c r="M38" s="20">
        <f t="shared" si="2"/>
        <v>0</v>
      </c>
      <c r="N38" s="69">
        <f t="shared" si="3"/>
        <v>0</v>
      </c>
    </row>
    <row r="39" spans="2:14" s="12" customFormat="1" ht="20.100000000000001" customHeight="1" x14ac:dyDescent="0.15">
      <c r="B39" s="104" t="s">
        <v>104</v>
      </c>
      <c r="C39" s="184" t="s">
        <v>49</v>
      </c>
      <c r="D39" s="117">
        <f>入力シート!D41</f>
        <v>0</v>
      </c>
      <c r="E39" s="209"/>
      <c r="F39" s="206"/>
      <c r="G39" s="109">
        <v>0</v>
      </c>
      <c r="H39" s="109">
        <v>0</v>
      </c>
      <c r="I39" s="200"/>
      <c r="J39" s="201"/>
      <c r="K39" s="40">
        <f>D39*$G39</f>
        <v>0</v>
      </c>
      <c r="L39" s="20">
        <f>D39*$H39</f>
        <v>0</v>
      </c>
      <c r="M39" s="20">
        <f t="shared" si="2"/>
        <v>0</v>
      </c>
      <c r="N39" s="69">
        <f>D39-M39</f>
        <v>0</v>
      </c>
    </row>
    <row r="40" spans="2:14" s="12" customFormat="1" ht="19.5" customHeight="1" thickBot="1" x14ac:dyDescent="0.2">
      <c r="B40" s="104" t="s">
        <v>105</v>
      </c>
      <c r="C40" s="184" t="s">
        <v>51</v>
      </c>
      <c r="D40" s="117">
        <f>入力シート!D42</f>
        <v>0</v>
      </c>
      <c r="E40" s="210"/>
      <c r="F40" s="206"/>
      <c r="G40" s="110">
        <v>2.3505125679551809E-2</v>
      </c>
      <c r="H40" s="110">
        <v>3.0097892967934352E-2</v>
      </c>
      <c r="I40" s="200"/>
      <c r="J40" s="204"/>
      <c r="K40" s="40">
        <f>D40*$G40</f>
        <v>0</v>
      </c>
      <c r="L40" s="20">
        <f>D40*$H40</f>
        <v>0</v>
      </c>
      <c r="M40" s="20">
        <f t="shared" si="2"/>
        <v>0</v>
      </c>
      <c r="N40" s="69">
        <f>D40-M40</f>
        <v>0</v>
      </c>
    </row>
    <row r="41" spans="2:14" ht="19.5" customHeight="1" thickBot="1" x14ac:dyDescent="0.2">
      <c r="B41" s="106"/>
      <c r="C41" s="119" t="s">
        <v>58</v>
      </c>
      <c r="D41" s="79">
        <f>SUM(D4:D40)</f>
        <v>0</v>
      </c>
      <c r="E41" s="207"/>
      <c r="F41" s="207"/>
      <c r="G41" s="107"/>
      <c r="H41" s="108"/>
      <c r="I41" s="108"/>
      <c r="J41" s="108"/>
      <c r="K41" s="77">
        <f>SUM(K4:K40)</f>
        <v>0</v>
      </c>
      <c r="L41" s="77">
        <f t="shared" ref="L41:M41" si="7">SUM(L4:L40)</f>
        <v>0</v>
      </c>
      <c r="M41" s="77">
        <f t="shared" si="7"/>
        <v>0</v>
      </c>
      <c r="N41" s="78">
        <f>SUM(N4:N40)</f>
        <v>0</v>
      </c>
    </row>
  </sheetData>
  <phoneticPr fontId="6"/>
  <pageMargins left="0.24" right="0.28000000000000003" top="0.98399999999999999" bottom="0.98399999999999999" header="0.51200000000000001" footer="0.51200000000000001"/>
  <pageSetup paperSize="9" scale="85" orientation="portrait" r:id="rId1"/>
  <headerFooter alignWithMargins="0"/>
  <ignoredErrors>
    <ignoredError sqref="B4:B40" numberStoredAsText="1"/>
    <ignoredError sqref="L31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62c5__x5f53__x8ab2__x002f__x6295__x7a3f__x8005_ xmlns="31AAD03C-A983-4B16-863F-54F1EAB739D9" xsi:nil="true"/>
    <TaxCatchAll xmlns="b1759036-c6d1-4f23-8159-9e5ddc0da7b4" xsi:nil="true"/>
    <_x5099__x8003_ xmlns="31AAD03C-A983-4B16-863F-54F1EAB739D9" xsi:nil="true"/>
    <lcf76f155ced4ddcb4097134ff3c332f xmlns="31aad03c-a983-4b16-863f-54f1eab739d9">
      <Terms xmlns="http://schemas.microsoft.com/office/infopath/2007/PartnerControls"/>
    </lcf76f155ced4ddcb4097134ff3c332f>
    <_x8aac__x660e_ xmlns="31AAD03C-A983-4B16-863F-54F1EAB739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D697BBB6C7C71438AA06DE92AE599CC" ma:contentTypeVersion="" ma:contentTypeDescription="新しいドキュメントを作成します。" ma:contentTypeScope="" ma:versionID="a1eafba633277ec00883d4e10cd96e51">
  <xsd:schema xmlns:xsd="http://www.w3.org/2001/XMLSchema" xmlns:xs="http://www.w3.org/2001/XMLSchema" xmlns:p="http://schemas.microsoft.com/office/2006/metadata/properties" xmlns:ns2="31AAD03C-A983-4B16-863F-54F1EAB739D9" xmlns:ns3="77e41a71-2e1a-40e6-b4fe-2cfc7a738e36" xmlns:ns4="31aad03c-a983-4b16-863f-54f1eab739d9" xmlns:ns5="b1759036-c6d1-4f23-8159-9e5ddc0da7b4" targetNamespace="http://schemas.microsoft.com/office/2006/metadata/properties" ma:root="true" ma:fieldsID="96273a645e27db515b242c1154665ce1" ns2:_="" ns3:_="" ns4:_="" ns5:_="">
    <xsd:import namespace="31AAD03C-A983-4B16-863F-54F1EAB739D9"/>
    <xsd:import namespace="77e41a71-2e1a-40e6-b4fe-2cfc7a738e36"/>
    <xsd:import namespace="31aad03c-a983-4b16-863f-54f1eab739d9"/>
    <xsd:import namespace="b1759036-c6d1-4f23-8159-9e5ddc0da7b4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2:_x62c5__x5f53__x8ab2__x002f__x6295__x7a3f__x8005_" minOccurs="0"/>
                <xsd:element ref="ns2:MediaServiceMetadata" minOccurs="0"/>
                <xsd:element ref="ns2:MediaServiceFastMetadata" minOccurs="0"/>
                <xsd:element ref="ns2:_x5099__x8003_" minOccurs="0"/>
                <xsd:element ref="ns3:SharedWithUsers" minOccurs="0"/>
                <xsd:element ref="ns3:SharedWithDetails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  <xsd:element name="_x62c5__x5f53__x8ab2__x002f__x6295__x7a3f__x8005_" ma:index="9" nillable="true" ma:displayName="担当課/投稿者" ma:internalName="_x62c5__x5f53__x8ab2__x002f__x6295__x7a3f__x8005_">
      <xsd:simpleType>
        <xsd:restriction base="dms:Text">
          <xsd:maxLength value="255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_x5099__x8003_" ma:index="12" nillable="true" ma:displayName="備考" ma:internalName="_x5099__x8003_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41a71-2e1a-40e6-b4fe-2cfc7a738e3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ad03c-a983-4b16-863f-54f1eab739d9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画像タグ" ma:readOnly="false" ma:fieldId="{5cf76f15-5ced-4ddc-b409-7134ff3c332f}" ma:taxonomyMulti="true" ma:sspId="2b26c3b2-8f9c-41a3-9938-63a048efeb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759036-c6d1-4f23-8159-9e5ddc0da7b4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ACD269B8-B77D-4425-831A-EDAD207DDB63}" ma:internalName="TaxCatchAll" ma:showField="CatchAllData" ma:web="{77e41a71-2e1a-40e6-b4fe-2cfc7a738e36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F8B8D9-E61D-49FD-8360-51A568F48F0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CCFDC3-7A9F-4F43-ACF3-C8CEACA620B6}">
  <ds:schemaRefs>
    <ds:schemaRef ds:uri="http://schemas.microsoft.com/office/2006/metadata/properties"/>
    <ds:schemaRef ds:uri="http://schemas.microsoft.com/office/infopath/2007/PartnerControls"/>
    <ds:schemaRef ds:uri="31AAD03C-A983-4B16-863F-54F1EAB739D9"/>
    <ds:schemaRef ds:uri="b1759036-c6d1-4f23-8159-9e5ddc0da7b4"/>
    <ds:schemaRef ds:uri="31aad03c-a983-4b16-863f-54f1eab739d9"/>
  </ds:schemaRefs>
</ds:datastoreItem>
</file>

<file path=customXml/itemProps3.xml><?xml version="1.0" encoding="utf-8"?>
<ds:datastoreItem xmlns:ds="http://schemas.openxmlformats.org/officeDocument/2006/customXml" ds:itemID="{20EE683C-D529-4E3F-A528-496766A732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AAD03C-A983-4B16-863F-54F1EAB739D9"/>
    <ds:schemaRef ds:uri="77e41a71-2e1a-40e6-b4fe-2cfc7a738e36"/>
    <ds:schemaRef ds:uri="31aad03c-a983-4b16-863f-54f1eab739d9"/>
    <ds:schemaRef ds:uri="b1759036-c6d1-4f23-8159-9e5ddc0da7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説明シート</vt:lpstr>
      <vt:lpstr>入力シート</vt:lpstr>
      <vt:lpstr>出力シート</vt:lpstr>
      <vt:lpstr>計算シート </vt:lpstr>
      <vt:lpstr>関係係数シート</vt:lpstr>
      <vt:lpstr>マージンシート</vt:lpstr>
      <vt:lpstr>マージンシート!Print_Area</vt:lpstr>
      <vt:lpstr>関係係数シート!Print_Area</vt:lpstr>
      <vt:lpstr>'計算シート '!Print_Area</vt:lpstr>
      <vt:lpstr>出力シート!Print_Area</vt:lpstr>
      <vt:lpstr>入力シート!Print_Area</vt:lpstr>
      <vt:lpstr>'計算シート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脇山　亮一</cp:lastModifiedBy>
  <cp:lastPrinted>2021-10-15T11:45:49Z</cp:lastPrinted>
  <dcterms:created xsi:type="dcterms:W3CDTF">1997-01-08T22:48:59Z</dcterms:created>
  <dcterms:modified xsi:type="dcterms:W3CDTF">2024-10-04T05:48:14Z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0x0101005D697BBB6C7C71438AA06DE92AE599CC</vt:lpwstr>
  </property>
</Properties>
</file>