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2021年度\業務別\300　決算関係\380　財政状況資料集\08 公表（HP）\"/>
    </mc:Choice>
  </mc:AlternateContent>
  <xr:revisionPtr revIDLastSave="0" documentId="8_{D3A118C8-F879-4660-A886-ACEC0290EB30}" xr6:coauthVersionLast="47" xr6:coauthVersionMax="47" xr10:uidLastSave="{00000000-0000-0000-0000-000000000000}"/>
  <bookViews>
    <workbookView xWindow="28635" yWindow="-165" windowWidth="29130" windowHeight="15930" tabRatio="8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102" i="12" l="1"/>
  <c r="CR102" i="12"/>
  <c r="AP88" i="12"/>
  <c r="AF88" i="12"/>
  <c r="AU63" i="12"/>
  <c r="AP63" i="12"/>
  <c r="AA70" i="12"/>
  <c r="AA69" i="12"/>
  <c r="AA68" i="12"/>
  <c r="AK32" i="12"/>
  <c r="AA37" i="12"/>
  <c r="V36" i="12"/>
  <c r="Q36" i="12"/>
  <c r="AA36" i="12" s="1"/>
  <c r="AA35" i="12"/>
  <c r="AA34" i="12"/>
  <c r="AA33" i="12"/>
  <c r="AA32" i="12"/>
  <c r="AA31" i="12"/>
  <c r="AA30" i="12"/>
  <c r="AA29" i="12"/>
  <c r="AA28" i="12"/>
  <c r="AP23" i="12"/>
  <c r="AA23" i="12"/>
  <c r="V23" i="12"/>
  <c r="Q23" i="12"/>
  <c r="AA14" i="12"/>
  <c r="AA13" i="12"/>
  <c r="AA12" i="12"/>
  <c r="AA11" i="12"/>
  <c r="AA10" i="12"/>
  <c r="AA9" i="12"/>
  <c r="AA8" i="12"/>
  <c r="AA7" i="12"/>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AM34" i="10"/>
  <c r="AM35" i="10" s="1"/>
  <c r="AM36" i="10" s="1"/>
  <c r="AM37" i="10" s="1"/>
  <c r="AM38" i="10" s="1"/>
  <c r="U34" i="10"/>
  <c r="U35" i="10" s="1"/>
  <c r="U36" i="10" s="1"/>
  <c r="U37" i="10" s="1"/>
  <c r="BE34" i="10" l="1"/>
</calcChain>
</file>

<file path=xl/sharedStrings.xml><?xml version="1.0" encoding="utf-8"?>
<sst xmlns="http://schemas.openxmlformats.org/spreadsheetml/2006/main" count="983" uniqueCount="625">
  <si>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</si>
  <si>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</si>
  <si>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</si>
  <si>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</si>
  <si>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</si>
  <si>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</si>
  <si>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</si>
  <si>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</si>
  <si>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</si>
  <si>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</si>
  <si>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</si>
  <si>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</si>
  <si>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</si>
  <si>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</si>
  <si>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</si>
  <si>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</si>
  <si>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</si>
  <si>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</si>
  <si>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</si>
  <si>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</si>
  <si>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</si>
  <si>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</si>
  <si>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</si>
  <si>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</si>
  <si>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</si>
  <si>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</si>
  <si>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</si>
  <si>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</si>
  <si>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</si>
  <si>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</si>
  <si>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</si>
  <si>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</si>
  <si>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</si>
  <si>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</si>
  <si>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</si>
  <si>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</si>
  <si>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</si>
  <si>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</si>
  <si>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</si>
  <si>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</si>
  <si>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</si>
  <si>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</si>
  <si>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</si>
  <si>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</si>
  <si>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</si>
  <si>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</si>
  <si>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</si>
  <si>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</si>
  <si>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</si>
  <si>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</si>
  <si>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</si>
  <si>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</si>
  <si>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</si>
  <si>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</si>
  <si>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</si>
  <si>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</si>
  <si>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</si>
  <si>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</si>
  <si>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</si>
  <si>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</si>
  <si>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</si>
  <si>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</si>
  <si>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</si>
  <si>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</si>
  <si>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</si>
  <si>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</si>
  <si>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</si>
  <si>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</si>
  <si>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</si>
  <si>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</si>
  <si>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</si>
  <si>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</si>
  <si>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</si>
  <si>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</si>
  <si>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</si>
  <si>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</si>
  <si>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</si>
  <si>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</si>
  <si>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</si>
  <si>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</si>
  <si>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</si>
  <si>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</si>
  <si>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</si>
  <si>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</si>
  <si>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</si>
  <si>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</si>
  <si>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</si>
  <si>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</si>
  <si>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</si>
  <si>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</si>
  <si>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</si>
  <si>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</si>
  <si>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</si>
  <si>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</si>
  <si>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</si>
  <si>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</si>
  <si>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</si>
  <si>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</si>
  <si>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</si>
  <si>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</si>
  <si>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</si>
  <si>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</si>
  <si>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</si>
  <si>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</si>
  <si>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</si>
  <si>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</si>
  <si>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</si>
  <si>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</si>
  <si>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</si>
  <si>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</si>
  <si>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</si>
  <si>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</si>
  <si>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</si>
  <si>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</si>
  <si>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</si>
  <si>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</si>
  <si>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</si>
  <si>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</si>
  <si>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</si>
  <si>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</si>
  <si>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</si>
  <si>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</si>
  <si>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</si>
  <si>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</si>
  <si>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</si>
  <si>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</si>
  <si>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</si>
  <si>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</si>
  <si>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</si>
  <si>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</si>
  <si>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</si>
  <si>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</si>
  <si>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</si>
  <si>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</si>
  <si>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</si>
  <si>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</si>
  <si>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</si>
  <si>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</si>
  <si>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</si>
  <si>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</si>
  <si>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</si>
  <si>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</si>
  <si>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</si>
  <si>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</si>
  <si>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</si>
  <si>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</si>
  <si>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</si>
  <si>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</si>
  <si>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</si>
  <si>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</si>
  <si>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</si>
  <si>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</si>
  <si>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</si>
  <si>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</si>
  <si>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</si>
  <si>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</si>
  <si>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</si>
  <si>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</si>
  <si>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</si>
  <si>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</si>
  <si>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</si>
  <si>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</si>
  <si>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</si>
  <si>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</si>
  <si>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</si>
  <si>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</si>
  <si>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</si>
  <si>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</si>
  <si>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</si>
  <si>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</si>
  <si>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</si>
  <si>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</si>
  <si>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</si>
  <si>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</si>
  <si>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</si>
  <si>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</si>
  <si>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</si>
  <si>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</si>
  <si>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</si>
  <si>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</si>
  <si>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</si>
  <si>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</si>
  <si>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</si>
  <si>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</si>
  <si>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</si>
  <si>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</si>
  <si>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</si>
  <si>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</si>
  <si>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</si>
  <si>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</si>
  <si>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</si>
  <si>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</si>
  <si>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</si>
  <si>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</si>
  <si>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</si>
  <si>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</si>
  <si>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</si>
  <si>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</si>
  <si>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</si>
  <si>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</si>
  <si>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</si>
  <si>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</si>
  <si>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</si>
  <si>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</si>
  <si>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</si>
  <si>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</si>
  <si>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</si>
  <si>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</si>
  <si>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</si>
  <si>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</si>
  <si>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</si>
  <si>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</si>
  <si>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</si>
  <si>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</si>
  <si>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</si>
  <si>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</si>
  <si>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</si>
  <si>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</si>
  <si>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</si>
  <si>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</si>
  <si>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</si>
  <si>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</si>
  <si>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</si>
  <si>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</si>
  <si>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</si>
  <si>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</si>
  <si>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</si>
  <si>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</si>
  <si>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</si>
  <si>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</si>
  <si>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</si>
  <si>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</si>
  <si>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</si>
  <si>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</si>
  <si>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</si>
  <si>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</si>
  <si>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</si>
  <si>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</si>
  <si>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</si>
  <si>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</si>
  <si>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</si>
  <si>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</si>
  <si>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</si>
  <si>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</si>
  <si>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</si>
  <si>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</si>
  <si>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</si>
  <si>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</si>
  <si>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</si>
  <si>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</si>
  <si>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</si>
  <si>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</si>
  <si>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</si>
  <si>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</si>
  <si>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</si>
  <si>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</si>
  <si>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</si>
  <si>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</si>
  <si>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</si>
  <si>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</si>
  <si>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</si>
  <si>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</si>
  <si>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</si>
  <si>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</si>
  <si>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</si>
  <si>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</si>
  <si>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</si>
  <si>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</si>
  <si>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</si>
  <si>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</si>
  <si>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</si>
  <si>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</si>
  <si>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</si>
  <si>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</si>
  <si>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</si>
  <si>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</si>
  <si>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</si>
  <si>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</si>
  <si>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</si>
  <si>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</si>
  <si>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</si>
  <si>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</si>
  <si>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</si>
  <si>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</si>
  <si>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</si>
  <si>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</si>
  <si>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</si>
  <si>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</si>
  <si>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</si>
  <si>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</si>
  <si>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</si>
  <si>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</si>
  <si>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</si>
  <si>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</si>
  <si>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</si>
  <si>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</si>
  <si>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</si>
  <si>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</si>
  <si>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</si>
  <si>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</si>
  <si>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</si>
  <si>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</si>
  <si>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</si>
  <si>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</si>
  <si>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</si>
  <si>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</si>
  <si>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</si>
  <si>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</si>
  <si>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</si>
  <si>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</si>
  <si>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</si>
  <si>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</si>
  <si>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</si>
  <si>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</si>
  <si>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</si>
  <si>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</si>
  <si>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</si>
  <si>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</si>
  <si>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</si>
  <si>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</si>
  <si>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</si>
  <si>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</si>
  <si>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</si>
  <si>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</si>
  <si>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</si>
  <si>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</si>
  <si>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</si>
  <si>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</si>
  <si>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</si>
  <si>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</si>
  <si>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</si>
  <si>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</si>
  <si>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</si>
  <si>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</si>
  <si>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</si>
  <si>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</si>
  <si>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</si>
  <si>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</si>
  <si>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</si>
  <si>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</si>
  <si>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</si>
  <si>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</si>
  <si>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</si>
  <si>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</si>
  <si>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</si>
  <si>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</si>
  <si>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</si>
  <si>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</si>
  <si>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</si>
  <si>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</si>
  <si>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</si>
  <si>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</si>
  <si>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</si>
  <si>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</si>
  <si>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</si>
  <si>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</si>
  <si>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</si>
  <si>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</si>
  <si>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</si>
  <si>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</si>
  <si>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</si>
  <si>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</si>
  <si>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</si>
  <si>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</si>
  <si>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</si>
  <si>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</si>
  <si>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</si>
  <si>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</si>
  <si>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</si>
  <si>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</si>
  <si>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</si>
  <si>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</si>
  <si>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</si>
  <si>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</si>
  <si>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</si>
  <si>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</si>
  <si>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</si>
  <si>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</si>
  <si>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</si>
  <si>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</si>
  <si>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</si>
  <si>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</si>
  <si>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</si>
  <si>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</si>
  <si>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</si>
  <si>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</si>
  <si>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</si>
  <si>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</si>
  <si>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</si>
  <si>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</si>
  <si>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</si>
  <si>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</si>
  <si>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</si>
  <si>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</si>
  <si>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</si>
  <si>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</si>
  <si>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t>
    <phoneticPr fontId="5"/>
  </si>
  <si>
    <t>熊本駅西土地区画整理事業会計</t>
    <phoneticPr fontId="5"/>
  </si>
  <si>
    <t>-</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</si>
  <si>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</si>
  <si>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</si>
  <si>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</si>
  <si>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</si>
  <si>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</si>
  <si>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</si>
  <si>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</si>
  <si>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</si>
  <si>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</si>
  <si>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</si>
  <si>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</si>
  <si>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</si>
  <si>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</si>
  <si>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</si>
  <si>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</si>
  <si>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</si>
  <si>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</si>
  <si>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</si>
  <si>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</si>
  <si>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</si>
  <si>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</si>
  <si>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</si>
  <si>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t>
    <phoneticPr fontId="5"/>
  </si>
  <si>
    <t>法適用企業</t>
    <phoneticPr fontId="5"/>
  </si>
  <si>
    <t>水道事業会計</t>
    <phoneticPr fontId="5"/>
  </si>
  <si>
    <t>法適用企業</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</si>
  <si>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</si>
  <si>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</si>
  <si>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</si>
  <si>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</si>
  <si>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</si>
  <si>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</si>
  <si>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</si>
  <si>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</si>
  <si>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</si>
  <si>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</si>
  <si>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</si>
  <si>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</si>
  <si>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</si>
  <si>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</si>
  <si>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</si>
  <si>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</si>
  <si>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</si>
  <si>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</si>
  <si>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</si>
  <si>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</si>
  <si>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</si>
  <si>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</si>
  <si>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</si>
  <si>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</si>
  <si>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</si>
  <si>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</si>
  <si>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</si>
  <si>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</si>
  <si>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</si>
  <si>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</si>
  <si>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</si>
  <si>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</si>
  <si>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</si>
  <si>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</si>
  <si>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</si>
  <si>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</si>
  <si>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</si>
  <si>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</si>
  <si>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</si>
  <si>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</si>
  <si>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</si>
  <si>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</si>
  <si>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</si>
  <si>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</si>
  <si>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</si>
  <si>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</si>
  <si>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</si>
  <si>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</si>
  <si>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</si>
  <si>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</si>
  <si>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</si>
  <si>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</si>
  <si>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</si>
  <si>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</si>
  <si>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</si>
  <si>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</si>
  <si>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</si>
  <si>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</si>
  <si>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</si>
  <si>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</si>
  <si>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</si>
  <si>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</si>
  <si>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</si>
  <si>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</si>
  <si>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</si>
  <si>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</si>
  <si>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</si>
  <si>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</si>
  <si>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</si>
  <si>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</si>
  <si>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</si>
  <si>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</si>
  <si>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</si>
  <si>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</si>
  <si>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</si>
  <si>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</si>
  <si>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</si>
  <si>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</si>
  <si>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</si>
  <si>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</si>
  <si>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</si>
  <si>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</si>
  <si>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</si>
  <si>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</si>
  <si>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</si>
  <si>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</si>
  <si>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</si>
  <si>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</si>
  <si>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</si>
  <si>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</si>
  <si>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</si>
  <si>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</si>
  <si>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</si>
  <si>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</si>
  <si>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</si>
  <si>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</si>
  <si>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</si>
  <si>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</si>
  <si>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</si>
  <si>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</si>
  <si>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</si>
  <si>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</si>
  <si>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</si>
  <si>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</si>
  <si>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</si>
  <si>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</si>
  <si>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</si>
  <si>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</si>
  <si>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</si>
  <si>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</si>
  <si>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</si>
  <si>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</si>
  <si>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</si>
  <si>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</si>
  <si>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</si>
  <si>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</si>
  <si>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</si>
  <si>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</si>
  <si>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</si>
  <si>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</si>
  <si>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</si>
  <si>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</si>
  <si>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</si>
  <si>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</si>
  <si>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</si>
  <si>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</si>
  <si>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</si>
  <si>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</si>
  <si>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</si>
  <si>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</si>
  <si>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</si>
  <si>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</si>
  <si>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</si>
  <si>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</si>
  <si>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</si>
  <si>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</si>
  <si>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</si>
  <si>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</si>
  <si>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</si>
  <si>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</si>
  <si>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</si>
  <si>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</si>
  <si>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</si>
  <si>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</si>
  <si>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</si>
  <si>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</si>
  <si>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</si>
  <si>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</si>
  <si>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</si>
  <si>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</si>
  <si>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</si>
  <si>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</si>
  <si>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</si>
  <si>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</si>
  <si>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</si>
  <si>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</si>
  <si>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</si>
  <si>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</si>
  <si>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1.24</t>
  </si>
  <si>
    <t>▲ 0.60</t>
  </si>
  <si>
    <t>▲ 0.22</t>
  </si>
  <si>
    <t>▲ 0.78</t>
  </si>
  <si>
    <t>水道事業会計</t>
  </si>
  <si>
    <t>下水道事業会計</t>
  </si>
  <si>
    <t>介護保険会計</t>
  </si>
  <si>
    <t>一般会計</t>
  </si>
  <si>
    <t>交通事業会計</t>
  </si>
  <si>
    <t>国民健康保険会計</t>
  </si>
  <si>
    <t>▲ 2.61</t>
  </si>
  <si>
    <t>▲ 1.26</t>
  </si>
  <si>
    <t>▲ 1.29</t>
  </si>
  <si>
    <t>▲ 0.43</t>
  </si>
  <si>
    <t>後期高齢者医療会計</t>
  </si>
  <si>
    <t>母子父子寡婦福祉資金貸付事業会計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</si>
  <si>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</si>
  <si>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</si>
  <si>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</si>
  <si>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</si>
  <si>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</si>
  <si>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</si>
  <si>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</si>
  <si>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</si>
  <si>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山鹿植木広域行政事務組合</t>
  </si>
  <si>
    <t>熊本県後期高齢者医療広域連合（一般会計）</t>
  </si>
  <si>
    <t>熊本県後期高齢者医療広域連合（後期高齢者医療特別会計）</t>
  </si>
  <si>
    <t>熊本市勤労福祉センター</t>
  </si>
  <si>
    <t>熊本市上下水道サービス公社</t>
  </si>
  <si>
    <t>熊本市文化スポーツ財団</t>
  </si>
  <si>
    <t>熊本市美術文化振興財団</t>
  </si>
  <si>
    <t>くまもと地下水財団</t>
  </si>
  <si>
    <t>熊本市国際交流振興事業団</t>
  </si>
  <si>
    <t>熊本市学校給食会</t>
  </si>
  <si>
    <t>熊本流通情報センター</t>
  </si>
  <si>
    <t>熊本国際観光コンベンション協会</t>
  </si>
  <si>
    <t>熊本城復元整備基金</t>
    <rPh sb="0" eb="3">
      <t>クマモトジョウ</t>
    </rPh>
    <rPh sb="3" eb="5">
      <t>フクゲン</t>
    </rPh>
    <rPh sb="5" eb="7">
      <t>セイビ</t>
    </rPh>
    <rPh sb="7" eb="9">
      <t>キキン</t>
    </rPh>
    <phoneticPr fontId="5"/>
  </si>
  <si>
    <t>熊本市公共施設長寿命化等基金</t>
    <rPh sb="0" eb="2">
      <t>クマモト</t>
    </rPh>
    <rPh sb="2" eb="3">
      <t>シ</t>
    </rPh>
    <rPh sb="3" eb="5">
      <t>コウキョウ</t>
    </rPh>
    <rPh sb="5" eb="7">
      <t>シセツ</t>
    </rPh>
    <rPh sb="7" eb="8">
      <t>チョウ</t>
    </rPh>
    <rPh sb="8" eb="10">
      <t>ジュミョウ</t>
    </rPh>
    <rPh sb="10" eb="11">
      <t>カ</t>
    </rPh>
    <rPh sb="11" eb="12">
      <t>トウ</t>
    </rPh>
    <rPh sb="12" eb="14">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</si>
  <si>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</si>
  <si>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市制100周年記念人づくり基金</t>
    <rPh sb="0" eb="2">
      <t>シセイ</t>
    </rPh>
    <rPh sb="5" eb="7">
      <t>シュウネン</t>
    </rPh>
    <rPh sb="7" eb="9">
      <t>キネン</t>
    </rPh>
    <rPh sb="9" eb="10">
      <t>ヒト</t>
    </rPh>
    <rPh sb="13" eb="15">
      <t>キキン</t>
    </rPh>
    <phoneticPr fontId="5"/>
  </si>
  <si>
    <t>熊本市新型コロナウイルス感染症金融対策基金</t>
    <rPh sb="0" eb="2">
      <t>クマモト</t>
    </rPh>
    <rPh sb="2" eb="3">
      <t>シ</t>
    </rPh>
    <rPh sb="3" eb="5">
      <t>シンガタ</t>
    </rPh>
    <rPh sb="12" eb="15">
      <t>カンセンショウ</t>
    </rPh>
    <rPh sb="15" eb="17">
      <t>キンユウ</t>
    </rPh>
    <rPh sb="17" eb="19">
      <t>タイサク</t>
    </rPh>
    <rPh sb="19" eb="21">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</si>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</sst>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D5DA-462B-BF8E-53D4A7FD94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47989</c:v>
                </c:pt>
                <c:pt idx="1">
                  <c:v>63585</c:v>
                </c:pt>
                <c:pt idx="2">
                  <c:v>77633</c:v>
                </c:pt>
                <c:pt idx="3">
                  <c:v>91725</c:v>
                </c:pt>
                <c:pt idx="4">
                  <c:v>55190</c:v>
                </c:pt>
              </c:numCache>
            </c:numRef>
          </c:val>
          <c:smooth val="0"/>
          <c:extLst>
            <c:ext xmlns:c16="http://schemas.microsoft.com/office/drawing/2014/chart" uri="{C3380CC4-5D6E-409C-BE32-E72D297353CC}">
              <c16:uniqueId val="{00000001-D5DA-462B-BF8E-53D4A7FD94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3.16</c:v>
                </c:pt>
                <c:pt idx="1">
                  <c:v>3.31</c:v>
                </c:pt>
                <c:pt idx="2">
                  <c:v>3.36</c:v>
                </c:pt>
                <c:pt idx="3">
                  <c:v>3.46</c:v>
                </c:pt>
                <c:pt idx="4">
                  <c:v>2.84</c:v>
                </c:pt>
              </c:numCache>
            </c:numRef>
          </c:val>
          <c:extLst>
            <c:ext xmlns:c16="http://schemas.microsoft.com/office/drawing/2014/chart" uri="{C3380CC4-5D6E-409C-BE32-E72D297353CC}">
              <c16:uniqueId val="{00000000-BD81-497E-B7BE-2822EC6EE3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4.4000000000000004</c:v>
                </c:pt>
                <c:pt idx="1">
                  <c:v>2.52</c:v>
                </c:pt>
                <c:pt idx="2">
                  <c:v>2.5</c:v>
                </c:pt>
                <c:pt idx="3">
                  <c:v>2.12</c:v>
                </c:pt>
                <c:pt idx="4">
                  <c:v>1.89</c:v>
                </c:pt>
              </c:numCache>
            </c:numRef>
          </c:val>
          <c:extLst>
            <c:ext xmlns:c16="http://schemas.microsoft.com/office/drawing/2014/chart" uri="{C3380CC4-5D6E-409C-BE32-E72D297353CC}">
              <c16:uniqueId val="{00000001-BD81-497E-B7BE-2822EC6EE3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c:v>
                </c:pt>
                <c:pt idx="1">
                  <c:v>-0.6</c:v>
                </c:pt>
                <c:pt idx="2">
                  <c:v>0.09</c:v>
                </c:pt>
                <c:pt idx="3">
                  <c:v>-0.22</c:v>
                </c:pt>
                <c:pt idx="4">
                  <c:v>-0.78</c:v>
                </c:pt>
              </c:numCache>
            </c:numRef>
          </c:val>
          <c:smooth val="0"/>
          <c:extLst>
            <c:ext xmlns:c16="http://schemas.microsoft.com/office/drawing/2014/chart" uri="{C3380CC4-5D6E-409C-BE32-E72D297353CC}">
              <c16:uniqueId val="{00000002-BD81-497E-B7BE-2822EC6EE3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0.23</c:v>
                </c:pt>
                <c:pt idx="4">
                  <c:v>#N/A</c:v>
                </c:pt>
                <c:pt idx="5">
                  <c:v>0.16</c:v>
                </c:pt>
                <c:pt idx="6">
                  <c:v>#N/A</c:v>
                </c:pt>
                <c:pt idx="7">
                  <c:v>0.23</c:v>
                </c:pt>
                <c:pt idx="8">
                  <c:v>#N/A</c:v>
                </c:pt>
                <c:pt idx="9">
                  <c:v>0.25</c:v>
                </c:pt>
              </c:numCache>
            </c:numRef>
          </c:val>
          <c:extLst>
            <c:ext xmlns:c16="http://schemas.microsoft.com/office/drawing/2014/chart" uri="{C3380CC4-5D6E-409C-BE32-E72D297353CC}">
              <c16:uniqueId val="{00000000-54B7-4590-AC6B-11ECFD0D1D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B7-4590-AC6B-11ECFD0D1D6E}"/>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0.11</c:v>
                </c:pt>
                <c:pt idx="4">
                  <c:v>#N/A</c:v>
                </c:pt>
                <c:pt idx="5">
                  <c:v>0.11</c:v>
                </c:pt>
                <c:pt idx="6">
                  <c:v>#N/A</c:v>
                </c:pt>
                <c:pt idx="7">
                  <c:v>0.11</c:v>
                </c:pt>
                <c:pt idx="8">
                  <c:v>#N/A</c:v>
                </c:pt>
                <c:pt idx="9">
                  <c:v>0.11</c:v>
                </c:pt>
              </c:numCache>
            </c:numRef>
          </c:val>
          <c:extLst>
            <c:ext xmlns:c16="http://schemas.microsoft.com/office/drawing/2014/chart" uri="{C3380CC4-5D6E-409C-BE32-E72D297353CC}">
              <c16:uniqueId val="{00000002-54B7-4590-AC6B-11ECFD0D1D6E}"/>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0.15</c:v>
                </c:pt>
                <c:pt idx="4">
                  <c:v>#N/A</c:v>
                </c:pt>
                <c:pt idx="5">
                  <c:v>0.15</c:v>
                </c:pt>
                <c:pt idx="6">
                  <c:v>#N/A</c:v>
                </c:pt>
                <c:pt idx="7">
                  <c:v>0.15</c:v>
                </c:pt>
                <c:pt idx="8">
                  <c:v>#N/A</c:v>
                </c:pt>
                <c:pt idx="9">
                  <c:v>0.16</c:v>
                </c:pt>
              </c:numCache>
            </c:numRef>
          </c:val>
          <c:extLst>
            <c:ext xmlns:c16="http://schemas.microsoft.com/office/drawing/2014/chart" uri="{C3380CC4-5D6E-409C-BE32-E72D297353CC}">
              <c16:uniqueId val="{00000003-54B7-4590-AC6B-11ECFD0D1D6E}"/>
            </c:ext>
          </c:extLst>
        </c:ser>
        <c:ser>
          <c:idx val="4"/>
          <c:order val="4"/>
          <c:tx>
            <c:strRef>
              <c:f>データシート!$A$31</c:f>
              <c:strCache>
                <c:ptCount val="1"/>
                <c:pt idx="0">
                  <c:v>国民健康保険会計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2.61</c:v>
                </c:pt>
                <c:pt idx="1">
                  <c:v>#N/A</c:v>
                </c:pt>
                <c:pt idx="2">
                  <c:v>1.26</c:v>
                </c:pt>
                <c:pt idx="3">
                  <c:v>#N/A</c:v>
                </c:pt>
                <c:pt idx="4">
                  <c:v>1.29</c:v>
                </c:pt>
                <c:pt idx="5">
                  <c:v>#N/A</c:v>
                </c:pt>
                <c:pt idx="6">
                  <c:v>0.43</c:v>
                </c:pt>
                <c:pt idx="7">
                  <c:v>#N/A</c:v>
                </c:pt>
                <c:pt idx="8">
                  <c:v>#N/A</c:v>
                </c:pt>
                <c:pt idx="9">
                  <c:v>0.2</c:v>
                </c:pt>
              </c:numCache>
            </c:numRef>
          </c:val>
          <c:extLst>
            <c:ext xmlns:c16="http://schemas.microsoft.com/office/drawing/2014/chart" uri="{C3380CC4-5D6E-409C-BE32-E72D297353CC}">
              <c16:uniqueId val="{00000004-54B7-4590-AC6B-11ECFD0D1D6E}"/>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0.6</c:v>
                </c:pt>
                <c:pt idx="4">
                  <c:v>#N/A</c:v>
                </c:pt>
                <c:pt idx="5">
                  <c:v>0.65</c:v>
                </c:pt>
                <c:pt idx="6">
                  <c:v>#N/A</c:v>
                </c:pt>
                <c:pt idx="7">
                  <c:v>0.67</c:v>
                </c:pt>
                <c:pt idx="8">
                  <c:v>#N/A</c:v>
                </c:pt>
                <c:pt idx="9">
                  <c:v>0.43</c:v>
                </c:pt>
              </c:numCache>
            </c:numRef>
          </c:val>
          <c:extLst>
            <c:ext xmlns:c16="http://schemas.microsoft.com/office/drawing/2014/chart" uri="{C3380CC4-5D6E-409C-BE32-E72D297353CC}">
              <c16:uniqueId val="{00000005-54B7-4590-AC6B-11ECFD0D1D6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2.93</c:v>
                </c:pt>
                <c:pt idx="2">
                  <c:v>#N/A</c:v>
                </c:pt>
                <c:pt idx="3">
                  <c:v>3.07</c:v>
                </c:pt>
                <c:pt idx="4">
                  <c:v>#N/A</c:v>
                </c:pt>
                <c:pt idx="5">
                  <c:v>3.12</c:v>
                </c:pt>
                <c:pt idx="6">
                  <c:v>#N/A</c:v>
                </c:pt>
                <c:pt idx="7">
                  <c:v>3.22</c:v>
                </c:pt>
                <c:pt idx="8">
                  <c:v>#N/A</c:v>
                </c:pt>
                <c:pt idx="9">
                  <c:v>2.6</c:v>
                </c:pt>
              </c:numCache>
            </c:numRef>
          </c:val>
          <c:extLst>
            <c:ext xmlns:c16="http://schemas.microsoft.com/office/drawing/2014/chart" uri="{C3380CC4-5D6E-409C-BE32-E72D297353CC}">
              <c16:uniqueId val="{00000006-54B7-4590-AC6B-11ECFD0D1D6E}"/>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0.94</c:v>
                </c:pt>
                <c:pt idx="2">
                  <c:v>#N/A</c:v>
                </c:pt>
                <c:pt idx="3">
                  <c:v>0.97</c:v>
                </c:pt>
                <c:pt idx="4">
                  <c:v>#N/A</c:v>
                </c:pt>
                <c:pt idx="5">
                  <c:v>2.0099999999999998</c:v>
                </c:pt>
                <c:pt idx="6">
                  <c:v>#N/A</c:v>
                </c:pt>
                <c:pt idx="7">
                  <c:v>2.4900000000000002</c:v>
                </c:pt>
                <c:pt idx="8">
                  <c:v>#N/A</c:v>
                </c:pt>
                <c:pt idx="9">
                  <c:v>3.52</c:v>
                </c:pt>
              </c:numCache>
            </c:numRef>
          </c:val>
          <c:extLst>
            <c:ext xmlns:c16="http://schemas.microsoft.com/office/drawing/2014/chart" uri="{C3380CC4-5D6E-409C-BE32-E72D297353CC}">
              <c16:uniqueId val="{00000007-54B7-4590-AC6B-11ECFD0D1D6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5.77</c:v>
                </c:pt>
                <c:pt idx="2">
                  <c:v>#N/A</c:v>
                </c:pt>
                <c:pt idx="3">
                  <c:v>5.34</c:v>
                </c:pt>
                <c:pt idx="4">
                  <c:v>#N/A</c:v>
                </c:pt>
                <c:pt idx="5">
                  <c:v>5.5</c:v>
                </c:pt>
                <c:pt idx="6">
                  <c:v>#N/A</c:v>
                </c:pt>
                <c:pt idx="7">
                  <c:v>5.91</c:v>
                </c:pt>
                <c:pt idx="8">
                  <c:v>#N/A</c:v>
                </c:pt>
                <c:pt idx="9">
                  <c:v>5.48</c:v>
                </c:pt>
              </c:numCache>
            </c:numRef>
          </c:val>
          <c:extLst>
            <c:ext xmlns:c16="http://schemas.microsoft.com/office/drawing/2014/chart" uri="{C3380CC4-5D6E-409C-BE32-E72D297353CC}">
              <c16:uniqueId val="{00000008-54B7-4590-AC6B-11ECFD0D1D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c:v>
                </c:pt>
                <c:pt idx="2">
                  <c:v>#N/A</c:v>
                </c:pt>
                <c:pt idx="3">
                  <c:v>6.56</c:v>
                </c:pt>
                <c:pt idx="4">
                  <c:v>#N/A</c:v>
                </c:pt>
                <c:pt idx="5">
                  <c:v>6.89</c:v>
                </c:pt>
                <c:pt idx="6">
                  <c:v>#N/A</c:v>
                </c:pt>
                <c:pt idx="7">
                  <c:v>7.54</c:v>
                </c:pt>
                <c:pt idx="8">
                  <c:v>#N/A</c:v>
                </c:pt>
                <c:pt idx="9">
                  <c:v>7.27</c:v>
                </c:pt>
              </c:numCache>
            </c:numRef>
          </c:val>
          <c:extLst>
            <c:ext xmlns:c16="http://schemas.microsoft.com/office/drawing/2014/chart" uri="{C3380CC4-5D6E-409C-BE32-E72D297353CC}">
              <c16:uniqueId val="{00000009-54B7-4590-AC6B-11ECFD0D1D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26942</c:v>
                </c:pt>
                <c:pt idx="5">
                  <c:v>26294</c:v>
                </c:pt>
                <c:pt idx="8">
                  <c:v>27272</c:v>
                </c:pt>
                <c:pt idx="11">
                  <c:v>32428</c:v>
                </c:pt>
                <c:pt idx="14">
                  <c:v>26360</c:v>
                </c:pt>
              </c:numCache>
            </c:numRef>
          </c:val>
          <c:extLst>
            <c:ext xmlns:c16="http://schemas.microsoft.com/office/drawing/2014/chart" uri="{C3380CC4-5D6E-409C-BE32-E72D297353CC}">
              <c16:uniqueId val="{00000000-CD17-4756-BBB2-FB82778705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1</c:v>
                </c:pt>
                <c:pt idx="12">
                  <c:v>0</c:v>
                </c:pt>
              </c:numCache>
            </c:numRef>
          </c:val>
          <c:extLst>
            <c:ext xmlns:c16="http://schemas.microsoft.com/office/drawing/2014/chart" uri="{C3380CC4-5D6E-409C-BE32-E72D297353CC}">
              <c16:uniqueId val="{00000001-CD17-4756-BBB2-FB82778705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351</c:v>
                </c:pt>
                <c:pt idx="3">
                  <c:v>221</c:v>
                </c:pt>
                <c:pt idx="6">
                  <c:v>193</c:v>
                </c:pt>
                <c:pt idx="9">
                  <c:v>104</c:v>
                </c:pt>
                <c:pt idx="12">
                  <c:v>194</c:v>
                </c:pt>
              </c:numCache>
            </c:numRef>
          </c:val>
          <c:extLst>
            <c:ext xmlns:c16="http://schemas.microsoft.com/office/drawing/2014/chart" uri="{C3380CC4-5D6E-409C-BE32-E72D297353CC}">
              <c16:uniqueId val="{00000002-CD17-4756-BBB2-FB82778705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50</c:v>
                </c:pt>
                <c:pt idx="6">
                  <c:v>0</c:v>
                </c:pt>
                <c:pt idx="9">
                  <c:v>0</c:v>
                </c:pt>
                <c:pt idx="12">
                  <c:v>0</c:v>
                </c:pt>
              </c:numCache>
            </c:numRef>
          </c:val>
          <c:extLst>
            <c:ext xmlns:c16="http://schemas.microsoft.com/office/drawing/2014/chart" uri="{C3380CC4-5D6E-409C-BE32-E72D297353CC}">
              <c16:uniqueId val="{00000003-CD17-4756-BBB2-FB82778705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6618</c:v>
                </c:pt>
                <c:pt idx="3">
                  <c:v>6418</c:v>
                </c:pt>
                <c:pt idx="6">
                  <c:v>5383</c:v>
                </c:pt>
                <c:pt idx="9">
                  <c:v>4994</c:v>
                </c:pt>
                <c:pt idx="12">
                  <c:v>4903</c:v>
                </c:pt>
              </c:numCache>
            </c:numRef>
          </c:val>
          <c:extLst>
            <c:ext xmlns:c16="http://schemas.microsoft.com/office/drawing/2014/chart" uri="{C3380CC4-5D6E-409C-BE32-E72D297353CC}">
              <c16:uniqueId val="{00000004-CD17-4756-BBB2-FB82778705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1333</c:v>
                </c:pt>
                <c:pt idx="3">
                  <c:v>1667</c:v>
                </c:pt>
                <c:pt idx="6">
                  <c:v>2000</c:v>
                </c:pt>
                <c:pt idx="9">
                  <c:v>2333</c:v>
                </c:pt>
                <c:pt idx="12">
                  <c:v>2667</c:v>
                </c:pt>
              </c:numCache>
            </c:numRef>
          </c:val>
          <c:extLst>
            <c:ext xmlns:c16="http://schemas.microsoft.com/office/drawing/2014/chart" uri="{C3380CC4-5D6E-409C-BE32-E72D297353CC}">
              <c16:uniqueId val="{00000005-CD17-4756-BBB2-FB82778705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17-4756-BBB2-FB82778705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31481</c:v>
                </c:pt>
                <c:pt idx="3">
                  <c:v>30941</c:v>
                </c:pt>
                <c:pt idx="6">
                  <c:v>30780</c:v>
                </c:pt>
                <c:pt idx="9">
                  <c:v>35115</c:v>
                </c:pt>
                <c:pt idx="12">
                  <c:v>28559</c:v>
                </c:pt>
              </c:numCache>
            </c:numRef>
          </c:val>
          <c:extLst>
            <c:ext xmlns:c16="http://schemas.microsoft.com/office/drawing/2014/chart" uri="{C3380CC4-5D6E-409C-BE32-E72D297353CC}">
              <c16:uniqueId val="{00000007-CD17-4756-BBB2-FB82778705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12902</c:v>
                </c:pt>
                <c:pt idx="2">
                  <c:v>#N/A</c:v>
                </c:pt>
                <c:pt idx="3">
                  <c:v>#N/A</c:v>
                </c:pt>
                <c:pt idx="4">
                  <c:v>13004</c:v>
                </c:pt>
                <c:pt idx="5">
                  <c:v>#N/A</c:v>
                </c:pt>
                <c:pt idx="6">
                  <c:v>#N/A</c:v>
                </c:pt>
                <c:pt idx="7">
                  <c:v>11084</c:v>
                </c:pt>
                <c:pt idx="8">
                  <c:v>#N/A</c:v>
                </c:pt>
                <c:pt idx="9">
                  <c:v>#N/A</c:v>
                </c:pt>
                <c:pt idx="10">
                  <c:v>10119</c:v>
                </c:pt>
                <c:pt idx="11">
                  <c:v>#N/A</c:v>
                </c:pt>
                <c:pt idx="12">
                  <c:v>#N/A</c:v>
                </c:pt>
                <c:pt idx="13">
                  <c:v>9963</c:v>
                </c:pt>
                <c:pt idx="14">
                  <c:v>#N/A</c:v>
                </c:pt>
              </c:numCache>
            </c:numRef>
          </c:val>
          <c:smooth val="0"/>
          <c:extLst>
            <c:ext xmlns:c16="http://schemas.microsoft.com/office/drawing/2014/chart" uri="{C3380CC4-5D6E-409C-BE32-E72D297353CC}">
              <c16:uniqueId val="{00000008-CD17-4756-BBB2-FB82778705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297204</c:v>
                </c:pt>
                <c:pt idx="5">
                  <c:v>327057</c:v>
                </c:pt>
                <c:pt idx="8">
                  <c:v>347856</c:v>
                </c:pt>
                <c:pt idx="11">
                  <c:v>357674</c:v>
                </c:pt>
                <c:pt idx="14">
                  <c:v>366350</c:v>
                </c:pt>
              </c:numCache>
            </c:numRef>
          </c:val>
          <c:extLst>
            <c:ext xmlns:c16="http://schemas.microsoft.com/office/drawing/2014/chart" uri="{C3380CC4-5D6E-409C-BE32-E72D297353CC}">
              <c16:uniqueId val="{00000000-8ECD-44AD-9643-EF7FDCF4F7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31125</c:v>
                </c:pt>
                <c:pt idx="5">
                  <c:v>32191</c:v>
                </c:pt>
                <c:pt idx="8">
                  <c:v>31561</c:v>
                </c:pt>
                <c:pt idx="11">
                  <c:v>28793</c:v>
                </c:pt>
                <c:pt idx="14">
                  <c:v>29581</c:v>
                </c:pt>
              </c:numCache>
            </c:numRef>
          </c:val>
          <c:extLst>
            <c:ext xmlns:c16="http://schemas.microsoft.com/office/drawing/2014/chart" uri="{C3380CC4-5D6E-409C-BE32-E72D297353CC}">
              <c16:uniqueId val="{00000001-8ECD-44AD-9643-EF7FDCF4F7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17386</c:v>
                </c:pt>
                <c:pt idx="5">
                  <c:v>18732</c:v>
                </c:pt>
                <c:pt idx="8">
                  <c:v>22511</c:v>
                </c:pt>
                <c:pt idx="11">
                  <c:v>22532</c:v>
                </c:pt>
                <c:pt idx="14">
                  <c:v>28210</c:v>
                </c:pt>
              </c:numCache>
            </c:numRef>
          </c:val>
          <c:extLst>
            <c:ext xmlns:c16="http://schemas.microsoft.com/office/drawing/2014/chart" uri="{C3380CC4-5D6E-409C-BE32-E72D297353CC}">
              <c16:uniqueId val="{00000002-8ECD-44AD-9643-EF7FDCF4F7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CD-44AD-9643-EF7FDCF4F7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CD-44AD-9643-EF7FDCF4F7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CD-44AD-9643-EF7FDCF4F7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42517</c:v>
                </c:pt>
                <c:pt idx="3">
                  <c:v>75498</c:v>
                </c:pt>
                <c:pt idx="6">
                  <c:v>74247</c:v>
                </c:pt>
                <c:pt idx="9">
                  <c:v>72459</c:v>
                </c:pt>
                <c:pt idx="12">
                  <c:v>69225</c:v>
                </c:pt>
              </c:numCache>
            </c:numRef>
          </c:val>
          <c:extLst>
            <c:ext xmlns:c16="http://schemas.microsoft.com/office/drawing/2014/chart" uri="{C3380CC4-5D6E-409C-BE32-E72D297353CC}">
              <c16:uniqueId val="{00000006-8ECD-44AD-9643-EF7FDCF4F7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c:v>
                </c:pt>
                <c:pt idx="3">
                  <c:v>3</c:v>
                </c:pt>
                <c:pt idx="6">
                  <c:v>2</c:v>
                </c:pt>
                <c:pt idx="9">
                  <c:v>1</c:v>
                </c:pt>
                <c:pt idx="12">
                  <c:v>19</c:v>
                </c:pt>
              </c:numCache>
            </c:numRef>
          </c:val>
          <c:extLst>
            <c:ext xmlns:c16="http://schemas.microsoft.com/office/drawing/2014/chart" uri="{C3380CC4-5D6E-409C-BE32-E72D297353CC}">
              <c16:uniqueId val="{00000007-8ECD-44AD-9643-EF7FDCF4F7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77061</c:v>
                </c:pt>
                <c:pt idx="3">
                  <c:v>73298</c:v>
                </c:pt>
                <c:pt idx="6">
                  <c:v>70909</c:v>
                </c:pt>
                <c:pt idx="9">
                  <c:v>72308</c:v>
                </c:pt>
                <c:pt idx="12">
                  <c:v>70323</c:v>
                </c:pt>
              </c:numCache>
            </c:numRef>
          </c:val>
          <c:extLst>
            <c:ext xmlns:c16="http://schemas.microsoft.com/office/drawing/2014/chart" uri="{C3380CC4-5D6E-409C-BE32-E72D297353CC}">
              <c16:uniqueId val="{00000008-8ECD-44AD-9643-EF7FDCF4F7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2206</c:v>
                </c:pt>
                <c:pt idx="3">
                  <c:v>1902</c:v>
                </c:pt>
                <c:pt idx="6">
                  <c:v>1707</c:v>
                </c:pt>
                <c:pt idx="9">
                  <c:v>1538</c:v>
                </c:pt>
                <c:pt idx="12">
                  <c:v>1353</c:v>
                </c:pt>
              </c:numCache>
            </c:numRef>
          </c:val>
          <c:extLst>
            <c:ext xmlns:c16="http://schemas.microsoft.com/office/drawing/2014/chart" uri="{C3380CC4-5D6E-409C-BE32-E72D297353CC}">
              <c16:uniqueId val="{00000009-8ECD-44AD-9643-EF7FDCF4F7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398565</c:v>
                </c:pt>
                <c:pt idx="3">
                  <c:v>443111</c:v>
                </c:pt>
                <c:pt idx="6">
                  <c:v>454325</c:v>
                </c:pt>
                <c:pt idx="9">
                  <c:v>481313</c:v>
                </c:pt>
                <c:pt idx="12">
                  <c:v>496551</c:v>
                </c:pt>
              </c:numCache>
            </c:numRef>
          </c:val>
          <c:extLst>
            <c:ext xmlns:c16="http://schemas.microsoft.com/office/drawing/2014/chart" uri="{C3380CC4-5D6E-409C-BE32-E72D297353CC}">
              <c16:uniqueId val="{0000000A-8ECD-44AD-9643-EF7FDCF4F7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174704</c:v>
                </c:pt>
                <c:pt idx="2">
                  <c:v>#N/A</c:v>
                </c:pt>
                <c:pt idx="3">
                  <c:v>#N/A</c:v>
                </c:pt>
                <c:pt idx="4">
                  <c:v>215831</c:v>
                </c:pt>
                <c:pt idx="5">
                  <c:v>#N/A</c:v>
                </c:pt>
                <c:pt idx="6">
                  <c:v>#N/A</c:v>
                </c:pt>
                <c:pt idx="7">
                  <c:v>199261</c:v>
                </c:pt>
                <c:pt idx="8">
                  <c:v>#N/A</c:v>
                </c:pt>
                <c:pt idx="9">
                  <c:v>#N/A</c:v>
                </c:pt>
                <c:pt idx="10">
                  <c:v>218620</c:v>
                </c:pt>
                <c:pt idx="11">
                  <c:v>#N/A</c:v>
                </c:pt>
                <c:pt idx="12">
                  <c:v>#N/A</c:v>
                </c:pt>
                <c:pt idx="13">
                  <c:v>213330</c:v>
                </c:pt>
                <c:pt idx="14">
                  <c:v>#N/A</c:v>
                </c:pt>
              </c:numCache>
            </c:numRef>
          </c:val>
          <c:smooth val="0"/>
          <c:extLst>
            <c:ext xmlns:c16="http://schemas.microsoft.com/office/drawing/2014/chart" uri="{C3380CC4-5D6E-409C-BE32-E72D297353CC}">
              <c16:uniqueId val="{0000000B-8ECD-44AD-9643-EF7FDCF4F7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4780</c:v>
                </c:pt>
                <c:pt idx="1">
                  <c:v>4096</c:v>
                </c:pt>
                <c:pt idx="2">
                  <c:v>3699</c:v>
                </c:pt>
              </c:numCache>
            </c:numRef>
          </c:val>
          <c:extLst>
            <c:ext xmlns:c16="http://schemas.microsoft.com/office/drawing/2014/chart" uri="{C3380CC4-5D6E-409C-BE32-E72D297353CC}">
              <c16:uniqueId val="{00000000-ABD6-49F6-84DA-EA534A8AF3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5387</c:v>
                </c:pt>
                <c:pt idx="1">
                  <c:v>6306</c:v>
                </c:pt>
                <c:pt idx="2">
                  <c:v>6309</c:v>
                </c:pt>
              </c:numCache>
            </c:numRef>
          </c:val>
          <c:extLst>
            <c:ext xmlns:c16="http://schemas.microsoft.com/office/drawing/2014/chart" uri="{C3380CC4-5D6E-409C-BE32-E72D297353CC}">
              <c16:uniqueId val="{00000001-ABD6-49F6-84DA-EA534A8AF3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12382</c:v>
                </c:pt>
                <c:pt idx="1">
                  <c:v>12490</c:v>
                </c:pt>
                <c:pt idx="2">
                  <c:v>15126</c:v>
                </c:pt>
              </c:numCache>
            </c:numRef>
          </c:val>
          <c:extLst>
            <c:ext xmlns:c16="http://schemas.microsoft.com/office/drawing/2014/chart" uri="{C3380CC4-5D6E-409C-BE32-E72D297353CC}">
              <c16:uniqueId val="{00000002-ABD6-49F6-84DA-EA534A8AF3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次産業人口の割合は高いものの第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次産業人口の割合は高くはなく、製造品出荷額や事業所数が少ないなど産業構造上の税収基盤が弱い状況にあり、財政力指数は下位にある。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年度は、新型コロナウイルス感染症対応の影響を受けたものの、地方消費税の税率改正に伴う地方消費税交付金の増等により、前年度比で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引き続き、企業誘致や地場産業の育成に努めるとともに、市税の徴収率向上等による歳入確保に努める。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74083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7491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74083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年度は、地方消費税交付金や軽油引取税交付金の増加等に伴う経常一般財源の増加が、人件費や補助費の増加等に伴う経常的経費に充当された一般財源の増加を超えて増加したことにより、前年度比で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類似団体の比較では良好な水準にあるものの、将来にわたって扶助費の増等が見込まれることから、市税を中心とする自主財源の涵養や行財政改革の推進などによる適正な財政運営に努める。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9172</xdr:rowOff>
    </xdr:from>
    <xdr:to>
      <xdr:col>23</xdr:col>
      <xdr:colOff>133350</xdr:colOff>
      <xdr:row>59</xdr:row>
      <xdr:rowOff>89605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12472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59</xdr:row>
      <xdr:rowOff>89605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90667"/>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32049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59</xdr:row>
      <xdr:rowOff>170039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9066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123066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170039</xdr:rowOff>
    </xdr:from>
    <xdr:to>
      <xdr:col>11</xdr:col>
      <xdr:colOff>31750</xdr:colOff>
      <xdr:row>60</xdr:row>
      <xdr:rowOff>25400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8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129822</xdr:rowOff>
    </xdr:from>
    <xdr:to>
      <xdr:col>23</xdr:col>
      <xdr:colOff>184150</xdr:colOff>
      <xdr:row>59</xdr:row>
      <xdr:rowOff>59972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0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51099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9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38805</xdr:rowOff>
    </xdr:from>
    <xdr:to>
      <xdr:col>19</xdr:col>
      <xdr:colOff>184150</xdr:colOff>
      <xdr:row>59</xdr:row>
      <xdr:rowOff>140405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150582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23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119239</xdr:rowOff>
    </xdr:from>
    <xdr:to>
      <xdr:col>11</xdr:col>
      <xdr:colOff>82550</xdr:colOff>
      <xdr:row>60</xdr:row>
      <xdr:rowOff>49389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59566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年熊本地震の影響に伴う時間外勤務や任期付職員の雇用、災害廃棄物処理経費（物件費）等の増加により、平成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年度は人件費・物件費が増加していた。平成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年度以降、被災者の恒久住宅への転居が進んだことから、被災者住宅支援事業（物件費）が減少したため、人口１人当たり人件費・物件費等決算額は減少して推移した。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症</a:t>
          </a:r>
          <a:r>
            <a:rPr kumimoji="1" lang="ja-JP" altLang="en-US" sz="1300">
              <a:latin typeface="ＭＳ Ｐゴシック" panose="020B0600070205080204" pitchFamily="50" charset="-128"/>
              <a:ea typeface="ＭＳ Ｐゴシック" panose="020B0600070205080204" pitchFamily="50" charset="-128"/>
            </a:rPr>
            <a:t>対策に伴う特別定額給付金給付事業や学校給食物資共同購入経費などの物件費の増により、前年度比で</a:t>
          </a:r>
          <a:r>
            <a:rPr kumimoji="1" lang="en-US" altLang="ja-JP" sz="1300">
              <a:latin typeface="ＭＳ Ｐゴシック" panose="020B0600070205080204" pitchFamily="50" charset="-128"/>
              <a:ea typeface="ＭＳ Ｐゴシック" panose="020B0600070205080204" pitchFamily="50" charset="-128"/>
            </a:rPr>
            <a:t>9,465</a:t>
          </a:r>
          <a:r>
            <a:rPr kumimoji="1" lang="ja-JP" altLang="en-US" sz="1300">
              <a:latin typeface="ＭＳ Ｐゴシック" panose="020B0600070205080204" pitchFamily="50" charset="-128"/>
              <a:ea typeface="ＭＳ Ｐゴシック" panose="020B0600070205080204" pitchFamily="50" charset="-128"/>
            </a:rPr>
            <a:t>円の増加となった。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151975</xdr:rowOff>
    </xdr:from>
    <xdr:to>
      <xdr:col>23</xdr:col>
      <xdr:colOff>133350</xdr:colOff>
      <xdr:row>87</xdr:row>
      <xdr:rowOff>113929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382325"/>
          <a:ext cx="0" cy="647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86006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0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113929</xdr:rowOff>
    </xdr:from>
    <xdr:to>
      <xdr:col>24</xdr:col>
      <xdr:colOff>12700</xdr:colOff>
      <xdr:row>87</xdr:row>
      <xdr:rowOff>113929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03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66902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412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151975</xdr:rowOff>
    </xdr:from>
    <xdr:to>
      <xdr:col>24</xdr:col>
      <xdr:colOff>12700</xdr:colOff>
      <xdr:row>83</xdr:row>
      <xdr:rowOff>151975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3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161982</xdr:rowOff>
    </xdr:from>
    <xdr:to>
      <xdr:col>23</xdr:col>
      <xdr:colOff>133350</xdr:colOff>
      <xdr:row>85</xdr:row>
      <xdr:rowOff>133277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563782"/>
          <a:ext cx="838200" cy="1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2348</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04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157271</xdr:rowOff>
    </xdr:from>
    <xdr:to>
      <xdr:col>23</xdr:col>
      <xdr:colOff>184150</xdr:colOff>
      <xdr:row>85</xdr:row>
      <xdr:rowOff>87421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5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161982</xdr:rowOff>
    </xdr:from>
    <xdr:to>
      <xdr:col>19</xdr:col>
      <xdr:colOff>133350</xdr:colOff>
      <xdr:row>85</xdr:row>
      <xdr:rowOff>35716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563782"/>
          <a:ext cx="889000" cy="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46484</xdr:rowOff>
    </xdr:from>
    <xdr:to>
      <xdr:col>19</xdr:col>
      <xdr:colOff>184150</xdr:colOff>
      <xdr:row>84</xdr:row>
      <xdr:rowOff>148084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158261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1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35716</xdr:rowOff>
    </xdr:from>
    <xdr:to>
      <xdr:col>15</xdr:col>
      <xdr:colOff>82550</xdr:colOff>
      <xdr:row>89</xdr:row>
      <xdr:rowOff>29990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608966"/>
          <a:ext cx="889000" cy="6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12190</xdr:rowOff>
    </xdr:from>
    <xdr:to>
      <xdr:col>15</xdr:col>
      <xdr:colOff>133350</xdr:colOff>
      <xdr:row>84</xdr:row>
      <xdr:rowOff>113790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123967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13607</xdr:rowOff>
    </xdr:from>
    <xdr:to>
      <xdr:col>11</xdr:col>
      <xdr:colOff>31750</xdr:colOff>
      <xdr:row>89</xdr:row>
      <xdr:rowOff>29990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86857"/>
          <a:ext cx="889000" cy="7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11587</xdr:rowOff>
    </xdr:from>
    <xdr:to>
      <xdr:col>11</xdr:col>
      <xdr:colOff>82550</xdr:colOff>
      <xdr:row>84</xdr:row>
      <xdr:rowOff>113187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123364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8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124058</xdr:rowOff>
    </xdr:from>
    <xdr:to>
      <xdr:col>7</xdr:col>
      <xdr:colOff>31750</xdr:colOff>
      <xdr:row>81</xdr:row>
      <xdr:rowOff>54208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64385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82477</xdr:rowOff>
    </xdr:from>
    <xdr:to>
      <xdr:col>23</xdr:col>
      <xdr:colOff>184150</xdr:colOff>
      <xdr:row>86</xdr:row>
      <xdr:rowOff>12627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6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54554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62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111182</xdr:rowOff>
    </xdr:from>
    <xdr:to>
      <xdr:col>19</xdr:col>
      <xdr:colOff>184150</xdr:colOff>
      <xdr:row>85</xdr:row>
      <xdr:rowOff>41332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5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26109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99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156366</xdr:rowOff>
    </xdr:from>
    <xdr:to>
      <xdr:col>15</xdr:col>
      <xdr:colOff>133350</xdr:colOff>
      <xdr:row>85</xdr:row>
      <xdr:rowOff>86516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71293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6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150640</xdr:rowOff>
    </xdr:from>
    <xdr:to>
      <xdr:col>11</xdr:col>
      <xdr:colOff>82550</xdr:colOff>
      <xdr:row>89</xdr:row>
      <xdr:rowOff>80790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5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65567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134257</xdr:rowOff>
    </xdr:from>
    <xdr:to>
      <xdr:col>7</xdr:col>
      <xdr:colOff>31750</xdr:colOff>
      <xdr:row>85</xdr:row>
      <xdr:rowOff>64407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49184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給与制度の総合的見直しの実施開始が国に比べ１年後となったため国を上回る水準となったが、令和元年度は給与制度の総合的見直しに伴う現給保障を廃止したことにより、国とほぼ同水準で推移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年度は、職員平均年齢の低下による平均給料月額の減等により、前年度比で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今後も引き続き人事委員会の勧告等を踏まえながら、給与制度を継続的に点検し、必要に応じて見直しを行う。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125730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7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87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年熊本地震発生後は、定員抑制を見合わせて復旧復興業務に必要な人員確保に努めてきたため増加したものの、復旧復興業務の進捗等に伴い、令和元年度はやや減少に転じた。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年度は、臨時的任用職員の任用の適正化等により、前年度比で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熊本地震の復旧復興や総合計画に掲げる重点的取組等に必要な人員を確保しつつ、民間活力の活用や事務の効率化等により、今後も引き続き職員数の適正化に努める。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56388</xdr:rowOff>
    </xdr:from>
    <xdr:to>
      <xdr:col>81</xdr:col>
      <xdr:colOff>44450</xdr:colOff>
      <xdr:row>64</xdr:row>
      <xdr:rowOff>155194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57738"/>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24655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63</xdr:row>
      <xdr:rowOff>109474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577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103141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109474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67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145796</xdr:rowOff>
    </xdr:from>
    <xdr:to>
      <xdr:col>68</xdr:col>
      <xdr:colOff>152400</xdr:colOff>
      <xdr:row>63</xdr:row>
      <xdr:rowOff>66040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756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104394</xdr:rowOff>
    </xdr:from>
    <xdr:to>
      <xdr:col>81</xdr:col>
      <xdr:colOff>95250</xdr:colOff>
      <xdr:row>65</xdr:row>
      <xdr:rowOff>34544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76471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5588</xdr:rowOff>
    </xdr:from>
    <xdr:to>
      <xdr:col>77</xdr:col>
      <xdr:colOff>95250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91965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58674</xdr:rowOff>
    </xdr:from>
    <xdr:to>
      <xdr:col>73</xdr:col>
      <xdr:colOff>44450</xdr:colOff>
      <xdr:row>63</xdr:row>
      <xdr:rowOff>160274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94996</xdr:rowOff>
    </xdr:from>
    <xdr:to>
      <xdr:col>64</xdr:col>
      <xdr:colOff>152400</xdr:colOff>
      <xdr:row>63</xdr:row>
      <xdr:rowOff>25146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9923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投資的経費の抑制や繰上償還の推進等に取り組んだこと等により比率は近年低下傾向にあり、令和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年度についても標準税収入額の増加や地方債発行利率の低下に伴う利子償還金の減少等により実質公債費比率の低下が続いており、前年度比で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年熊本地震関連経費の元金の償還が今後控えていることから、引き続き事業の選択と集中を図り公債費の抑制に努めることで、当該比率の改善を図る。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58057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1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160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42</xdr:row>
      <xdr:rowOff>94343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056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9072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524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70049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年度まではほぼ横ばいで推移し、平成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年度は基準財政需要額算入見込額の増等により改善傾向にあったたものの、令和元年度は地方債現在高が増加したこと等により悪化した。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年度は、熊本地震に関連する事業の起債や臨時財政対策債の発行により地方債の現在高の増はあるものの、基準財政需要額算入見込額や標準財政規模の増加等により、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今後も引き続き持続可能な財政運営を行うために、計画的な市債発行に努め当該比率の改善を図る。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93599</xdr:rowOff>
    </xdr:from>
    <xdr:to>
      <xdr:col>81</xdr:col>
      <xdr:colOff>44450</xdr:colOff>
      <xdr:row>19</xdr:row>
      <xdr:rowOff>132207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351149"/>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113470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8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50969</xdr:rowOff>
    </xdr:from>
    <xdr:to>
      <xdr:col>77</xdr:col>
      <xdr:colOff>44450</xdr:colOff>
      <xdr:row>19</xdr:row>
      <xdr:rowOff>132207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308519"/>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82313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8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50969</xdr:rowOff>
    </xdr:from>
    <xdr:to>
      <xdr:col>72</xdr:col>
      <xdr:colOff>203200</xdr:colOff>
      <xdr:row>19</xdr:row>
      <xdr:rowOff>141055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0851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130573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19</xdr:row>
      <xdr:rowOff>141055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3680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26687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104707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42799</xdr:rowOff>
    </xdr:from>
    <xdr:to>
      <xdr:col>81</xdr:col>
      <xdr:colOff>95250</xdr:colOff>
      <xdr:row>19</xdr:row>
      <xdr:rowOff>144399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14876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27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81407</xdr:rowOff>
    </xdr:from>
    <xdr:to>
      <xdr:col>77</xdr:col>
      <xdr:colOff>95250</xdr:colOff>
      <xdr:row>20</xdr:row>
      <xdr:rowOff>11557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167784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42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169</xdr:rowOff>
    </xdr:from>
    <xdr:to>
      <xdr:col>73</xdr:col>
      <xdr:colOff>44450</xdr:colOff>
      <xdr:row>19</xdr:row>
      <xdr:rowOff>101769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86546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90255</xdr:rowOff>
    </xdr:from>
    <xdr:to>
      <xdr:col>68</xdr:col>
      <xdr:colOff>203200</xdr:colOff>
      <xdr:row>20</xdr:row>
      <xdr:rowOff>20405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5182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59690</xdr:rowOff>
    </xdr:from>
    <xdr:to>
      <xdr:col>64</xdr:col>
      <xdr:colOff>152400</xdr:colOff>
      <xdr:row>19</xdr:row>
      <xdr:rowOff>161290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146067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類似団体と比較し、職員数が多いこと等の要因により依然として高い水準で推移している。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時間外勤務手当が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億円、退職手当が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億円それぞれ減少したものの、会計年度任用職員の導入に伴う委員等報酬の増等により、前年度比で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今後も引き続き民間活力の活用や事務の効率化等により、人件費の適正化に努める。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46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5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7100"/>
          <a:ext cx="8890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127000</xdr:rowOff>
    </xdr:from>
    <xdr:to>
      <xdr:col>24</xdr:col>
      <xdr:colOff>76200</xdr:colOff>
      <xdr:row>41</xdr:row>
      <xdr:rowOff>57150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114300</xdr:rowOff>
    </xdr:from>
    <xdr:to>
      <xdr:col>11</xdr:col>
      <xdr:colOff>60325</xdr:colOff>
      <xdr:row>41</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当初予算編成時における事業のスクラップや見直し等により、類似団体平均を下回り推移している。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年度は、会計年度任用職員制度の導入に伴い、委員等報酬や教育職員のうち臨時職員の給料が物件費から人件費に分類されたこと等により、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61686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33763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61686</xdr:rowOff>
    </xdr:from>
    <xdr:to>
      <xdr:col>82</xdr:col>
      <xdr:colOff>196850</xdr:colOff>
      <xdr:row>22</xdr:row>
      <xdr:rowOff>61686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110671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130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15620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43543</xdr:rowOff>
    </xdr:from>
    <xdr:to>
      <xdr:col>82</xdr:col>
      <xdr:colOff>158750</xdr:colOff>
      <xdr:row>16</xdr:row>
      <xdr:rowOff>145143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110671</xdr:rowOff>
    </xdr:from>
    <xdr:to>
      <xdr:col>78</xdr:col>
      <xdr:colOff>69850</xdr:colOff>
      <xdr:row>14</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14</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45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15</xdr:row>
      <xdr:rowOff>20864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456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149679</xdr:rowOff>
    </xdr:from>
    <xdr:to>
      <xdr:col>69</xdr:col>
      <xdr:colOff>142875</xdr:colOff>
      <xdr:row>16</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59871</xdr:rowOff>
    </xdr:from>
    <xdr:to>
      <xdr:col>74</xdr:col>
      <xdr:colOff>31750</xdr:colOff>
      <xdr:row>14</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166007</xdr:rowOff>
    </xdr:from>
    <xdr:to>
      <xdr:col>69</xdr:col>
      <xdr:colOff>142875</xdr:colOff>
      <xdr:row>14</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児童扶養手当について令和元年度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支給月の回数変更に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一時的に支給月の回数が増えた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、単独事業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子ども医療費助成について医療費の助成件数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事業費に占める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今後も引き続き単独事業の見直し等に努め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221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56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経常的経費に充当される一般財源の額が増加したものの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により経常一般財源も増加したため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56</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4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58</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各種団体等への補助金や事業負担金を定期的に見直していること等により、経常的経費に充当された一般財源の額に大幅な変動はなく、類似団体平均を下回り推移している。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年度は、新型コロナウイルス感染症対策に伴う特別定額給付金給付事業の増等により、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146050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6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33</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76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34</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31750</xdr:rowOff>
    </xdr:from>
    <xdr:to>
      <xdr:col>69</xdr:col>
      <xdr:colOff>92075</xdr:colOff>
      <xdr:row>35</xdr:row>
      <xdr:rowOff>31750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86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152400</xdr:rowOff>
    </xdr:from>
    <xdr:to>
      <xdr:col>69</xdr:col>
      <xdr:colOff>142875</xdr:colOff>
      <xdr:row>34</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投資的経費の抑制や繰上償還の推進等に取り組み、臨時財政対策債分を除く元利償還金が減少傾向にある。令和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億円の減少等により、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中心市街地整備等に係る市債や臨時財政対策債の発行により公債費の増加が今後見込まれるものの、計画的な市債発行により、公債費負担の抑制に努める。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547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88900</xdr:rowOff>
    </xdr:from>
    <xdr:to>
      <xdr:col>19</xdr:col>
      <xdr:colOff>187325</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604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74</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661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77</xdr:row>
      <xdr:rowOff>127000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8333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38100</xdr:rowOff>
    </xdr:from>
    <xdr:to>
      <xdr:col>20</xdr:col>
      <xdr:colOff>38100</xdr:colOff>
      <xdr:row>73</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149877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3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地方消費税交付金の増等に伴う経常一般財源の増等により、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今後も扶助費の増加等の影響が見込まれるため、市税を中心とする自主財源の涵養や行財政改革の推進等に取り組むことで、当該比率の改善に努める。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120650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11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92727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120650</xdr:rowOff>
    </xdr:from>
    <xdr:to>
      <xdr:col>82</xdr:col>
      <xdr:colOff>196850</xdr:colOff>
      <xdr:row>81</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11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57150</xdr:rowOff>
    </xdr:from>
    <xdr:to>
      <xdr:col>78</xdr:col>
      <xdr:colOff>69850</xdr:colOff>
      <xdr:row>76</xdr:row>
      <xdr:rowOff>127000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15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120650</xdr:rowOff>
    </xdr:from>
    <xdr:to>
      <xdr:col>78</xdr:col>
      <xdr:colOff>120650</xdr:colOff>
      <xdr:row>78</xdr:row>
      <xdr:rowOff>50800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57150</xdr:rowOff>
    </xdr:from>
    <xdr:to>
      <xdr:col>73</xdr:col>
      <xdr:colOff>180975</xdr:colOff>
      <xdr:row>76</xdr:row>
      <xdr:rowOff>50800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15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118127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76</xdr:row>
      <xdr:rowOff>50800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776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165100</xdr:rowOff>
    </xdr:from>
    <xdr:to>
      <xdr:col>69</xdr:col>
      <xdr:colOff>142875</xdr:colOff>
      <xdr:row>77</xdr:row>
      <xdr:rowOff>95250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80027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44450</xdr:rowOff>
    </xdr:from>
    <xdr:to>
      <xdr:col>65</xdr:col>
      <xdr:colOff>53975</xdr:colOff>
      <xdr:row>75</xdr:row>
      <xdr:rowOff>146050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6350</xdr:rowOff>
    </xdr:from>
    <xdr:to>
      <xdr:col>74</xdr:col>
      <xdr:colOff>31750</xdr:colOff>
      <xdr:row>75</xdr:row>
      <xdr:rowOff>107950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118127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72715</xdr:rowOff>
    </xdr:from>
    <xdr:to>
      <xdr:col>29</xdr:col>
      <xdr:colOff>127000</xdr:colOff>
      <xdr:row>13</xdr:row>
      <xdr:rowOff>98501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49190"/>
          <a:ext cx="6477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158790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5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98501</xdr:rowOff>
    </xdr:from>
    <xdr:to>
      <xdr:col>26</xdr:col>
      <xdr:colOff>50800</xdr:colOff>
      <xdr:row>13</xdr:row>
      <xdr:rowOff>108925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74976"/>
          <a:ext cx="6985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121528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6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108925</xdr:rowOff>
    </xdr:from>
    <xdr:to>
      <xdr:col>22</xdr:col>
      <xdr:colOff>114300</xdr:colOff>
      <xdr:row>13</xdr:row>
      <xdr:rowOff>130139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85400"/>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125369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130139</xdr:rowOff>
    </xdr:from>
    <xdr:to>
      <xdr:col>18</xdr:col>
      <xdr:colOff>177800</xdr:colOff>
      <xdr:row>18</xdr:row>
      <xdr:rowOff>162578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06614"/>
          <a:ext cx="6985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21915</xdr:rowOff>
    </xdr:from>
    <xdr:to>
      <xdr:col>29</xdr:col>
      <xdr:colOff>177800</xdr:colOff>
      <xdr:row>13</xdr:row>
      <xdr:rowOff>123515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9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38442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4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47701</xdr:rowOff>
    </xdr:from>
    <xdr:to>
      <xdr:col>26</xdr:col>
      <xdr:colOff>101600</xdr:colOff>
      <xdr:row>13</xdr:row>
      <xdr:rowOff>149301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159478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9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58125</xdr:rowOff>
    </xdr:from>
    <xdr:to>
      <xdr:col>22</xdr:col>
      <xdr:colOff>165100</xdr:colOff>
      <xdr:row>13</xdr:row>
      <xdr:rowOff>159725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169902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79339</xdr:rowOff>
    </xdr:from>
    <xdr:to>
      <xdr:col>19</xdr:col>
      <xdr:colOff>38100</xdr:colOff>
      <xdr:row>14</xdr:row>
      <xdr:rowOff>9489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19666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2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111778</xdr:rowOff>
    </xdr:from>
    <xdr:to>
      <xdr:col>15</xdr:col>
      <xdr:colOff>101600</xdr:colOff>
      <xdr:row>19</xdr:row>
      <xdr:rowOff>41928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52105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239380</xdr:rowOff>
    </xdr:from>
    <xdr:to>
      <xdr:col>29</xdr:col>
      <xdr:colOff>127000</xdr:colOff>
      <xdr:row>35</xdr:row>
      <xdr:rowOff>248249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49730"/>
          <a:ext cx="647700" cy="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179532</xdr:rowOff>
    </xdr:from>
    <xdr:to>
      <xdr:col>26</xdr:col>
      <xdr:colOff>50800</xdr:colOff>
      <xdr:row>35</xdr:row>
      <xdr:rowOff>239380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89882"/>
          <a:ext cx="698500" cy="5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60295</xdr:rowOff>
    </xdr:from>
    <xdr:to>
      <xdr:col>22</xdr:col>
      <xdr:colOff>114300</xdr:colOff>
      <xdr:row>35</xdr:row>
      <xdr:rowOff>179532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70645"/>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60295</xdr:rowOff>
    </xdr:from>
    <xdr:to>
      <xdr:col>18</xdr:col>
      <xdr:colOff>177800</xdr:colOff>
      <xdr:row>35</xdr:row>
      <xdr:rowOff>66101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70645"/>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134459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197449</xdr:rowOff>
    </xdr:from>
    <xdr:to>
      <xdr:col>29</xdr:col>
      <xdr:colOff>177800</xdr:colOff>
      <xdr:row>35</xdr:row>
      <xdr:rowOff>299049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0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169526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188580</xdr:rowOff>
    </xdr:from>
    <xdr:to>
      <xdr:col>26</xdr:col>
      <xdr:colOff>101600</xdr:colOff>
      <xdr:row>35</xdr:row>
      <xdr:rowOff>290180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274957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128732</xdr:rowOff>
    </xdr:from>
    <xdr:to>
      <xdr:col>22</xdr:col>
      <xdr:colOff>165100</xdr:colOff>
      <xdr:row>35</xdr:row>
      <xdr:rowOff>230332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215109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2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9495</xdr:rowOff>
    </xdr:from>
    <xdr:to>
      <xdr:col>19</xdr:col>
      <xdr:colOff>38100</xdr:colOff>
      <xdr:row>35</xdr:row>
      <xdr:rowOff>111095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121271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15301</xdr:rowOff>
    </xdr:from>
    <xdr:to>
      <xdr:col>15</xdr:col>
      <xdr:colOff>101600</xdr:colOff>
      <xdr:row>35</xdr:row>
      <xdr:rowOff>116901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101678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51186</xdr:rowOff>
    </xdr:from>
    <xdr:to>
      <xdr:col>24</xdr:col>
      <xdr:colOff>63500</xdr:colOff>
      <xdr:row>32</xdr:row>
      <xdr:rowOff>3615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66136"/>
          <a:ext cx="8382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64172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5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3615</xdr:rowOff>
    </xdr:from>
    <xdr:to>
      <xdr:col>19</xdr:col>
      <xdr:colOff>177800</xdr:colOff>
      <xdr:row>32</xdr:row>
      <xdr:rowOff>35070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90015"/>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49885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35070</xdr:rowOff>
    </xdr:from>
    <xdr:to>
      <xdr:col>15</xdr:col>
      <xdr:colOff>50800</xdr:colOff>
      <xdr:row>32</xdr:row>
      <xdr:rowOff>61085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21470"/>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53085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61085</xdr:rowOff>
    </xdr:from>
    <xdr:to>
      <xdr:col>10</xdr:col>
      <xdr:colOff>114300</xdr:colOff>
      <xdr:row>37</xdr:row>
      <xdr:rowOff>119309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47485"/>
          <a:ext cx="8890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50433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125575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386</xdr:rowOff>
    </xdr:from>
    <xdr:to>
      <xdr:col>24</xdr:col>
      <xdr:colOff>114300</xdr:colOff>
      <xdr:row>31</xdr:row>
      <xdr:rowOff>101986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86763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3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124265</xdr:rowOff>
    </xdr:from>
    <xdr:to>
      <xdr:col>20</xdr:col>
      <xdr:colOff>38100</xdr:colOff>
      <xdr:row>32</xdr:row>
      <xdr:rowOff>54415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70942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155720</xdr:rowOff>
    </xdr:from>
    <xdr:to>
      <xdr:col>15</xdr:col>
      <xdr:colOff>101600</xdr:colOff>
      <xdr:row>32</xdr:row>
      <xdr:rowOff>85870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102397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10285</xdr:rowOff>
    </xdr:from>
    <xdr:to>
      <xdr:col>10</xdr:col>
      <xdr:colOff>165100</xdr:colOff>
      <xdr:row>32</xdr:row>
      <xdr:rowOff>111885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128412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68509</xdr:rowOff>
    </xdr:from>
    <xdr:to>
      <xdr:col>6</xdr:col>
      <xdr:colOff>38100</xdr:colOff>
      <xdr:row>37</xdr:row>
      <xdr:rowOff>170109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21903</xdr:rowOff>
    </xdr:from>
    <xdr:to>
      <xdr:col>24</xdr:col>
      <xdr:colOff>62865</xdr:colOff>
      <xdr:row>57</xdr:row>
      <xdr:rowOff>154513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451653"/>
          <a:ext cx="1270" cy="47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158340</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154513</xdr:rowOff>
    </xdr:from>
    <xdr:to>
      <xdr:col>24</xdr:col>
      <xdr:colOff>152400</xdr:colOff>
      <xdr:row>57</xdr:row>
      <xdr:rowOff>154513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140030</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2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21903</xdr:rowOff>
    </xdr:from>
    <xdr:to>
      <xdr:col>24</xdr:col>
      <xdr:colOff>152400</xdr:colOff>
      <xdr:row>55</xdr:row>
      <xdr:rowOff>21903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45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125778</xdr:rowOff>
    </xdr:from>
    <xdr:to>
      <xdr:col>24</xdr:col>
      <xdr:colOff>63500</xdr:colOff>
      <xdr:row>57</xdr:row>
      <xdr:rowOff>45242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6978"/>
          <a:ext cx="838200" cy="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92427</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9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114000</xdr:rowOff>
    </xdr:from>
    <xdr:to>
      <xdr:col>24</xdr:col>
      <xdr:colOff>114300</xdr:colOff>
      <xdr:row>57</xdr:row>
      <xdr:rowOff>44150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131265</xdr:rowOff>
    </xdr:from>
    <xdr:to>
      <xdr:col>19</xdr:col>
      <xdr:colOff>177800</xdr:colOff>
      <xdr:row>57</xdr:row>
      <xdr:rowOff>45242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32465"/>
          <a:ext cx="889000" cy="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47112</xdr:rowOff>
    </xdr:from>
    <xdr:to>
      <xdr:col>20</xdr:col>
      <xdr:colOff>38100</xdr:colOff>
      <xdr:row>57</xdr:row>
      <xdr:rowOff>148712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139839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112040</xdr:rowOff>
    </xdr:from>
    <xdr:to>
      <xdr:col>15</xdr:col>
      <xdr:colOff>50800</xdr:colOff>
      <xdr:row>56</xdr:row>
      <xdr:rowOff>131265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8684540"/>
          <a:ext cx="8890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97313</xdr:rowOff>
    </xdr:from>
    <xdr:to>
      <xdr:col>15</xdr:col>
      <xdr:colOff>101600</xdr:colOff>
      <xdr:row>58</xdr:row>
      <xdr:rowOff>27463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18590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112040</xdr:rowOff>
    </xdr:from>
    <xdr:to>
      <xdr:col>10</xdr:col>
      <xdr:colOff>114300</xdr:colOff>
      <xdr:row>51</xdr:row>
      <xdr:rowOff>156068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684540"/>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83505</xdr:rowOff>
    </xdr:from>
    <xdr:to>
      <xdr:col>10</xdr:col>
      <xdr:colOff>165100</xdr:colOff>
      <xdr:row>58</xdr:row>
      <xdr:rowOff>13655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4782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89883</xdr:rowOff>
    </xdr:from>
    <xdr:to>
      <xdr:col>6</xdr:col>
      <xdr:colOff>38100</xdr:colOff>
      <xdr:row>58</xdr:row>
      <xdr:rowOff>20033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11160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74978</xdr:rowOff>
    </xdr:from>
    <xdr:to>
      <xdr:col>24</xdr:col>
      <xdr:colOff>114300</xdr:colOff>
      <xdr:row>57</xdr:row>
      <xdr:rowOff>5128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97855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165892</xdr:rowOff>
    </xdr:from>
    <xdr:to>
      <xdr:col>20</xdr:col>
      <xdr:colOff>38100</xdr:colOff>
      <xdr:row>57</xdr:row>
      <xdr:rowOff>96042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112569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5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80465</xdr:rowOff>
    </xdr:from>
    <xdr:to>
      <xdr:col>15</xdr:col>
      <xdr:colOff>101600</xdr:colOff>
      <xdr:row>57</xdr:row>
      <xdr:rowOff>10615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27142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61240</xdr:rowOff>
    </xdr:from>
    <xdr:to>
      <xdr:col>10</xdr:col>
      <xdr:colOff>165100</xdr:colOff>
      <xdr:row>50</xdr:row>
      <xdr:rowOff>162840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7917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105268</xdr:rowOff>
    </xdr:from>
    <xdr:to>
      <xdr:col>6</xdr:col>
      <xdr:colOff>38100</xdr:colOff>
      <xdr:row>52</xdr:row>
      <xdr:rowOff>35418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51945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112051</xdr:rowOff>
    </xdr:from>
    <xdr:to>
      <xdr:col>24</xdr:col>
      <xdr:colOff>63500</xdr:colOff>
      <xdr:row>78</xdr:row>
      <xdr:rowOff>138393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85151"/>
          <a:ext cx="8382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112051</xdr:rowOff>
    </xdr:from>
    <xdr:to>
      <xdr:col>19</xdr:col>
      <xdr:colOff>177800</xdr:colOff>
      <xdr:row>78</xdr:row>
      <xdr:rowOff>129141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5151"/>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116622</xdr:rowOff>
    </xdr:from>
    <xdr:to>
      <xdr:col>15</xdr:col>
      <xdr:colOff>50800</xdr:colOff>
      <xdr:row>78</xdr:row>
      <xdr:rowOff>129141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9722"/>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116622</xdr:rowOff>
    </xdr:from>
    <xdr:to>
      <xdr:col>10</xdr:col>
      <xdr:colOff>114300</xdr:colOff>
      <xdr:row>79</xdr:row>
      <xdr:rowOff>58165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9722"/>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87593</xdr:rowOff>
    </xdr:from>
    <xdr:to>
      <xdr:col>24</xdr:col>
      <xdr:colOff>114300</xdr:colOff>
      <xdr:row>79</xdr:row>
      <xdr:rowOff>17743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2520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61251</xdr:rowOff>
    </xdr:from>
    <xdr:to>
      <xdr:col>20</xdr:col>
      <xdr:colOff>38100</xdr:colOff>
      <xdr:row>78</xdr:row>
      <xdr:rowOff>162851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153978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78341</xdr:rowOff>
    </xdr:from>
    <xdr:to>
      <xdr:col>15</xdr:col>
      <xdr:colOff>101600</xdr:colOff>
      <xdr:row>79</xdr:row>
      <xdr:rowOff>8491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171068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65822</xdr:rowOff>
    </xdr:from>
    <xdr:to>
      <xdr:col>10</xdr:col>
      <xdr:colOff>165100</xdr:colOff>
      <xdr:row>78</xdr:row>
      <xdr:rowOff>167422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158549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7365</xdr:rowOff>
    </xdr:from>
    <xdr:to>
      <xdr:col>6</xdr:col>
      <xdr:colOff>38100</xdr:colOff>
      <xdr:row>79</xdr:row>
      <xdr:rowOff>108965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100092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35471</xdr:rowOff>
    </xdr:from>
    <xdr:to>
      <xdr:col>24</xdr:col>
      <xdr:colOff>63500</xdr:colOff>
      <xdr:row>95</xdr:row>
      <xdr:rowOff>119901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23221"/>
          <a:ext cx="8382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0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119901</xdr:rowOff>
    </xdr:from>
    <xdr:to>
      <xdr:col>19</xdr:col>
      <xdr:colOff>177800</xdr:colOff>
      <xdr:row>96</xdr:row>
      <xdr:rowOff>28142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07651"/>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28142</xdr:rowOff>
    </xdr:from>
    <xdr:to>
      <xdr:col>15</xdr:col>
      <xdr:colOff>50800</xdr:colOff>
      <xdr:row>96</xdr:row>
      <xdr:rowOff>39891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87342"/>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39891</xdr:rowOff>
    </xdr:from>
    <xdr:to>
      <xdr:col>10</xdr:col>
      <xdr:colOff>114300</xdr:colOff>
      <xdr:row>96</xdr:row>
      <xdr:rowOff>52794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9909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108538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156121</xdr:rowOff>
    </xdr:from>
    <xdr:to>
      <xdr:col>24</xdr:col>
      <xdr:colOff>114300</xdr:colOff>
      <xdr:row>95</xdr:row>
      <xdr:rowOff>86271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7548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69101</xdr:rowOff>
    </xdr:from>
    <xdr:to>
      <xdr:col>20</xdr:col>
      <xdr:colOff>38100</xdr:colOff>
      <xdr:row>95</xdr:row>
      <xdr:rowOff>170701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161828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44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148792</xdr:rowOff>
    </xdr:from>
    <xdr:to>
      <xdr:col>15</xdr:col>
      <xdr:colOff>101600</xdr:colOff>
      <xdr:row>96</xdr:row>
      <xdr:rowOff>78942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70069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5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160541</xdr:rowOff>
    </xdr:from>
    <xdr:to>
      <xdr:col>10</xdr:col>
      <xdr:colOff>165100</xdr:colOff>
      <xdr:row>96</xdr:row>
      <xdr:rowOff>90691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81818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5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1994</xdr:rowOff>
    </xdr:from>
    <xdr:to>
      <xdr:col>6</xdr:col>
      <xdr:colOff>38100</xdr:colOff>
      <xdr:row>96</xdr:row>
      <xdr:rowOff>103594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120121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58014</xdr:rowOff>
    </xdr:from>
    <xdr:to>
      <xdr:col>54</xdr:col>
      <xdr:colOff>189865</xdr:colOff>
      <xdr:row>33</xdr:row>
      <xdr:rowOff>129794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72964"/>
          <a:ext cx="1270" cy="414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133621</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57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129794</xdr:rowOff>
    </xdr:from>
    <xdr:to>
      <xdr:col>55</xdr:col>
      <xdr:colOff>88900</xdr:colOff>
      <xdr:row>33</xdr:row>
      <xdr:rowOff>129794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4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58014</xdr:rowOff>
    </xdr:from>
    <xdr:to>
      <xdr:col>55</xdr:col>
      <xdr:colOff>88900</xdr:colOff>
      <xdr:row>31</xdr:row>
      <xdr:rowOff>58014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7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48434</xdr:rowOff>
    </xdr:from>
    <xdr:to>
      <xdr:col>55</xdr:col>
      <xdr:colOff>0</xdr:colOff>
      <xdr:row>39</xdr:row>
      <xdr:rowOff>124340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06284"/>
          <a:ext cx="838200" cy="110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51002</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36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28125</xdr:rowOff>
    </xdr:from>
    <xdr:to>
      <xdr:col>55</xdr:col>
      <xdr:colOff>50800</xdr:colOff>
      <xdr:row>32</xdr:row>
      <xdr:rowOff>129725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124340</xdr:rowOff>
    </xdr:from>
    <xdr:to>
      <xdr:col>50</xdr:col>
      <xdr:colOff>114300</xdr:colOff>
      <xdr:row>39</xdr:row>
      <xdr:rowOff>149661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810890"/>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156076</xdr:rowOff>
    </xdr:from>
    <xdr:to>
      <xdr:col>50</xdr:col>
      <xdr:colOff>165100</xdr:colOff>
      <xdr:row>39</xdr:row>
      <xdr:rowOff>86226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102753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125265</xdr:rowOff>
    </xdr:from>
    <xdr:to>
      <xdr:col>45</xdr:col>
      <xdr:colOff>177800</xdr:colOff>
      <xdr:row>39</xdr:row>
      <xdr:rowOff>149661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811815"/>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161170</xdr:rowOff>
    </xdr:from>
    <xdr:to>
      <xdr:col>46</xdr:col>
      <xdr:colOff>38100</xdr:colOff>
      <xdr:row>39</xdr:row>
      <xdr:rowOff>91320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6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60441</xdr:rowOff>
    </xdr:from>
    <xdr:to>
      <xdr:col>41</xdr:col>
      <xdr:colOff>50800</xdr:colOff>
      <xdr:row>39</xdr:row>
      <xdr:rowOff>125265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746991"/>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165415</xdr:rowOff>
    </xdr:from>
    <xdr:to>
      <xdr:col>41</xdr:col>
      <xdr:colOff>101600</xdr:colOff>
      <xdr:row>39</xdr:row>
      <xdr:rowOff>95565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162020</xdr:rowOff>
    </xdr:from>
    <xdr:to>
      <xdr:col>36</xdr:col>
      <xdr:colOff>165100</xdr:colOff>
      <xdr:row>39</xdr:row>
      <xdr:rowOff>92170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6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169084</xdr:rowOff>
    </xdr:from>
    <xdr:to>
      <xdr:col>55</xdr:col>
      <xdr:colOff>50800</xdr:colOff>
      <xdr:row>33</xdr:row>
      <xdr:rowOff>99234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84011</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7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73540</xdr:rowOff>
    </xdr:from>
    <xdr:to>
      <xdr:col>50</xdr:col>
      <xdr:colOff>165100</xdr:colOff>
      <xdr:row>40</xdr:row>
      <xdr:rowOff>3690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7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166267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8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98861</xdr:rowOff>
    </xdr:from>
    <xdr:to>
      <xdr:col>46</xdr:col>
      <xdr:colOff>38100</xdr:colOff>
      <xdr:row>40</xdr:row>
      <xdr:rowOff>29011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7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20138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8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74465</xdr:rowOff>
    </xdr:from>
    <xdr:to>
      <xdr:col>41</xdr:col>
      <xdr:colOff>101600</xdr:colOff>
      <xdr:row>40</xdr:row>
      <xdr:rowOff>4615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7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167192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8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9641</xdr:rowOff>
    </xdr:from>
    <xdr:to>
      <xdr:col>36</xdr:col>
      <xdr:colOff>165100</xdr:colOff>
      <xdr:row>39</xdr:row>
      <xdr:rowOff>111241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102368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132728</xdr:rowOff>
    </xdr:from>
    <xdr:to>
      <xdr:col>54</xdr:col>
      <xdr:colOff>189865</xdr:colOff>
      <xdr:row>58</xdr:row>
      <xdr:rowOff>34563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048128"/>
          <a:ext cx="1270" cy="93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38390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34563</xdr:rowOff>
    </xdr:from>
    <xdr:to>
      <xdr:col>55</xdr:col>
      <xdr:colOff>88900</xdr:colOff>
      <xdr:row>58</xdr:row>
      <xdr:rowOff>34563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7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79405</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8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132728</xdr:rowOff>
    </xdr:from>
    <xdr:to>
      <xdr:col>55</xdr:col>
      <xdr:colOff>88900</xdr:colOff>
      <xdr:row>52</xdr:row>
      <xdr:rowOff>132728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0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49688</xdr:rowOff>
    </xdr:from>
    <xdr:to>
      <xdr:col>55</xdr:col>
      <xdr:colOff>0</xdr:colOff>
      <xdr:row>55</xdr:row>
      <xdr:rowOff>59881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793638"/>
          <a:ext cx="8382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135285</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22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112408</xdr:rowOff>
    </xdr:from>
    <xdr:to>
      <xdr:col>55</xdr:col>
      <xdr:colOff>50800</xdr:colOff>
      <xdr:row>55</xdr:row>
      <xdr:rowOff>42558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49688</xdr:rowOff>
    </xdr:from>
    <xdr:to>
      <xdr:col>50</xdr:col>
      <xdr:colOff>114300</xdr:colOff>
      <xdr:row>52</xdr:row>
      <xdr:rowOff>146691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8793638"/>
          <a:ext cx="8890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143535</xdr:rowOff>
    </xdr:from>
    <xdr:to>
      <xdr:col>50</xdr:col>
      <xdr:colOff>165100</xdr:colOff>
      <xdr:row>55</xdr:row>
      <xdr:rowOff>73685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64812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146691</xdr:rowOff>
    </xdr:from>
    <xdr:to>
      <xdr:col>45</xdr:col>
      <xdr:colOff>177800</xdr:colOff>
      <xdr:row>54</xdr:row>
      <xdr:rowOff>71406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062091"/>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13748</xdr:rowOff>
    </xdr:from>
    <xdr:to>
      <xdr:col>46</xdr:col>
      <xdr:colOff>38100</xdr:colOff>
      <xdr:row>55</xdr:row>
      <xdr:rowOff>115348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106475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71406</xdr:rowOff>
    </xdr:from>
    <xdr:to>
      <xdr:col>41</xdr:col>
      <xdr:colOff>50800</xdr:colOff>
      <xdr:row>56</xdr:row>
      <xdr:rowOff>25609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29706"/>
          <a:ext cx="889000" cy="29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52762</xdr:rowOff>
    </xdr:from>
    <xdr:to>
      <xdr:col>41</xdr:col>
      <xdr:colOff>101600</xdr:colOff>
      <xdr:row>55</xdr:row>
      <xdr:rowOff>154362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145489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75870</xdr:rowOff>
    </xdr:from>
    <xdr:to>
      <xdr:col>36</xdr:col>
      <xdr:colOff>165100</xdr:colOff>
      <xdr:row>56</xdr:row>
      <xdr:rowOff>6020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22547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9081</xdr:rowOff>
    </xdr:from>
    <xdr:to>
      <xdr:col>55</xdr:col>
      <xdr:colOff>50800</xdr:colOff>
      <xdr:row>55</xdr:row>
      <xdr:rowOff>110681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158958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170338</xdr:rowOff>
    </xdr:from>
    <xdr:to>
      <xdr:col>50</xdr:col>
      <xdr:colOff>165100</xdr:colOff>
      <xdr:row>51</xdr:row>
      <xdr:rowOff>100488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117015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95891</xdr:rowOff>
    </xdr:from>
    <xdr:to>
      <xdr:col>46</xdr:col>
      <xdr:colOff>38100</xdr:colOff>
      <xdr:row>53</xdr:row>
      <xdr:rowOff>26041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42568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20606</xdr:rowOff>
    </xdr:from>
    <xdr:to>
      <xdr:col>41</xdr:col>
      <xdr:colOff>101600</xdr:colOff>
      <xdr:row>54</xdr:row>
      <xdr:rowOff>122206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138733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146259</xdr:rowOff>
    </xdr:from>
    <xdr:to>
      <xdr:col>36</xdr:col>
      <xdr:colOff>165100</xdr:colOff>
      <xdr:row>56</xdr:row>
      <xdr:rowOff>76409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67536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6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64458</xdr:rowOff>
    </xdr:from>
    <xdr:to>
      <xdr:col>54</xdr:col>
      <xdr:colOff>189865</xdr:colOff>
      <xdr:row>78</xdr:row>
      <xdr:rowOff>145937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751758"/>
          <a:ext cx="1270" cy="76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149764</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145937</xdr:rowOff>
    </xdr:from>
    <xdr:to>
      <xdr:col>55</xdr:col>
      <xdr:colOff>88900</xdr:colOff>
      <xdr:row>78</xdr:row>
      <xdr:rowOff>145937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19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11135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5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64458</xdr:rowOff>
    </xdr:from>
    <xdr:to>
      <xdr:col>55</xdr:col>
      <xdr:colOff>88900</xdr:colOff>
      <xdr:row>74</xdr:row>
      <xdr:rowOff>64458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7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79153</xdr:rowOff>
    </xdr:from>
    <xdr:to>
      <xdr:col>55</xdr:col>
      <xdr:colOff>0</xdr:colOff>
      <xdr:row>77</xdr:row>
      <xdr:rowOff>64426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080653"/>
          <a:ext cx="8382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61975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2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39098</xdr:rowOff>
    </xdr:from>
    <xdr:to>
      <xdr:col>55</xdr:col>
      <xdr:colOff>50800</xdr:colOff>
      <xdr:row>76</xdr:row>
      <xdr:rowOff>140698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79153</xdr:rowOff>
    </xdr:from>
    <xdr:to>
      <xdr:col>50</xdr:col>
      <xdr:colOff>114300</xdr:colOff>
      <xdr:row>72</xdr:row>
      <xdr:rowOff>72034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080653"/>
          <a:ext cx="8890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169498</xdr:rowOff>
    </xdr:from>
    <xdr:to>
      <xdr:col>50</xdr:col>
      <xdr:colOff>165100</xdr:colOff>
      <xdr:row>76</xdr:row>
      <xdr:rowOff>99648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90775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72034</xdr:rowOff>
    </xdr:from>
    <xdr:to>
      <xdr:col>45</xdr:col>
      <xdr:colOff>177800</xdr:colOff>
      <xdr:row>75</xdr:row>
      <xdr:rowOff>44407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416434"/>
          <a:ext cx="889000" cy="4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136449</xdr:rowOff>
    </xdr:from>
    <xdr:to>
      <xdr:col>46</xdr:col>
      <xdr:colOff>38100</xdr:colOff>
      <xdr:row>76</xdr:row>
      <xdr:rowOff>66599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44407</xdr:rowOff>
    </xdr:from>
    <xdr:to>
      <xdr:col>41</xdr:col>
      <xdr:colOff>50800</xdr:colOff>
      <xdr:row>75</xdr:row>
      <xdr:rowOff>160339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03157"/>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5462</xdr:rowOff>
    </xdr:from>
    <xdr:to>
      <xdr:col>41</xdr:col>
      <xdr:colOff>101600</xdr:colOff>
      <xdr:row>76</xdr:row>
      <xdr:rowOff>107062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98189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52781</xdr:rowOff>
    </xdr:from>
    <xdr:to>
      <xdr:col>36</xdr:col>
      <xdr:colOff>165100</xdr:colOff>
      <xdr:row>76</xdr:row>
      <xdr:rowOff>154381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145508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13626</xdr:rowOff>
    </xdr:from>
    <xdr:to>
      <xdr:col>55</xdr:col>
      <xdr:colOff>50800</xdr:colOff>
      <xdr:row>77</xdr:row>
      <xdr:rowOff>115226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163503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28353</xdr:rowOff>
    </xdr:from>
    <xdr:to>
      <xdr:col>50</xdr:col>
      <xdr:colOff>165100</xdr:colOff>
      <xdr:row>70</xdr:row>
      <xdr:rowOff>129953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146480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21234</xdr:rowOff>
    </xdr:from>
    <xdr:to>
      <xdr:col>46</xdr:col>
      <xdr:colOff>38100</xdr:colOff>
      <xdr:row>72</xdr:row>
      <xdr:rowOff>122834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139361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165057</xdr:rowOff>
    </xdr:from>
    <xdr:to>
      <xdr:col>41</xdr:col>
      <xdr:colOff>101600</xdr:colOff>
      <xdr:row>75</xdr:row>
      <xdr:rowOff>95207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111734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109539</xdr:rowOff>
    </xdr:from>
    <xdr:to>
      <xdr:col>36</xdr:col>
      <xdr:colOff>165100</xdr:colOff>
      <xdr:row>76</xdr:row>
      <xdr:rowOff>39689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56216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7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63348</xdr:rowOff>
    </xdr:from>
    <xdr:to>
      <xdr:col>54</xdr:col>
      <xdr:colOff>189865</xdr:colOff>
      <xdr:row>98</xdr:row>
      <xdr:rowOff>3759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93848"/>
          <a:ext cx="1270" cy="13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7586</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3759</xdr:rowOff>
    </xdr:from>
    <xdr:to>
      <xdr:col>55</xdr:col>
      <xdr:colOff>88900</xdr:colOff>
      <xdr:row>98</xdr:row>
      <xdr:rowOff>3759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0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10025</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63348</xdr:rowOff>
    </xdr:from>
    <xdr:to>
      <xdr:col>55</xdr:col>
      <xdr:colOff>88900</xdr:colOff>
      <xdr:row>90</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9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150482</xdr:rowOff>
    </xdr:from>
    <xdr:to>
      <xdr:col>55</xdr:col>
      <xdr:colOff>0</xdr:colOff>
      <xdr:row>96</xdr:row>
      <xdr:rowOff>105524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95332"/>
          <a:ext cx="838200" cy="4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47629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3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69202</xdr:rowOff>
    </xdr:from>
    <xdr:to>
      <xdr:col>55</xdr:col>
      <xdr:colOff>50800</xdr:colOff>
      <xdr:row>94</xdr:row>
      <xdr:rowOff>170802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105524</xdr:rowOff>
    </xdr:from>
    <xdr:to>
      <xdr:col>50</xdr:col>
      <xdr:colOff>114300</xdr:colOff>
      <xdr:row>97</xdr:row>
      <xdr:rowOff>50394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64724"/>
          <a:ext cx="8890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156414</xdr:rowOff>
    </xdr:from>
    <xdr:to>
      <xdr:col>50</xdr:col>
      <xdr:colOff>165100</xdr:colOff>
      <xdr:row>95</xdr:row>
      <xdr:rowOff>86564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103091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25667</xdr:rowOff>
    </xdr:from>
    <xdr:to>
      <xdr:col>45</xdr:col>
      <xdr:colOff>177800</xdr:colOff>
      <xdr:row>97</xdr:row>
      <xdr:rowOff>50394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5631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99110</xdr:rowOff>
    </xdr:from>
    <xdr:to>
      <xdr:col>46</xdr:col>
      <xdr:colOff>38100</xdr:colOff>
      <xdr:row>96</xdr:row>
      <xdr:rowOff>29260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45787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25667</xdr:rowOff>
    </xdr:from>
    <xdr:to>
      <xdr:col>41</xdr:col>
      <xdr:colOff>50800</xdr:colOff>
      <xdr:row>98</xdr:row>
      <xdr:rowOff>170523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56317"/>
          <a:ext cx="8890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166167</xdr:rowOff>
    </xdr:from>
    <xdr:to>
      <xdr:col>41</xdr:col>
      <xdr:colOff>101600</xdr:colOff>
      <xdr:row>96</xdr:row>
      <xdr:rowOff>96317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27673</xdr:rowOff>
    </xdr:from>
    <xdr:to>
      <xdr:col>36</xdr:col>
      <xdr:colOff>165100</xdr:colOff>
      <xdr:row>96</xdr:row>
      <xdr:rowOff>129273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145800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99682</xdr:rowOff>
    </xdr:from>
    <xdr:to>
      <xdr:col>55</xdr:col>
      <xdr:colOff>50800</xdr:colOff>
      <xdr:row>94</xdr:row>
      <xdr:rowOff>29832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122559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54724</xdr:rowOff>
    </xdr:from>
    <xdr:to>
      <xdr:col>50</xdr:col>
      <xdr:colOff>165100</xdr:colOff>
      <xdr:row>96</xdr:row>
      <xdr:rowOff>156324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147451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171044</xdr:rowOff>
    </xdr:from>
    <xdr:to>
      <xdr:col>46</xdr:col>
      <xdr:colOff>38100</xdr:colOff>
      <xdr:row>97</xdr:row>
      <xdr:rowOff>101194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92321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146317</xdr:rowOff>
    </xdr:from>
    <xdr:to>
      <xdr:col>41</xdr:col>
      <xdr:colOff>101600</xdr:colOff>
      <xdr:row>97</xdr:row>
      <xdr:rowOff>76467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119723</xdr:rowOff>
    </xdr:from>
    <xdr:to>
      <xdr:col>36</xdr:col>
      <xdr:colOff>165100</xdr:colOff>
      <xdr:row>99</xdr:row>
      <xdr:rowOff>49873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41000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70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121012</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6121762"/>
          <a:ext cx="1269" cy="418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67689</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89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121012</xdr:rowOff>
    </xdr:from>
    <xdr:to>
      <xdr:col>86</xdr:col>
      <xdr:colOff>25400</xdr:colOff>
      <xdr:row>35</xdr:row>
      <xdr:rowOff>121012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12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29915</xdr:rowOff>
    </xdr:from>
    <xdr:to>
      <xdr:col>85</xdr:col>
      <xdr:colOff>127000</xdr:colOff>
      <xdr:row>35</xdr:row>
      <xdr:rowOff>121012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859215"/>
          <a:ext cx="8382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47839</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9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69412</xdr:rowOff>
    </xdr:from>
    <xdr:to>
      <xdr:col>85</xdr:col>
      <xdr:colOff>177800</xdr:colOff>
      <xdr:row>37</xdr:row>
      <xdr:rowOff>171012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34658</xdr:rowOff>
    </xdr:from>
    <xdr:to>
      <xdr:col>81</xdr:col>
      <xdr:colOff>50800</xdr:colOff>
      <xdr:row>34</xdr:row>
      <xdr:rowOff>29915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5521058"/>
          <a:ext cx="8890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50667</xdr:rowOff>
    </xdr:from>
    <xdr:to>
      <xdr:col>81</xdr:col>
      <xdr:colOff>101600</xdr:colOff>
      <xdr:row>37</xdr:row>
      <xdr:rowOff>152267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143394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19514</xdr:rowOff>
    </xdr:from>
    <xdr:to>
      <xdr:col>76</xdr:col>
      <xdr:colOff>114300</xdr:colOff>
      <xdr:row>32</xdr:row>
      <xdr:rowOff>34658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5334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63297</xdr:rowOff>
    </xdr:from>
    <xdr:to>
      <xdr:col>76</xdr:col>
      <xdr:colOff>165100</xdr:colOff>
      <xdr:row>37</xdr:row>
      <xdr:rowOff>164897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156024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19514</xdr:rowOff>
    </xdr:from>
    <xdr:to>
      <xdr:col>71</xdr:col>
      <xdr:colOff>177800</xdr:colOff>
      <xdr:row>32</xdr:row>
      <xdr:rowOff>16770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5334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99587</xdr:rowOff>
    </xdr:from>
    <xdr:to>
      <xdr:col>72</xdr:col>
      <xdr:colOff>38100</xdr:colOff>
      <xdr:row>38</xdr:row>
      <xdr:rowOff>29737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20864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99816</xdr:rowOff>
    </xdr:from>
    <xdr:to>
      <xdr:col>67</xdr:col>
      <xdr:colOff>101600</xdr:colOff>
      <xdr:row>38</xdr:row>
      <xdr:rowOff>29966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21093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70212</xdr:rowOff>
    </xdr:from>
    <xdr:to>
      <xdr:col>85</xdr:col>
      <xdr:colOff>177800</xdr:colOff>
      <xdr:row>36</xdr:row>
      <xdr:rowOff>362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0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23239</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2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150565</xdr:rowOff>
    </xdr:from>
    <xdr:to>
      <xdr:col>81</xdr:col>
      <xdr:colOff>101600</xdr:colOff>
      <xdr:row>34</xdr:row>
      <xdr:rowOff>80715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8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97242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5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155308</xdr:rowOff>
    </xdr:from>
    <xdr:to>
      <xdr:col>76</xdr:col>
      <xdr:colOff>165100</xdr:colOff>
      <xdr:row>32</xdr:row>
      <xdr:rowOff>85458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101985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5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140164</xdr:rowOff>
    </xdr:from>
    <xdr:to>
      <xdr:col>72</xdr:col>
      <xdr:colOff>38100</xdr:colOff>
      <xdr:row>31</xdr:row>
      <xdr:rowOff>70314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86841</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137420</xdr:rowOff>
    </xdr:from>
    <xdr:to>
      <xdr:col>67</xdr:col>
      <xdr:colOff>101600</xdr:colOff>
      <xdr:row>32</xdr:row>
      <xdr:rowOff>67570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84097</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135520</xdr:rowOff>
    </xdr:from>
    <xdr:to>
      <xdr:col>85</xdr:col>
      <xdr:colOff>127000</xdr:colOff>
      <xdr:row>77</xdr:row>
      <xdr:rowOff>66678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994270"/>
          <a:ext cx="838200" cy="27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135520</xdr:rowOff>
    </xdr:from>
    <xdr:to>
      <xdr:col>81</xdr:col>
      <xdr:colOff>50800</xdr:colOff>
      <xdr:row>77</xdr:row>
      <xdr:rowOff>2834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94270"/>
          <a:ext cx="889000" cy="2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2834</xdr:rowOff>
    </xdr:from>
    <xdr:to>
      <xdr:col>76</xdr:col>
      <xdr:colOff>114300</xdr:colOff>
      <xdr:row>77</xdr:row>
      <xdr:rowOff>12565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04484"/>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4499</xdr:rowOff>
    </xdr:from>
    <xdr:to>
      <xdr:col>71</xdr:col>
      <xdr:colOff>177800</xdr:colOff>
      <xdr:row>77</xdr:row>
      <xdr:rowOff>12565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06149"/>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15878</xdr:rowOff>
    </xdr:from>
    <xdr:to>
      <xdr:col>85</xdr:col>
      <xdr:colOff>177800</xdr:colOff>
      <xdr:row>77</xdr:row>
      <xdr:rowOff>117478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165755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84720</xdr:rowOff>
    </xdr:from>
    <xdr:to>
      <xdr:col>81</xdr:col>
      <xdr:colOff>101600</xdr:colOff>
      <xdr:row>76</xdr:row>
      <xdr:rowOff>14870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3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123484</xdr:rowOff>
    </xdr:from>
    <xdr:to>
      <xdr:col>76</xdr:col>
      <xdr:colOff>165100</xdr:colOff>
      <xdr:row>77</xdr:row>
      <xdr:rowOff>53634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44761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133215</xdr:rowOff>
    </xdr:from>
    <xdr:to>
      <xdr:col>72</xdr:col>
      <xdr:colOff>38100</xdr:colOff>
      <xdr:row>77</xdr:row>
      <xdr:rowOff>63365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54492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125149</xdr:rowOff>
    </xdr:from>
    <xdr:to>
      <xdr:col>67</xdr:col>
      <xdr:colOff>101600</xdr:colOff>
      <xdr:row>77</xdr:row>
      <xdr:rowOff>55299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46426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65405</xdr:rowOff>
    </xdr:from>
    <xdr:to>
      <xdr:col>85</xdr:col>
      <xdr:colOff>127000</xdr:colOff>
      <xdr:row>91</xdr:row>
      <xdr:rowOff>85598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5667355"/>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155084</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65405</xdr:rowOff>
    </xdr:from>
    <xdr:to>
      <xdr:col>81</xdr:col>
      <xdr:colOff>50800</xdr:colOff>
      <xdr:row>91</xdr:row>
      <xdr:rowOff>92202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566735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119651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4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92202</xdr:rowOff>
    </xdr:from>
    <xdr:to>
      <xdr:col>76</xdr:col>
      <xdr:colOff>114300</xdr:colOff>
      <xdr:row>92</xdr:row>
      <xdr:rowOff>21971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5694152"/>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46117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50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122937</xdr:rowOff>
    </xdr:from>
    <xdr:to>
      <xdr:col>71</xdr:col>
      <xdr:colOff>177800</xdr:colOff>
      <xdr:row>92</xdr:row>
      <xdr:rowOff>21971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5553437"/>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41039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98569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34798</xdr:rowOff>
    </xdr:from>
    <xdr:to>
      <xdr:col>85</xdr:col>
      <xdr:colOff>177800</xdr:colOff>
      <xdr:row>91</xdr:row>
      <xdr:rowOff>136398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56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159275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58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14605</xdr:rowOff>
    </xdr:from>
    <xdr:to>
      <xdr:col>81</xdr:col>
      <xdr:colOff>101600</xdr:colOff>
      <xdr:row>91</xdr:row>
      <xdr:rowOff>116205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56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132732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3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41402</xdr:rowOff>
    </xdr:from>
    <xdr:to>
      <xdr:col>76</xdr:col>
      <xdr:colOff>165100</xdr:colOff>
      <xdr:row>91</xdr:row>
      <xdr:rowOff>143002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56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159529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54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142621</xdr:rowOff>
    </xdr:from>
    <xdr:to>
      <xdr:col>72</xdr:col>
      <xdr:colOff>38100</xdr:colOff>
      <xdr:row>92</xdr:row>
      <xdr:rowOff>72771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57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89298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55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72137</xdr:rowOff>
    </xdr:from>
    <xdr:to>
      <xdr:col>67</xdr:col>
      <xdr:colOff>101600</xdr:colOff>
      <xdr:row>91</xdr:row>
      <xdr:rowOff>2287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5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18814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2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78740</xdr:rowOff>
    </xdr:from>
    <xdr:to>
      <xdr:col>116</xdr:col>
      <xdr:colOff>63500</xdr:colOff>
      <xdr:row>34</xdr:row>
      <xdr:rowOff>254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736590"/>
          <a:ext cx="8382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126001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5955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168275</xdr:rowOff>
    </xdr:from>
    <xdr:to>
      <xdr:col>111</xdr:col>
      <xdr:colOff>177800</xdr:colOff>
      <xdr:row>34</xdr:row>
      <xdr:rowOff>254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8261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2176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168275</xdr:rowOff>
    </xdr:from>
    <xdr:to>
      <xdr:col>107</xdr:col>
      <xdr:colOff>50800</xdr:colOff>
      <xdr:row>34</xdr:row>
      <xdr:rowOff>635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826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1795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635</xdr:rowOff>
    </xdr:from>
    <xdr:to>
      <xdr:col>102</xdr:col>
      <xdr:colOff>114300</xdr:colOff>
      <xdr:row>34</xdr:row>
      <xdr:rowOff>13970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8299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94378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27940</xdr:rowOff>
    </xdr:from>
    <xdr:to>
      <xdr:col>116</xdr:col>
      <xdr:colOff>114300</xdr:colOff>
      <xdr:row>33</xdr:row>
      <xdr:rowOff>129540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50817</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120904</xdr:rowOff>
    </xdr:from>
    <xdr:to>
      <xdr:col>112</xdr:col>
      <xdr:colOff>38100</xdr:colOff>
      <xdr:row>34</xdr:row>
      <xdr:rowOff>51054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67581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117475</xdr:rowOff>
    </xdr:from>
    <xdr:to>
      <xdr:col>107</xdr:col>
      <xdr:colOff>101600</xdr:colOff>
      <xdr:row>34</xdr:row>
      <xdr:rowOff>47625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64152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121285</xdr:rowOff>
    </xdr:from>
    <xdr:to>
      <xdr:col>102</xdr:col>
      <xdr:colOff>165100</xdr:colOff>
      <xdr:row>34</xdr:row>
      <xdr:rowOff>51435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67962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55897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7295</xdr:rowOff>
    </xdr:from>
    <xdr:to>
      <xdr:col>116</xdr:col>
      <xdr:colOff>63500</xdr:colOff>
      <xdr:row>59</xdr:row>
      <xdr:rowOff>7394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2845"/>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6686</xdr:rowOff>
    </xdr:from>
    <xdr:to>
      <xdr:col>111</xdr:col>
      <xdr:colOff>177800</xdr:colOff>
      <xdr:row>59</xdr:row>
      <xdr:rowOff>7295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223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145872</xdr:rowOff>
    </xdr:from>
    <xdr:to>
      <xdr:col>107</xdr:col>
      <xdr:colOff>50800</xdr:colOff>
      <xdr:row>59</xdr:row>
      <xdr:rowOff>6686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9972"/>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138107</xdr:rowOff>
    </xdr:from>
    <xdr:to>
      <xdr:col>102</xdr:col>
      <xdr:colOff>114300</xdr:colOff>
      <xdr:row>58</xdr:row>
      <xdr:rowOff>145872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2207"/>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128044</xdr:rowOff>
    </xdr:from>
    <xdr:to>
      <xdr:col>116</xdr:col>
      <xdr:colOff>114300</xdr:colOff>
      <xdr:row>59</xdr:row>
      <xdr:rowOff>58194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42971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127945</xdr:rowOff>
    </xdr:from>
    <xdr:to>
      <xdr:col>112</xdr:col>
      <xdr:colOff>38100</xdr:colOff>
      <xdr:row>59</xdr:row>
      <xdr:rowOff>58095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49222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127336</xdr:rowOff>
    </xdr:from>
    <xdr:to>
      <xdr:col>107</xdr:col>
      <xdr:colOff>101600</xdr:colOff>
      <xdr:row>59</xdr:row>
      <xdr:rowOff>57486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48613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95072</xdr:rowOff>
    </xdr:from>
    <xdr:to>
      <xdr:col>102</xdr:col>
      <xdr:colOff>165100</xdr:colOff>
      <xdr:row>59</xdr:row>
      <xdr:rowOff>25222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16349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87307</xdr:rowOff>
    </xdr:from>
    <xdr:to>
      <xdr:col>98</xdr:col>
      <xdr:colOff>38100</xdr:colOff>
      <xdr:row>59</xdr:row>
      <xdr:rowOff>17457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8584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101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84333</xdr:rowOff>
    </xdr:from>
    <xdr:to>
      <xdr:col>116</xdr:col>
      <xdr:colOff>63500</xdr:colOff>
      <xdr:row>73</xdr:row>
      <xdr:rowOff>129916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00183"/>
          <a:ext cx="8382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20510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07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129916</xdr:rowOff>
    </xdr:from>
    <xdr:to>
      <xdr:col>111</xdr:col>
      <xdr:colOff>177800</xdr:colOff>
      <xdr:row>73</xdr:row>
      <xdr:rowOff>149209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45766"/>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126168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149209</xdr:rowOff>
    </xdr:from>
    <xdr:to>
      <xdr:col>107</xdr:col>
      <xdr:colOff>50800</xdr:colOff>
      <xdr:row>74</xdr:row>
      <xdr:rowOff>50546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665059"/>
          <a:ext cx="8890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50546</xdr:rowOff>
    </xdr:from>
    <xdr:to>
      <xdr:col>102</xdr:col>
      <xdr:colOff>114300</xdr:colOff>
      <xdr:row>74</xdr:row>
      <xdr:rowOff>65908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3784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21333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33494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33533</xdr:rowOff>
    </xdr:from>
    <xdr:to>
      <xdr:col>116</xdr:col>
      <xdr:colOff>114300</xdr:colOff>
      <xdr:row>73</xdr:row>
      <xdr:rowOff>135133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5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56410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79116</xdr:rowOff>
    </xdr:from>
    <xdr:to>
      <xdr:col>112</xdr:col>
      <xdr:colOff>38100</xdr:colOff>
      <xdr:row>74</xdr:row>
      <xdr:rowOff>9266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25793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98409</xdr:rowOff>
    </xdr:from>
    <xdr:to>
      <xdr:col>107</xdr:col>
      <xdr:colOff>101600</xdr:colOff>
      <xdr:row>74</xdr:row>
      <xdr:rowOff>28559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45086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171196</xdr:rowOff>
    </xdr:from>
    <xdr:to>
      <xdr:col>102</xdr:col>
      <xdr:colOff>165100</xdr:colOff>
      <xdr:row>74</xdr:row>
      <xdr:rowOff>101346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117873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15108</xdr:rowOff>
    </xdr:from>
    <xdr:to>
      <xdr:col>98</xdr:col>
      <xdr:colOff>38100</xdr:colOff>
      <xdr:row>74</xdr:row>
      <xdr:rowOff>116708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133235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611,946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116,372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円となっており、類似団体と比較して高い水準にある。これは、新型コロナウイルス感染症対応等に係る時間外手当の増、地方共済組合負担金の増などが主な要因である。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円となっており、類似団体と比較して一人当たりコストが低い状況となっている。また、前年度比で住民一人当たり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円増となっており、これは、特別定額給付金給付事業の約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億円の皆増などが主な要因である。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55,190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円となっており、類似団体と比較して一人当たりコストが低い状況となっている。また、前年度比で住民一人当たり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36,535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円減となっており、これは、熊本城ホール整備事業（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億円）や桜町地区再開発事業（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億円）の減などが主な要因である。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最も高い状況となっている。これは、熊本地震に係る経費の発生が主な要因であるものの、同地震からの復旧・復興の進捗により、前年度比で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732,702
726,262
390.32
459,325,452
448,374,119
5,551,572
195,249,864
490,423,456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90714</xdr:rowOff>
    </xdr:from>
    <xdr:to>
      <xdr:col>24</xdr:col>
      <xdr:colOff>63500</xdr:colOff>
      <xdr:row>33</xdr:row>
      <xdr:rowOff>108676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485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167458</xdr:rowOff>
    </xdr:from>
    <xdr:to>
      <xdr:col>19</xdr:col>
      <xdr:colOff>177800</xdr:colOff>
      <xdr:row>33</xdr:row>
      <xdr:rowOff>90714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5385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167458</xdr:rowOff>
    </xdr:from>
    <xdr:to>
      <xdr:col>15</xdr:col>
      <xdr:colOff>50800</xdr:colOff>
      <xdr:row>33</xdr:row>
      <xdr:rowOff>56424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538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56424</xdr:rowOff>
    </xdr:from>
    <xdr:to>
      <xdr:col>10</xdr:col>
      <xdr:colOff>114300</xdr:colOff>
      <xdr:row>33</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142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57876</xdr:rowOff>
    </xdr:from>
    <xdr:to>
      <xdr:col>24</xdr:col>
      <xdr:colOff>114300</xdr:colOff>
      <xdr:row>33</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80753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39914</xdr:rowOff>
    </xdr:from>
    <xdr:to>
      <xdr:col>20</xdr:col>
      <xdr:colOff>38100</xdr:colOff>
      <xdr:row>33</xdr:row>
      <xdr:rowOff>141514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158041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116658</xdr:rowOff>
    </xdr:from>
    <xdr:to>
      <xdr:col>15</xdr:col>
      <xdr:colOff>101600</xdr:colOff>
      <xdr:row>33</xdr:row>
      <xdr:rowOff>46808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63335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5624</xdr:rowOff>
    </xdr:from>
    <xdr:to>
      <xdr:col>10</xdr:col>
      <xdr:colOff>165100</xdr:colOff>
      <xdr:row>33</xdr:row>
      <xdr:rowOff>107224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123751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72572</xdr:rowOff>
    </xdr:from>
    <xdr:to>
      <xdr:col>6</xdr:col>
      <xdr:colOff>38100</xdr:colOff>
      <xdr:row>34</xdr:row>
      <xdr:rowOff>2722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19249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12306</xdr:rowOff>
    </xdr:from>
    <xdr:to>
      <xdr:col>24</xdr:col>
      <xdr:colOff>63500</xdr:colOff>
      <xdr:row>58</xdr:row>
      <xdr:rowOff>33757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56256"/>
          <a:ext cx="8382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41889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785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33757</xdr:rowOff>
    </xdr:from>
    <xdr:to>
      <xdr:col>19</xdr:col>
      <xdr:colOff>177800</xdr:colOff>
      <xdr:row>58</xdr:row>
      <xdr:rowOff>69418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78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30916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69418</xdr:rowOff>
    </xdr:from>
    <xdr:to>
      <xdr:col>15</xdr:col>
      <xdr:colOff>50800</xdr:colOff>
      <xdr:row>58</xdr:row>
      <xdr:rowOff>99809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13518"/>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46118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74892</xdr:rowOff>
    </xdr:from>
    <xdr:to>
      <xdr:col>10</xdr:col>
      <xdr:colOff>114300</xdr:colOff>
      <xdr:row>58</xdr:row>
      <xdr:rowOff>99809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1899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132956</xdr:rowOff>
    </xdr:from>
    <xdr:to>
      <xdr:col>24</xdr:col>
      <xdr:colOff>114300</xdr:colOff>
      <xdr:row>51</xdr:row>
      <xdr:rowOff>63106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60393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154407</xdr:rowOff>
    </xdr:from>
    <xdr:to>
      <xdr:col>20</xdr:col>
      <xdr:colOff>38100</xdr:colOff>
      <xdr:row>58</xdr:row>
      <xdr:rowOff>84557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101084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18618</xdr:rowOff>
    </xdr:from>
    <xdr:to>
      <xdr:col>15</xdr:col>
      <xdr:colOff>101600</xdr:colOff>
      <xdr:row>58</xdr:row>
      <xdr:rowOff>120218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136745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49009</xdr:rowOff>
    </xdr:from>
    <xdr:to>
      <xdr:col>10</xdr:col>
      <xdr:colOff>165100</xdr:colOff>
      <xdr:row>58</xdr:row>
      <xdr:rowOff>150609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167136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24092</xdr:rowOff>
    </xdr:from>
    <xdr:to>
      <xdr:col>6</xdr:col>
      <xdr:colOff>38100</xdr:colOff>
      <xdr:row>58</xdr:row>
      <xdr:rowOff>125692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142219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114164</xdr:rowOff>
    </xdr:from>
    <xdr:to>
      <xdr:col>24</xdr:col>
      <xdr:colOff>63500</xdr:colOff>
      <xdr:row>76</xdr:row>
      <xdr:rowOff>3711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72914"/>
          <a:ext cx="838200" cy="6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151845</xdr:rowOff>
    </xdr:from>
    <xdr:to>
      <xdr:col>19</xdr:col>
      <xdr:colOff>177800</xdr:colOff>
      <xdr:row>76</xdr:row>
      <xdr:rowOff>3711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01059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35763</xdr:rowOff>
    </xdr:from>
    <xdr:to>
      <xdr:col>15</xdr:col>
      <xdr:colOff>50800</xdr:colOff>
      <xdr:row>75</xdr:row>
      <xdr:rowOff>151845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2894513"/>
          <a:ext cx="889000" cy="1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59574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163151</xdr:rowOff>
    </xdr:from>
    <xdr:to>
      <xdr:col>10</xdr:col>
      <xdr:colOff>114300</xdr:colOff>
      <xdr:row>75</xdr:row>
      <xdr:rowOff>35763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2850451"/>
          <a:ext cx="889000" cy="4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51001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10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63364</xdr:rowOff>
    </xdr:from>
    <xdr:to>
      <xdr:col>24</xdr:col>
      <xdr:colOff>114300</xdr:colOff>
      <xdr:row>75</xdr:row>
      <xdr:rowOff>164964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41791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9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124361</xdr:rowOff>
    </xdr:from>
    <xdr:to>
      <xdr:col>20</xdr:col>
      <xdr:colOff>38100</xdr:colOff>
      <xdr:row>76</xdr:row>
      <xdr:rowOff>54511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8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45638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7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101044</xdr:rowOff>
    </xdr:from>
    <xdr:to>
      <xdr:col>15</xdr:col>
      <xdr:colOff>101600</xdr:colOff>
      <xdr:row>76</xdr:row>
      <xdr:rowOff>31195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5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47721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73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156413</xdr:rowOff>
    </xdr:from>
    <xdr:to>
      <xdr:col>10</xdr:col>
      <xdr:colOff>165100</xdr:colOff>
      <xdr:row>75</xdr:row>
      <xdr:rowOff>86563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103090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6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112351</xdr:rowOff>
    </xdr:from>
    <xdr:to>
      <xdr:col>6</xdr:col>
      <xdr:colOff>38100</xdr:colOff>
      <xdr:row>75</xdr:row>
      <xdr:rowOff>42501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7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59028</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57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23571</xdr:rowOff>
    </xdr:from>
    <xdr:to>
      <xdr:col>24</xdr:col>
      <xdr:colOff>62865</xdr:colOff>
      <xdr:row>97</xdr:row>
      <xdr:rowOff>136010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54071"/>
          <a:ext cx="1270" cy="131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139837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7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136010</xdr:rowOff>
    </xdr:from>
    <xdr:to>
      <xdr:col>24</xdr:col>
      <xdr:colOff>152400</xdr:colOff>
      <xdr:row>97</xdr:row>
      <xdr:rowOff>136010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76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141698</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23571</xdr:rowOff>
    </xdr:from>
    <xdr:to>
      <xdr:col>24</xdr:col>
      <xdr:colOff>152400</xdr:colOff>
      <xdr:row>90</xdr:row>
      <xdr:rowOff>23571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5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136010</xdr:rowOff>
    </xdr:from>
    <xdr:to>
      <xdr:col>24</xdr:col>
      <xdr:colOff>63500</xdr:colOff>
      <xdr:row>98</xdr:row>
      <xdr:rowOff>109003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766660"/>
          <a:ext cx="838200" cy="14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1396</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8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149969</xdr:rowOff>
    </xdr:from>
    <xdr:to>
      <xdr:col>24</xdr:col>
      <xdr:colOff>114300</xdr:colOff>
      <xdr:row>96</xdr:row>
      <xdr:rowOff>80119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36111</xdr:rowOff>
    </xdr:from>
    <xdr:to>
      <xdr:col>19</xdr:col>
      <xdr:colOff>177800</xdr:colOff>
      <xdr:row>98</xdr:row>
      <xdr:rowOff>109003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838211"/>
          <a:ext cx="889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54446</xdr:rowOff>
    </xdr:from>
    <xdr:to>
      <xdr:col>20</xdr:col>
      <xdr:colOff>38100</xdr:colOff>
      <xdr:row>96</xdr:row>
      <xdr:rowOff>156046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8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60082</xdr:rowOff>
    </xdr:from>
    <xdr:to>
      <xdr:col>15</xdr:col>
      <xdr:colOff>50800</xdr:colOff>
      <xdr:row>98</xdr:row>
      <xdr:rowOff>36111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5662032"/>
          <a:ext cx="889000" cy="1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85079</xdr:rowOff>
    </xdr:from>
    <xdr:to>
      <xdr:col>15</xdr:col>
      <xdr:colOff>101600</xdr:colOff>
      <xdr:row>97</xdr:row>
      <xdr:rowOff>15229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31756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60082</xdr:rowOff>
    </xdr:from>
    <xdr:to>
      <xdr:col>10</xdr:col>
      <xdr:colOff>114300</xdr:colOff>
      <xdr:row>92</xdr:row>
      <xdr:rowOff>7308</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5662032"/>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117670</xdr:rowOff>
    </xdr:from>
    <xdr:to>
      <xdr:col>10</xdr:col>
      <xdr:colOff>165100</xdr:colOff>
      <xdr:row>97</xdr:row>
      <xdr:rowOff>47820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146638</xdr:rowOff>
    </xdr:from>
    <xdr:to>
      <xdr:col>6</xdr:col>
      <xdr:colOff>38100</xdr:colOff>
      <xdr:row>97</xdr:row>
      <xdr:rowOff>76788</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67915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85210</xdr:rowOff>
    </xdr:from>
    <xdr:to>
      <xdr:col>24</xdr:col>
      <xdr:colOff>114300</xdr:colOff>
      <xdr:row>98</xdr:row>
      <xdr:rowOff>15360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6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58203</xdr:rowOff>
    </xdr:from>
    <xdr:to>
      <xdr:col>20</xdr:col>
      <xdr:colOff>38100</xdr:colOff>
      <xdr:row>98</xdr:row>
      <xdr:rowOff>159803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8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150930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95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156761</xdr:rowOff>
    </xdr:from>
    <xdr:to>
      <xdr:col>15</xdr:col>
      <xdr:colOff>101600</xdr:colOff>
      <xdr:row>98</xdr:row>
      <xdr:rowOff>86911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78038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9282</xdr:rowOff>
    </xdr:from>
    <xdr:to>
      <xdr:col>10</xdr:col>
      <xdr:colOff>165100</xdr:colOff>
      <xdr:row>91</xdr:row>
      <xdr:rowOff>110882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127409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53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127958</xdr:rowOff>
    </xdr:from>
    <xdr:to>
      <xdr:col>6</xdr:col>
      <xdr:colOff>38100</xdr:colOff>
      <xdr:row>92</xdr:row>
      <xdr:rowOff>58108</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74635</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69596</xdr:rowOff>
    </xdr:from>
    <xdr:to>
      <xdr:col>55</xdr:col>
      <xdr:colOff>0</xdr:colOff>
      <xdr:row>37</xdr:row>
      <xdr:rowOff>108458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132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40640</xdr:rowOff>
    </xdr:from>
    <xdr:to>
      <xdr:col>50</xdr:col>
      <xdr:colOff>114300</xdr:colOff>
      <xdr:row>37</xdr:row>
      <xdr:rowOff>108458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38429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4826</xdr:rowOff>
    </xdr:from>
    <xdr:to>
      <xdr:col>45</xdr:col>
      <xdr:colOff>177800</xdr:colOff>
      <xdr:row>37</xdr:row>
      <xdr:rowOff>40640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3484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4826</xdr:rowOff>
    </xdr:from>
    <xdr:to>
      <xdr:col>41</xdr:col>
      <xdr:colOff>50800</xdr:colOff>
      <xdr:row>38</xdr:row>
      <xdr:rowOff>1016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34847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161307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18796</xdr:rowOff>
    </xdr:from>
    <xdr:to>
      <xdr:col>55</xdr:col>
      <xdr:colOff>50800</xdr:colOff>
      <xdr:row>37</xdr:row>
      <xdr:rowOff>120396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41673</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1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57658</xdr:rowOff>
    </xdr:from>
    <xdr:to>
      <xdr:col>50</xdr:col>
      <xdr:colOff>165100</xdr:colOff>
      <xdr:row>37</xdr:row>
      <xdr:rowOff>159258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4335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17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161290</xdr:rowOff>
    </xdr:from>
    <xdr:to>
      <xdr:col>46</xdr:col>
      <xdr:colOff>38100</xdr:colOff>
      <xdr:row>37</xdr:row>
      <xdr:rowOff>91440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107967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10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125476</xdr:rowOff>
    </xdr:from>
    <xdr:to>
      <xdr:col>41</xdr:col>
      <xdr:colOff>101600</xdr:colOff>
      <xdr:row>37</xdr:row>
      <xdr:rowOff>55626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72153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121666</xdr:rowOff>
    </xdr:from>
    <xdr:to>
      <xdr:col>36</xdr:col>
      <xdr:colOff>165100</xdr:colOff>
      <xdr:row>38</xdr:row>
      <xdr:rowOff>51815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42943</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38862</xdr:rowOff>
    </xdr:from>
    <xdr:to>
      <xdr:col>54</xdr:col>
      <xdr:colOff>189865</xdr:colOff>
      <xdr:row>59</xdr:row>
      <xdr:rowOff>39878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954262"/>
          <a:ext cx="1270" cy="120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156989</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72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38862</xdr:rowOff>
    </xdr:from>
    <xdr:to>
      <xdr:col>55</xdr:col>
      <xdr:colOff>88900</xdr:colOff>
      <xdr:row>52</xdr:row>
      <xdr:rowOff>38862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95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77978</xdr:rowOff>
    </xdr:from>
    <xdr:to>
      <xdr:col>55</xdr:col>
      <xdr:colOff>0</xdr:colOff>
      <xdr:row>54</xdr:row>
      <xdr:rowOff>11684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916482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31496</xdr:rowOff>
    </xdr:from>
    <xdr:to>
      <xdr:col>50</xdr:col>
      <xdr:colOff>114300</xdr:colOff>
      <xdr:row>53</xdr:row>
      <xdr:rowOff>77978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8946896"/>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128270</xdr:rowOff>
    </xdr:from>
    <xdr:to>
      <xdr:col>45</xdr:col>
      <xdr:colOff>177800</xdr:colOff>
      <xdr:row>52</xdr:row>
      <xdr:rowOff>31496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8529320"/>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71628</xdr:rowOff>
    </xdr:from>
    <xdr:to>
      <xdr:col>46</xdr:col>
      <xdr:colOff>38100</xdr:colOff>
      <xdr:row>58</xdr:row>
      <xdr:rowOff>1778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164355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128270</xdr:rowOff>
    </xdr:from>
    <xdr:to>
      <xdr:col>41</xdr:col>
      <xdr:colOff>50800</xdr:colOff>
      <xdr:row>53</xdr:row>
      <xdr:rowOff>96266</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852932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49657</xdr:rowOff>
    </xdr:from>
    <xdr:to>
      <xdr:col>41</xdr:col>
      <xdr:colOff>101600</xdr:colOff>
      <xdr:row>57</xdr:row>
      <xdr:rowOff>151257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142384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46736</xdr:rowOff>
    </xdr:from>
    <xdr:to>
      <xdr:col>36</xdr:col>
      <xdr:colOff>165100</xdr:colOff>
      <xdr:row>57</xdr:row>
      <xdr:rowOff>148336</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139463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132334</xdr:rowOff>
    </xdr:from>
    <xdr:to>
      <xdr:col>55</xdr:col>
      <xdr:colOff>50800</xdr:colOff>
      <xdr:row>54</xdr:row>
      <xdr:rowOff>62484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155211</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07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27178</xdr:rowOff>
    </xdr:from>
    <xdr:to>
      <xdr:col>50</xdr:col>
      <xdr:colOff>165100</xdr:colOff>
      <xdr:row>53</xdr:row>
      <xdr:rowOff>128778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51</xdr:row>
      <xdr:rowOff>145305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152146</xdr:rowOff>
    </xdr:from>
    <xdr:to>
      <xdr:col>46</xdr:col>
      <xdr:colOff>38100</xdr:colOff>
      <xdr:row>52</xdr:row>
      <xdr:rowOff>82296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98823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77470</xdr:rowOff>
    </xdr:from>
    <xdr:to>
      <xdr:col>41</xdr:col>
      <xdr:colOff>101600</xdr:colOff>
      <xdr:row>50</xdr:row>
      <xdr:rowOff>7620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24147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45466</xdr:rowOff>
    </xdr:from>
    <xdr:to>
      <xdr:col>36</xdr:col>
      <xdr:colOff>165100</xdr:colOff>
      <xdr:row>53</xdr:row>
      <xdr:rowOff>147066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163593</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89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153515</xdr:rowOff>
    </xdr:from>
    <xdr:to>
      <xdr:col>55</xdr:col>
      <xdr:colOff>0</xdr:colOff>
      <xdr:row>78</xdr:row>
      <xdr:rowOff>73611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9639300" y="13355165"/>
          <a:ext cx="838200" cy="9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153515</xdr:rowOff>
    </xdr:from>
    <xdr:to>
      <xdr:col>50</xdr:col>
      <xdr:colOff>114300</xdr:colOff>
      <xdr:row>78</xdr:row>
      <xdr:rowOff>60376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355165"/>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77187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60376</xdr:rowOff>
    </xdr:from>
    <xdr:to>
      <xdr:col>45</xdr:col>
      <xdr:colOff>177800</xdr:colOff>
      <xdr:row>78</xdr:row>
      <xdr:rowOff>113182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7861300" y="13433476"/>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111620</xdr:rowOff>
    </xdr:from>
    <xdr:to>
      <xdr:col>41</xdr:col>
      <xdr:colOff>50800</xdr:colOff>
      <xdr:row>78</xdr:row>
      <xdr:rowOff>113182</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48472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22811</xdr:rowOff>
    </xdr:from>
    <xdr:to>
      <xdr:col>55</xdr:col>
      <xdr:colOff>50800</xdr:colOff>
      <xdr:row>78</xdr:row>
      <xdr:rowOff>124411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109188</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102715</xdr:rowOff>
    </xdr:from>
    <xdr:to>
      <xdr:col>50</xdr:col>
      <xdr:colOff>165100</xdr:colOff>
      <xdr:row>78</xdr:row>
      <xdr:rowOff>32865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3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49392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0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9576</xdr:rowOff>
    </xdr:from>
    <xdr:to>
      <xdr:col>46</xdr:col>
      <xdr:colOff>38100</xdr:colOff>
      <xdr:row>78</xdr:row>
      <xdr:rowOff>111176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102303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62382</xdr:rowOff>
    </xdr:from>
    <xdr:to>
      <xdr:col>41</xdr:col>
      <xdr:colOff>101600</xdr:colOff>
      <xdr:row>78</xdr:row>
      <xdr:rowOff>163982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155109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5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60820</xdr:rowOff>
    </xdr:from>
    <xdr:to>
      <xdr:col>36</xdr:col>
      <xdr:colOff>165100</xdr:colOff>
      <xdr:row>78</xdr:row>
      <xdr:rowOff>162420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4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153547</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5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35268</xdr:rowOff>
    </xdr:from>
    <xdr:to>
      <xdr:col>55</xdr:col>
      <xdr:colOff>0</xdr:colOff>
      <xdr:row>94</xdr:row>
      <xdr:rowOff>49688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5980118"/>
          <a:ext cx="838200" cy="18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114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35268</xdr:rowOff>
    </xdr:from>
    <xdr:to>
      <xdr:col>50</xdr:col>
      <xdr:colOff>114300</xdr:colOff>
      <xdr:row>93</xdr:row>
      <xdr:rowOff>152597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980118"/>
          <a:ext cx="889000" cy="1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131335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152597</xdr:rowOff>
    </xdr:from>
    <xdr:to>
      <xdr:col>45</xdr:col>
      <xdr:colOff>177800</xdr:colOff>
      <xdr:row>94</xdr:row>
      <xdr:rowOff>149910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097447"/>
          <a:ext cx="889000" cy="1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149910</xdr:rowOff>
    </xdr:from>
    <xdr:to>
      <xdr:col>41</xdr:col>
      <xdr:colOff>50800</xdr:colOff>
      <xdr:row>95</xdr:row>
      <xdr:rowOff>37134</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26621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170338</xdr:rowOff>
    </xdr:from>
    <xdr:to>
      <xdr:col>55</xdr:col>
      <xdr:colOff>50800</xdr:colOff>
      <xdr:row>94</xdr:row>
      <xdr:rowOff>100488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21765</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9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155918</xdr:rowOff>
    </xdr:from>
    <xdr:to>
      <xdr:col>50</xdr:col>
      <xdr:colOff>165100</xdr:colOff>
      <xdr:row>93</xdr:row>
      <xdr:rowOff>86068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9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102595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7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101797</xdr:rowOff>
    </xdr:from>
    <xdr:to>
      <xdr:col>46</xdr:col>
      <xdr:colOff>38100</xdr:colOff>
      <xdr:row>94</xdr:row>
      <xdr:rowOff>31947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0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48474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99110</xdr:rowOff>
    </xdr:from>
    <xdr:to>
      <xdr:col>41</xdr:col>
      <xdr:colOff>101600</xdr:colOff>
      <xdr:row>95</xdr:row>
      <xdr:rowOff>29260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2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20387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3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157784</xdr:rowOff>
    </xdr:from>
    <xdr:to>
      <xdr:col>36</xdr:col>
      <xdr:colOff>165100</xdr:colOff>
      <xdr:row>95</xdr:row>
      <xdr:rowOff>87934</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2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79061</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1968</xdr:rowOff>
    </xdr:from>
    <xdr:to>
      <xdr:col>85</xdr:col>
      <xdr:colOff>127000</xdr:colOff>
      <xdr:row>37</xdr:row>
      <xdr:rowOff>52832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5481300" y="6002718"/>
          <a:ext cx="838200" cy="39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1968</xdr:rowOff>
    </xdr:from>
    <xdr:to>
      <xdr:col>81</xdr:col>
      <xdr:colOff>50800</xdr:colOff>
      <xdr:row>36</xdr:row>
      <xdr:rowOff>96981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6002718"/>
          <a:ext cx="889000" cy="2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96981</xdr:rowOff>
    </xdr:from>
    <xdr:to>
      <xdr:col>76</xdr:col>
      <xdr:colOff>114300</xdr:colOff>
      <xdr:row>37</xdr:row>
      <xdr:rowOff>101409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3703300" y="6269181"/>
          <a:ext cx="889000" cy="1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47974</xdr:rowOff>
    </xdr:from>
    <xdr:to>
      <xdr:col>71</xdr:col>
      <xdr:colOff>177800</xdr:colOff>
      <xdr:row>37</xdr:row>
      <xdr:rowOff>101409</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814300" y="6391624"/>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2032</xdr:rowOff>
    </xdr:from>
    <xdr:to>
      <xdr:col>85</xdr:col>
      <xdr:colOff>177800</xdr:colOff>
      <xdr:row>37</xdr:row>
      <xdr:rowOff>103632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151909</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122618</xdr:rowOff>
    </xdr:from>
    <xdr:to>
      <xdr:col>81</xdr:col>
      <xdr:colOff>101600</xdr:colOff>
      <xdr:row>35</xdr:row>
      <xdr:rowOff>52768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59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69295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572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46181</xdr:rowOff>
    </xdr:from>
    <xdr:to>
      <xdr:col>76</xdr:col>
      <xdr:colOff>165100</xdr:colOff>
      <xdr:row>36</xdr:row>
      <xdr:rowOff>147781</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2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138908</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63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50609</xdr:rowOff>
    </xdr:from>
    <xdr:to>
      <xdr:col>72</xdr:col>
      <xdr:colOff>38100</xdr:colOff>
      <xdr:row>37</xdr:row>
      <xdr:rowOff>152209</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143336</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4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168624</xdr:rowOff>
    </xdr:from>
    <xdr:to>
      <xdr:col>67</xdr:col>
      <xdr:colOff>101600</xdr:colOff>
      <xdr:row>37</xdr:row>
      <xdr:rowOff>98774</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3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89901</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38133</xdr:rowOff>
    </xdr:from>
    <xdr:to>
      <xdr:col>85</xdr:col>
      <xdr:colOff>126364</xdr:colOff>
      <xdr:row>54</xdr:row>
      <xdr:rowOff>66388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610633"/>
          <a:ext cx="1269" cy="7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70215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93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66388</xdr:rowOff>
    </xdr:from>
    <xdr:to>
      <xdr:col>86</xdr:col>
      <xdr:colOff>25400</xdr:colOff>
      <xdr:row>54</xdr:row>
      <xdr:rowOff>66388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156260</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3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38133</xdr:rowOff>
    </xdr:from>
    <xdr:to>
      <xdr:col>86</xdr:col>
      <xdr:colOff>25400</xdr:colOff>
      <xdr:row>50</xdr:row>
      <xdr:rowOff>38133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61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93957</xdr:rowOff>
    </xdr:from>
    <xdr:to>
      <xdr:col>85</xdr:col>
      <xdr:colOff>127000</xdr:colOff>
      <xdr:row>51</xdr:row>
      <xdr:rowOff>96792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5481300" y="8837907"/>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89638</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8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111211</xdr:rowOff>
    </xdr:from>
    <xdr:to>
      <xdr:col>85</xdr:col>
      <xdr:colOff>177800</xdr:colOff>
      <xdr:row>52</xdr:row>
      <xdr:rowOff>41361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885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93957</xdr:rowOff>
    </xdr:from>
    <xdr:to>
      <xdr:col>81</xdr:col>
      <xdr:colOff>50800</xdr:colOff>
      <xdr:row>52</xdr:row>
      <xdr:rowOff>72400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4592300" y="8837907"/>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68463</xdr:rowOff>
    </xdr:from>
    <xdr:to>
      <xdr:col>81</xdr:col>
      <xdr:colOff>101600</xdr:colOff>
      <xdr:row>52</xdr:row>
      <xdr:rowOff>170063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27709</xdr:rowOff>
    </xdr:from>
    <xdr:to>
      <xdr:col>76</xdr:col>
      <xdr:colOff>114300</xdr:colOff>
      <xdr:row>52</xdr:row>
      <xdr:rowOff>72400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894310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134894</xdr:rowOff>
    </xdr:from>
    <xdr:to>
      <xdr:col>76</xdr:col>
      <xdr:colOff>165100</xdr:colOff>
      <xdr:row>53</xdr:row>
      <xdr:rowOff>65044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56171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27709</xdr:rowOff>
    </xdr:from>
    <xdr:to>
      <xdr:col>71</xdr:col>
      <xdr:colOff>177800</xdr:colOff>
      <xdr:row>59</xdr:row>
      <xdr:rowOff>53495</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8943109"/>
          <a:ext cx="889000" cy="12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128905</xdr:rowOff>
    </xdr:from>
    <xdr:to>
      <xdr:col>72</xdr:col>
      <xdr:colOff>38100</xdr:colOff>
      <xdr:row>53</xdr:row>
      <xdr:rowOff>59055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50182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59205</xdr:rowOff>
    </xdr:from>
    <xdr:to>
      <xdr:col>67</xdr:col>
      <xdr:colOff>101600</xdr:colOff>
      <xdr:row>58</xdr:row>
      <xdr:rowOff>160805</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45992</xdr:rowOff>
    </xdr:from>
    <xdr:to>
      <xdr:col>85</xdr:col>
      <xdr:colOff>177800</xdr:colOff>
      <xdr:row>51</xdr:row>
      <xdr:rowOff>147592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87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68869</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86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43157</xdr:rowOff>
    </xdr:from>
    <xdr:to>
      <xdr:col>81</xdr:col>
      <xdr:colOff>101600</xdr:colOff>
      <xdr:row>51</xdr:row>
      <xdr:rowOff>144757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87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161284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85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21600</xdr:rowOff>
    </xdr:from>
    <xdr:to>
      <xdr:col>76</xdr:col>
      <xdr:colOff>165100</xdr:colOff>
      <xdr:row>52</xdr:row>
      <xdr:rowOff>123200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8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139727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8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148359</xdr:rowOff>
    </xdr:from>
    <xdr:to>
      <xdr:col>72</xdr:col>
      <xdr:colOff>38100</xdr:colOff>
      <xdr:row>52</xdr:row>
      <xdr:rowOff>78509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88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95036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36111" y="8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2695</xdr:rowOff>
    </xdr:from>
    <xdr:to>
      <xdr:col>67</xdr:col>
      <xdr:colOff>101600</xdr:colOff>
      <xdr:row>59</xdr:row>
      <xdr:rowOff>104295</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101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95422</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121012</xdr:rowOff>
    </xdr:from>
    <xdr:to>
      <xdr:col>85</xdr:col>
      <xdr:colOff>126364</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979762"/>
          <a:ext cx="1269" cy="418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67689</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7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121012</xdr:rowOff>
    </xdr:from>
    <xdr:to>
      <xdr:col>86</xdr:col>
      <xdr:colOff>25400</xdr:colOff>
      <xdr:row>75</xdr:row>
      <xdr:rowOff>121012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979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29915</xdr:rowOff>
    </xdr:from>
    <xdr:to>
      <xdr:col>85</xdr:col>
      <xdr:colOff>127000</xdr:colOff>
      <xdr:row>75</xdr:row>
      <xdr:rowOff>121012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717215"/>
          <a:ext cx="8382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47838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69411</xdr:rowOff>
    </xdr:from>
    <xdr:to>
      <xdr:col>85</xdr:col>
      <xdr:colOff>177800</xdr:colOff>
      <xdr:row>77</xdr:row>
      <xdr:rowOff>171011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2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34658</xdr:rowOff>
    </xdr:from>
    <xdr:to>
      <xdr:col>81</xdr:col>
      <xdr:colOff>50800</xdr:colOff>
      <xdr:row>74</xdr:row>
      <xdr:rowOff>29915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2379058"/>
          <a:ext cx="8890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50667</xdr:rowOff>
    </xdr:from>
    <xdr:to>
      <xdr:col>81</xdr:col>
      <xdr:colOff>101600</xdr:colOff>
      <xdr:row>77</xdr:row>
      <xdr:rowOff>152267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2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143394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19514</xdr:rowOff>
    </xdr:from>
    <xdr:to>
      <xdr:col>76</xdr:col>
      <xdr:colOff>114300</xdr:colOff>
      <xdr:row>72</xdr:row>
      <xdr:rowOff>34658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192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63297</xdr:rowOff>
    </xdr:from>
    <xdr:to>
      <xdr:col>76</xdr:col>
      <xdr:colOff>165100</xdr:colOff>
      <xdr:row>77</xdr:row>
      <xdr:rowOff>164897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156024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19514</xdr:rowOff>
    </xdr:from>
    <xdr:to>
      <xdr:col>71</xdr:col>
      <xdr:colOff>177800</xdr:colOff>
      <xdr:row>72</xdr:row>
      <xdr:rowOff>16770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192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99588</xdr:rowOff>
    </xdr:from>
    <xdr:to>
      <xdr:col>72</xdr:col>
      <xdr:colOff>38100</xdr:colOff>
      <xdr:row>78</xdr:row>
      <xdr:rowOff>29738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20865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99816</xdr:rowOff>
    </xdr:from>
    <xdr:to>
      <xdr:col>67</xdr:col>
      <xdr:colOff>101600</xdr:colOff>
      <xdr:row>78</xdr:row>
      <xdr:rowOff>29966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21093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70212</xdr:rowOff>
    </xdr:from>
    <xdr:to>
      <xdr:col>85</xdr:col>
      <xdr:colOff>177800</xdr:colOff>
      <xdr:row>76</xdr:row>
      <xdr:rowOff>363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928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23239</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88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150565</xdr:rowOff>
    </xdr:from>
    <xdr:to>
      <xdr:col>81</xdr:col>
      <xdr:colOff>101600</xdr:colOff>
      <xdr:row>74</xdr:row>
      <xdr:rowOff>80715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97242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2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155308</xdr:rowOff>
    </xdr:from>
    <xdr:to>
      <xdr:col>76</xdr:col>
      <xdr:colOff>165100</xdr:colOff>
      <xdr:row>72</xdr:row>
      <xdr:rowOff>85458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101985</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140164</xdr:rowOff>
    </xdr:from>
    <xdr:to>
      <xdr:col>72</xdr:col>
      <xdr:colOff>38100</xdr:colOff>
      <xdr:row>71</xdr:row>
      <xdr:rowOff>70314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86841</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137420</xdr:rowOff>
    </xdr:from>
    <xdr:to>
      <xdr:col>67</xdr:col>
      <xdr:colOff>101600</xdr:colOff>
      <xdr:row>72</xdr:row>
      <xdr:rowOff>67570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84097</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132941</xdr:rowOff>
    </xdr:from>
    <xdr:to>
      <xdr:col>85</xdr:col>
      <xdr:colOff>127000</xdr:colOff>
      <xdr:row>97</xdr:row>
      <xdr:rowOff>64948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6420691"/>
          <a:ext cx="838200" cy="27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132941</xdr:rowOff>
    </xdr:from>
    <xdr:to>
      <xdr:col>81</xdr:col>
      <xdr:colOff>50800</xdr:colOff>
      <xdr:row>97</xdr:row>
      <xdr:rowOff>1136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420691"/>
          <a:ext cx="889000" cy="2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1136</xdr:rowOff>
    </xdr:from>
    <xdr:to>
      <xdr:col>76</xdr:col>
      <xdr:colOff>114300</xdr:colOff>
      <xdr:row>97</xdr:row>
      <xdr:rowOff>10900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631786"/>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2834</xdr:rowOff>
    </xdr:from>
    <xdr:to>
      <xdr:col>71</xdr:col>
      <xdr:colOff>177800</xdr:colOff>
      <xdr:row>97</xdr:row>
      <xdr:rowOff>10900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633484"/>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14148</xdr:rowOff>
    </xdr:from>
    <xdr:to>
      <xdr:col>85</xdr:col>
      <xdr:colOff>177800</xdr:colOff>
      <xdr:row>97</xdr:row>
      <xdr:rowOff>115748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6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164025</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62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82141</xdr:rowOff>
    </xdr:from>
    <xdr:to>
      <xdr:col>81</xdr:col>
      <xdr:colOff>101600</xdr:colOff>
      <xdr:row>96</xdr:row>
      <xdr:rowOff>12291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3418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46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121786</xdr:rowOff>
    </xdr:from>
    <xdr:to>
      <xdr:col>76</xdr:col>
      <xdr:colOff>165100</xdr:colOff>
      <xdr:row>97</xdr:row>
      <xdr:rowOff>51936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5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43063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6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131550</xdr:rowOff>
    </xdr:from>
    <xdr:to>
      <xdr:col>72</xdr:col>
      <xdr:colOff>38100</xdr:colOff>
      <xdr:row>97</xdr:row>
      <xdr:rowOff>61700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5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52827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6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123484</xdr:rowOff>
    </xdr:from>
    <xdr:to>
      <xdr:col>67</xdr:col>
      <xdr:colOff>101600</xdr:colOff>
      <xdr:row>97</xdr:row>
      <xdr:rowOff>53634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44761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6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104902</xdr:rowOff>
    </xdr:from>
    <xdr:to>
      <xdr:col>116</xdr:col>
      <xdr:colOff>63500</xdr:colOff>
      <xdr:row>38</xdr:row>
      <xdr:rowOff>137795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620002"/>
          <a:ext cx="8382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122682</xdr:rowOff>
    </xdr:from>
    <xdr:to>
      <xdr:col>111</xdr:col>
      <xdr:colOff>177800</xdr:colOff>
      <xdr:row>38</xdr:row>
      <xdr:rowOff>137795</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3778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122682</xdr:rowOff>
    </xdr:from>
    <xdr:to>
      <xdr:col>107</xdr:col>
      <xdr:colOff>50800</xdr:colOff>
      <xdr:row>38</xdr:row>
      <xdr:rowOff>138303</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6637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138303</xdr:rowOff>
    </xdr:from>
    <xdr:to>
      <xdr:col>102</xdr:col>
      <xdr:colOff>114300</xdr:colOff>
      <xdr:row>38</xdr:row>
      <xdr:rowOff>141986</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6653403"/>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54102</xdr:rowOff>
    </xdr:from>
    <xdr:to>
      <xdr:col>116</xdr:col>
      <xdr:colOff>114300</xdr:colOff>
      <xdr:row>38</xdr:row>
      <xdr:rowOff>155702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140479</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86995</xdr:rowOff>
    </xdr:from>
    <xdr:to>
      <xdr:col>112</xdr:col>
      <xdr:colOff>38100</xdr:colOff>
      <xdr:row>39</xdr:row>
      <xdr:rowOff>17145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8272</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71882</xdr:rowOff>
    </xdr:from>
    <xdr:to>
      <xdr:col>107</xdr:col>
      <xdr:colOff>101600</xdr:colOff>
      <xdr:row>39</xdr:row>
      <xdr:rowOff>2032</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164609</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87503</xdr:rowOff>
    </xdr:from>
    <xdr:to>
      <xdr:col>102</xdr:col>
      <xdr:colOff>165100</xdr:colOff>
      <xdr:row>39</xdr:row>
      <xdr:rowOff>17653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8780</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12463</xdr:rowOff>
    </xdr:from>
    <xdr:ext cx="378565"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7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140,531</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円となっている。決算全体でみると、前年度と比べて約</a:t>
          </a:r>
          <a:r>
            <a:rPr kumimoji="1" lang="en-US" altLang="ja-JP" sz="1200">
              <a:latin typeface="ＭＳ Ｐゴシック" panose="020B0600070205080204" pitchFamily="50" charset="-128"/>
              <a:ea typeface="ＭＳ Ｐゴシック" panose="020B0600070205080204" pitchFamily="50" charset="-128"/>
            </a:rPr>
            <a:t>704</a:t>
          </a:r>
          <a:r>
            <a:rPr kumimoji="1" lang="ja-JP" altLang="en-US" sz="1200">
              <a:latin typeface="ＭＳ Ｐゴシック" panose="020B0600070205080204" pitchFamily="50" charset="-128"/>
              <a:ea typeface="ＭＳ Ｐゴシック" panose="020B0600070205080204" pitchFamily="50" charset="-128"/>
            </a:rPr>
            <a:t>億増の約</a:t>
          </a:r>
          <a:r>
            <a:rPr kumimoji="1" lang="en-US" altLang="ja-JP" sz="1200">
              <a:latin typeface="ＭＳ Ｐゴシック" panose="020B0600070205080204" pitchFamily="50" charset="-128"/>
              <a:ea typeface="ＭＳ Ｐゴシック" panose="020B0600070205080204" pitchFamily="50" charset="-128"/>
            </a:rPr>
            <a:t>1,030</a:t>
          </a:r>
          <a:r>
            <a:rPr kumimoji="1" lang="ja-JP" altLang="en-US" sz="1200">
              <a:latin typeface="ＭＳ Ｐゴシック" panose="020B0600070205080204" pitchFamily="50" charset="-128"/>
              <a:ea typeface="ＭＳ Ｐゴシック" panose="020B0600070205080204" pitchFamily="50" charset="-128"/>
            </a:rPr>
            <a:t>億となっており、特別定額給付金給付事業が約</a:t>
          </a:r>
          <a:r>
            <a:rPr kumimoji="1" lang="en-US" altLang="ja-JP" sz="1200">
              <a:latin typeface="ＭＳ Ｐゴシック" panose="020B0600070205080204" pitchFamily="50" charset="-128"/>
              <a:ea typeface="ＭＳ Ｐゴシック" panose="020B0600070205080204" pitchFamily="50" charset="-128"/>
            </a:rPr>
            <a:t>731</a:t>
          </a:r>
          <a:r>
            <a:rPr kumimoji="1" lang="ja-JP" altLang="en-US" sz="1200">
              <a:latin typeface="ＭＳ Ｐゴシック" panose="020B0600070205080204" pitchFamily="50" charset="-128"/>
              <a:ea typeface="ＭＳ Ｐゴシック" panose="020B0600070205080204" pitchFamily="50" charset="-128"/>
            </a:rPr>
            <a:t>億円増加したことが主な要因である。</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18,673</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億円となっており、熊本城ホール整備事業が約</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億万円減少したことが主な要因である。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64,725</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474</a:t>
          </a:r>
          <a:r>
            <a:rPr kumimoji="1" lang="ja-JP" altLang="en-US" sz="1200">
              <a:latin typeface="ＭＳ Ｐゴシック" panose="020B0600070205080204" pitchFamily="50" charset="-128"/>
              <a:ea typeface="ＭＳ Ｐゴシック" panose="020B0600070205080204" pitchFamily="50" charset="-128"/>
            </a:rPr>
            <a:t>億円となっており、花畑地区・桜町地区・駅周辺再開発事業で約</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億円、公営住宅建設事業で約</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億円それぞれ減少したことが主な要因である。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・消防費は、住民一人当たり</a:t>
          </a:r>
          <a:r>
            <a:rPr kumimoji="1" lang="en-US" altLang="ja-JP" sz="1200">
              <a:latin typeface="ＭＳ Ｐゴシック" panose="020B0600070205080204" pitchFamily="50" charset="-128"/>
              <a:ea typeface="ＭＳ Ｐゴシック" panose="020B0600070205080204" pitchFamily="50" charset="-128"/>
            </a:rPr>
            <a:t>11,008</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円となっている。決算全体でみると、前年度と比べ約</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81</a:t>
          </a:r>
          <a:r>
            <a:rPr kumimoji="1" lang="ja-JP" altLang="en-US" sz="1200">
              <a:latin typeface="ＭＳ Ｐゴシック" panose="020B0600070205080204" pitchFamily="50" charset="-128"/>
              <a:ea typeface="ＭＳ Ｐゴシック" panose="020B0600070205080204" pitchFamily="50" charset="-128"/>
            </a:rPr>
            <a:t>億円となっており、消防本部施設機能強化事業が約</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億円減少したことが主な要因である。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・災害復旧費は、住民一人当たり</a:t>
          </a:r>
          <a:r>
            <a:rPr kumimoji="1" lang="en-US" altLang="ja-JP" sz="1200">
              <a:latin typeface="ＭＳ Ｐゴシック" panose="020B0600070205080204" pitchFamily="50" charset="-128"/>
              <a:ea typeface="ＭＳ Ｐゴシック" panose="020B0600070205080204" pitchFamily="50" charset="-128"/>
            </a:rPr>
            <a:t>7,327</a:t>
          </a:r>
          <a:r>
            <a:rPr kumimoji="1" lang="ja-JP" altLang="en-US" sz="1200">
              <a:latin typeface="ＭＳ Ｐゴシック" panose="020B0600070205080204" pitchFamily="50" charset="-128"/>
              <a:ea typeface="ＭＳ Ｐゴシック" panose="020B0600070205080204" pitchFamily="50" charset="-128"/>
            </a:rPr>
            <a:t>円となっている。決算全体でみると、前年度に比べ約</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億円減の約</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億円となっており、復旧・復興の進捗に伴い、熊本地震災害復旧に係る事業費が減少したことが主な要因である。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平成</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年度については、財政調整基金の実質的な取崩しは行わず、かつ、実質収支は前年と同程度で推移したため、実質単年度収支は黒字であった。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令和元年度及び令和</a:t>
          </a:r>
          <a:r>
            <a:rPr kumimoji="1" lang="en-US" altLang="ja-JP" sz="1400">
              <a:solidFill>
                <a:schemeClr val="tx1"/>
              </a:solidFill>
              <a:latin typeface="ＭＳ ゴシック" pitchFamily="49" charset="-128"/>
              <a:ea typeface="ＭＳ ゴシック" pitchFamily="49" charset="-128"/>
            </a:rPr>
            <a:t>2</a:t>
          </a:r>
          <a:r>
            <a:rPr kumimoji="1" lang="ja-JP" altLang="en-US" sz="1400">
              <a:solidFill>
                <a:schemeClr val="tx1"/>
              </a:solidFill>
              <a:latin typeface="ＭＳ ゴシック" pitchFamily="49" charset="-128"/>
              <a:ea typeface="ＭＳ ゴシック" pitchFamily="49" charset="-128"/>
            </a:rPr>
            <a:t>年度については、新型コロナウイルス感染症への対応分として財政調整基金の取崩しを行っており、実質単年度収支は赤字となった。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国民健康保険会計について、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被保険者の減少や新型コロナウイルス感染症による受診控え等による保険給付費や単年度収支の赤字額の減少に伴う繰上充用金の歳出の減少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加えて、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国の特別調整交付金や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熊本</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県の特別交付金の歳入の増加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により、単年度収支が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億円の黒字となり、令和元年度までの累積赤字を解消した。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保険料収納率の向上対策や医療費の適正化等に積極的に取り組み、単年度収支の黒字化を維持できるよう努</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近年、投資的経費の抑制や繰上償還の推進等に取り組み、臨時財政対策債分を除く元利償還金が減少しているとともに、下水道事業会計をはじめとする公営企業債の元利償還金が減少したこともあり、実質公債費比率の分子は減少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減債基金積立額の統一ルールでは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年償還で設定されているものの、本市では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年償還（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年据置）で毎年度の発行額の積立額を設定しており、減債基金残高と減債基金積立相当額に乖離が生じる。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年熊本地震に関連する事業の市債発行額の増等により、地方債残高が平成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年度及び平成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年度で増加傾向にあり指標が上昇していたものの、平成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年度は臨時財政対策債償還費の増により基準財政需要額算入見込額の増等により指標は改善した。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しかし、令和元年度は熊本城ホール整備事業等により地方債現在高が増加したため、指標は悪化した。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年度は、地方債現在高が熊本地震に関連する事業の起債や臨時財政対策債の発行により現在残高の増はあるものの、基準財政需要額算入見込額の増加等により前年度比で</a:t>
          </a:r>
          <a:r>
            <a:rPr kumimoji="1" lang="en-US" altLang="ja-JP" sz="1400">
              <a:solidFill>
                <a:sysClr val="windowText" lastClr="000000"/>
              </a:solidFill>
              <a:latin typeface="ＭＳ ゴシック" pitchFamily="49" charset="-128"/>
              <a:ea typeface="ＭＳ ゴシック" pitchFamily="49" charset="-128"/>
            </a:rPr>
            <a:t>4.8</a:t>
          </a:r>
          <a:r>
            <a:rPr kumimoji="1" lang="ja-JP" altLang="en-US" sz="1400">
              <a:solidFill>
                <a:sysClr val="windowText" lastClr="000000"/>
              </a:solidFill>
              <a:latin typeface="ＭＳ ゴシック" pitchFamily="49" charset="-128"/>
              <a:ea typeface="ＭＳ ゴシック" pitchFamily="49" charset="-128"/>
            </a:rPr>
            <a:t>ポイントの改善となった。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新型コロナウイルス感染症対策関連事業に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活用する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ため財政調整基金を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億円取り崩したこと、熊本地震関連事業に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活用する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年度に積み立てた「平成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億円取り崩したこと、</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国庫補助金</a:t>
          </a:r>
          <a:r>
            <a:rPr lang="ja-JP" altLang="en-US"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原資として</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熊本市新型コロナウイルス感染症金融対策基金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億円の積み立てを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行ったこと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等により、基金全体の残高は前年度比</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22.4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財政調整基金については、新型コロナウイルス感染症対策関連で取り崩しをした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若干減少している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、今後は現状維持の予定</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減債基金及びその他特定目的基金については、事業への活用により減少傾向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見込んで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基金全体としては、今後減少傾向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・熊本城復元整備基金：本市の貴重な歴史的文化遺産である熊本城の復元整備及び災害復旧並びにその過程の公開その他これらに関連する事業を</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実施すること（文化振興、災害対応）</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年熊本地震による災害からの早期の復興を図ること（被災者への直接的な支援や防災対策等）</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・熊本市公共施設長寿命化等基金：本市の公共施設の計画的な長寿命化及び更新を推進すること</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熊本市新型コロナウイルス感染症金融対策基金：熊本県制度融資「金融円滑化特別資金」を利用した事業者に対する利子補給事業を実施すること</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・熊本城復元整備基金：寄附金等の積立てによる増加（</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億円）、熊本城の復元事業に充てるための取崩し（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年熊本地震に関連する事業に充てるたの取崩し（</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熊本市新型コロナウイルス感染症金融対策基金：</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国庫補助金及び一般財源の積立てによる増加（</a:t>
          </a:r>
          <a:r>
            <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rPr>
            <a:t>30.0</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億円）</a:t>
          </a:r>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・熊本城復元整備基金：平成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年熊本地震により被災した熊本城の早期復旧及び復元を図るため、今後も計画的に取崩しを行う予定　</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年熊本地震による災害からの早期の復興を図るため、今後も計画的に取崩しを行う予定</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・熊本市公共施設長寿命化等基金：今後の公共施設の整備を計画的に進めるため、今後、計画的に取崩しを行う予定</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熊本市新型コロナウイルス感染症金融対策基金：</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新型コロナウイルス感染症の影響を受けて、売上高が減少した事業者の資金繰りの円滑化のため、</a:t>
          </a:r>
          <a:endPar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今後、計画的に取崩しを行う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新型コロナウイルス感染症対策関連の事業に充てるため財政調整基金を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億円取り崩した。</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済事情の変動に対応する備えや新たな災害の発生などの将来的に見込まれる財政需要に対処するため、一定額を確保しておく必要があると考えている。新型コロナウイルス感染症対策関連の取り崩しにより、若干減少しているが、今後は現状維持の予定。</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利子の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一部のみ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積立となり前年度から横ばいで推移。</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残高のうち</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56.2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熊本地震により起債した災害復旧事業債</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の償還のために積み立てたものであり、今後、償還期の到来に合わせて随時取り崩していく。その他、財政状況に応じた積立て及び取崩しを実施予定。</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19" sqref="W19:AB20"/>
    </sheetView>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459325452</v>
      </c>
      <c r="BO4" s="426"/>
      <c r="BP4" s="426"/>
      <c r="BQ4" s="426"/>
      <c r="BR4" s="426"/>
      <c r="BS4" s="426"/>
      <c r="BT4" s="426"/>
      <c r="BU4" s="427"/>
      <c r="BV4" s="425">
        <v>407076330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2.8</v>
      </c>
      <c r="CU4" s="610"/>
      <c r="CV4" s="610"/>
      <c r="CW4" s="610"/>
      <c r="CX4" s="610"/>
      <c r="CY4" s="610"/>
      <c r="CZ4" s="610"/>
      <c r="DA4" s="611"/>
      <c r="DB4" s="609">
        <v>3.5</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448374119</v>
      </c>
      <c r="BO5" s="431"/>
      <c r="BP5" s="431"/>
      <c r="BQ5" s="431"/>
      <c r="BR5" s="431"/>
      <c r="BS5" s="431"/>
      <c r="BT5" s="431"/>
      <c r="BU5" s="432"/>
      <c r="BV5" s="430">
        <v>398501331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v>
      </c>
      <c r="CU5" s="401"/>
      <c r="CV5" s="401"/>
      <c r="CW5" s="401"/>
      <c r="CX5" s="401"/>
      <c r="CY5" s="401"/>
      <c r="CZ5" s="401"/>
      <c r="DA5" s="402"/>
      <c r="DB5" s="400">
        <v>91.6</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10951333</v>
      </c>
      <c r="BO6" s="431"/>
      <c r="BP6" s="431"/>
      <c r="BQ6" s="431"/>
      <c r="BR6" s="431"/>
      <c r="BS6" s="431"/>
      <c r="BT6" s="431"/>
      <c r="BU6" s="432"/>
      <c r="BV6" s="430">
        <v>8574999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99.5</v>
      </c>
      <c r="CU6" s="584"/>
      <c r="CV6" s="584"/>
      <c r="CW6" s="584"/>
      <c r="CX6" s="584"/>
      <c r="CY6" s="584"/>
      <c r="CZ6" s="584"/>
      <c r="DA6" s="585"/>
      <c r="DB6" s="583">
        <v>101</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5399761</v>
      </c>
      <c r="BO7" s="431"/>
      <c r="BP7" s="431"/>
      <c r="BQ7" s="431"/>
      <c r="BR7" s="431"/>
      <c r="BS7" s="431"/>
      <c r="BT7" s="431"/>
      <c r="BU7" s="432"/>
      <c r="BV7" s="430">
        <v>1904152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195249864</v>
      </c>
      <c r="CU7" s="431"/>
      <c r="CV7" s="431"/>
      <c r="CW7" s="431"/>
      <c r="CX7" s="431"/>
      <c r="CY7" s="431"/>
      <c r="CZ7" s="431"/>
      <c r="DA7" s="432"/>
      <c r="DB7" s="430">
        <v>192806403</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5551572</v>
      </c>
      <c r="BO8" s="431"/>
      <c r="BP8" s="431"/>
      <c r="BQ8" s="431"/>
      <c r="BR8" s="431"/>
      <c r="BS8" s="431"/>
      <c r="BT8" s="431"/>
      <c r="BU8" s="432"/>
      <c r="BV8" s="430">
        <v>6670847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0.71</v>
      </c>
      <c r="CU8" s="544"/>
      <c r="CV8" s="544"/>
      <c r="CW8" s="544"/>
      <c r="CX8" s="544"/>
      <c r="CY8" s="544"/>
      <c r="CZ8" s="544"/>
      <c r="DA8" s="545"/>
      <c r="DB8" s="543">
        <v>0.7</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738865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-1119275</v>
      </c>
      <c r="BO9" s="431"/>
      <c r="BP9" s="431"/>
      <c r="BQ9" s="431"/>
      <c r="BR9" s="431"/>
      <c r="BS9" s="431"/>
      <c r="BT9" s="431"/>
      <c r="BU9" s="432"/>
      <c r="BV9" s="430">
        <v>249655</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12.2</v>
      </c>
      <c r="CU9" s="401"/>
      <c r="CV9" s="401"/>
      <c r="CW9" s="401"/>
      <c r="CX9" s="401"/>
      <c r="CY9" s="401"/>
      <c r="CZ9" s="401"/>
      <c r="DA9" s="402"/>
      <c r="DB9" s="400">
        <v>12.9</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119</v>
      </c>
      <c r="M10" s="404"/>
      <c r="N10" s="404"/>
      <c r="O10" s="404"/>
      <c r="P10" s="404"/>
      <c r="Q10" s="405"/>
      <c r="R10" s="406">
        <v>740822</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3222598</v>
      </c>
      <c r="BO10" s="431"/>
      <c r="BP10" s="431"/>
      <c r="BQ10" s="431"/>
      <c r="BR10" s="431"/>
      <c r="BS10" s="431"/>
      <c r="BT10" s="431"/>
      <c r="BU10" s="432"/>
      <c r="BV10" s="430">
        <v>3133819</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2">
      <c r="A12" s="187"/>
      <c r="B12" s="546" t="s">
        <v>131</v>
      </c>
      <c r="C12" s="547"/>
      <c r="D12" s="547"/>
      <c r="E12" s="547"/>
      <c r="F12" s="547"/>
      <c r="G12" s="547"/>
      <c r="H12" s="547"/>
      <c r="I12" s="547"/>
      <c r="J12" s="547"/>
      <c r="K12" s="548"/>
      <c r="L12" s="555" t="s">
        <v>132</v>
      </c>
      <c r="M12" s="556"/>
      <c r="N12" s="556"/>
      <c r="O12" s="556"/>
      <c r="P12" s="556"/>
      <c r="Q12" s="557"/>
      <c r="R12" s="558">
        <v>732702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3620000</v>
      </c>
      <c r="BO12" s="431"/>
      <c r="BP12" s="431"/>
      <c r="BQ12" s="431"/>
      <c r="BR12" s="431"/>
      <c r="BS12" s="431"/>
      <c r="BT12" s="431"/>
      <c r="BU12" s="432"/>
      <c r="BV12" s="430">
        <v>3817275</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140</v>
      </c>
      <c r="N13" s="531"/>
      <c r="O13" s="531"/>
      <c r="P13" s="531"/>
      <c r="Q13" s="532"/>
      <c r="R13" s="533">
        <v>726262</v>
      </c>
      <c r="S13" s="534"/>
      <c r="T13" s="534"/>
      <c r="U13" s="534"/>
      <c r="V13" s="535"/>
      <c r="W13" s="521" t="s">
        <v>141</v>
      </c>
      <c r="X13" s="443"/>
      <c r="Y13" s="443"/>
      <c r="Z13" s="443"/>
      <c r="AA13" s="443"/>
      <c r="AB13" s="444"/>
      <c r="AC13" s="406">
        <v>12472</v>
      </c>
      <c r="AD13" s="407"/>
      <c r="AE13" s="407"/>
      <c r="AF13" s="407"/>
      <c r="AG13" s="408"/>
      <c r="AH13" s="406">
        <v>12280</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-1516677</v>
      </c>
      <c r="BO13" s="431"/>
      <c r="BP13" s="431"/>
      <c r="BQ13" s="431"/>
      <c r="BR13" s="431"/>
      <c r="BS13" s="431"/>
      <c r="BT13" s="431"/>
      <c r="BU13" s="432"/>
      <c r="BV13" s="430">
        <v>-433801</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v>
      </c>
      <c r="CU13" s="401"/>
      <c r="CV13" s="401"/>
      <c r="CW13" s="401"/>
      <c r="CX13" s="401"/>
      <c r="CY13" s="401"/>
      <c r="CZ13" s="401"/>
      <c r="DA13" s="402"/>
      <c r="DB13" s="400">
        <v>6.6</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146</v>
      </c>
      <c r="M14" s="567"/>
      <c r="N14" s="567"/>
      <c r="O14" s="567"/>
      <c r="P14" s="567"/>
      <c r="Q14" s="568"/>
      <c r="R14" s="533">
        <v>733721</v>
      </c>
      <c r="S14" s="534"/>
      <c r="T14" s="534"/>
      <c r="U14" s="534"/>
      <c r="V14" s="535"/>
      <c r="W14" s="536"/>
      <c r="X14" s="446"/>
      <c r="Y14" s="446"/>
      <c r="Z14" s="446"/>
      <c r="AA14" s="446"/>
      <c r="AB14" s="447"/>
      <c r="AC14" s="526">
        <v>3.8</v>
      </c>
      <c r="AD14" s="527"/>
      <c r="AE14" s="527"/>
      <c r="AF14" s="527"/>
      <c r="AG14" s="528"/>
      <c r="AH14" s="526">
        <v>3.9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121.9</v>
      </c>
      <c r="CU14" s="538"/>
      <c r="CV14" s="538"/>
      <c r="CW14" s="538"/>
      <c r="CX14" s="538"/>
      <c r="CY14" s="538"/>
      <c r="CZ14" s="538"/>
      <c r="DA14" s="539"/>
      <c r="DB14" s="537">
        <v>126.7</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148</v>
      </c>
      <c r="N15" s="531"/>
      <c r="O15" s="531"/>
      <c r="P15" s="531"/>
      <c r="Q15" s="532"/>
      <c r="R15" s="533">
        <v>727066</v>
      </c>
      <c r="S15" s="534"/>
      <c r="T15" s="534"/>
      <c r="U15" s="534"/>
      <c r="V15" s="535"/>
      <c r="W15" s="521" t="s">
        <v>149</v>
      </c>
      <c r="X15" s="443"/>
      <c r="Y15" s="443"/>
      <c r="Z15" s="443"/>
      <c r="AA15" s="443"/>
      <c r="AB15" s="444"/>
      <c r="AC15" s="406">
        <v>55443</v>
      </c>
      <c r="AD15" s="407"/>
      <c r="AE15" s="407"/>
      <c r="AF15" s="407"/>
      <c r="AG15" s="408"/>
      <c r="AH15" s="406">
        <v>53403</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108897932</v>
      </c>
      <c r="BO15" s="426"/>
      <c r="BP15" s="426"/>
      <c r="BQ15" s="426"/>
      <c r="BR15" s="426"/>
      <c r="BS15" s="426"/>
      <c r="BT15" s="426"/>
      <c r="BU15" s="427"/>
      <c r="BV15" s="425">
        <v>103622421</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17</v>
      </c>
      <c r="AD16" s="527"/>
      <c r="AE16" s="527"/>
      <c r="AF16" s="527"/>
      <c r="AG16" s="528"/>
      <c r="AH16" s="526">
        <v>16.8</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151676576</v>
      </c>
      <c r="BO16" s="431"/>
      <c r="BP16" s="431"/>
      <c r="BQ16" s="431"/>
      <c r="BR16" s="431"/>
      <c r="BS16" s="431"/>
      <c r="BT16" s="431"/>
      <c r="BU16" s="432"/>
      <c r="BV16" s="430">
        <v>147366537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257637</v>
      </c>
      <c r="AD17" s="407"/>
      <c r="AE17" s="407"/>
      <c r="AF17" s="407"/>
      <c r="AG17" s="408"/>
      <c r="AH17" s="406">
        <v>251965</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135620998</v>
      </c>
      <c r="BO17" s="431"/>
      <c r="BP17" s="431"/>
      <c r="BQ17" s="431"/>
      <c r="BR17" s="431"/>
      <c r="BS17" s="431"/>
      <c r="BT17" s="431"/>
      <c r="BU17" s="432"/>
      <c r="BV17" s="430">
        <v>130664597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159</v>
      </c>
      <c r="C18" s="493"/>
      <c r="D18" s="493"/>
      <c r="E18" s="494"/>
      <c r="F18" s="494"/>
      <c r="G18" s="494"/>
      <c r="H18" s="494"/>
      <c r="I18" s="494"/>
      <c r="J18" s="494"/>
      <c r="K18" s="494"/>
      <c r="L18" s="495">
        <v>390.32</v>
      </c>
      <c r="M18" s="495"/>
      <c r="N18" s="495"/>
      <c r="O18" s="495"/>
      <c r="P18" s="495"/>
      <c r="Q18" s="495"/>
      <c r="R18" s="496"/>
      <c r="S18" s="496"/>
      <c r="T18" s="496"/>
      <c r="U18" s="496"/>
      <c r="V18" s="497"/>
      <c r="W18" s="511"/>
      <c r="X18" s="512"/>
      <c r="Y18" s="512"/>
      <c r="Z18" s="512"/>
      <c r="AA18" s="512"/>
      <c r="AB18" s="522"/>
      <c r="AC18" s="394">
        <v>79.099999999999994</v>
      </c>
      <c r="AD18" s="395"/>
      <c r="AE18" s="395"/>
      <c r="AF18" s="395"/>
      <c r="AG18" s="498"/>
      <c r="AH18" s="394">
        <v>79.3</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182128623</v>
      </c>
      <c r="BO18" s="431"/>
      <c r="BP18" s="431"/>
      <c r="BQ18" s="431"/>
      <c r="BR18" s="431"/>
      <c r="BS18" s="431"/>
      <c r="BT18" s="431"/>
      <c r="BU18" s="432"/>
      <c r="BV18" s="430">
        <v>180161925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161</v>
      </c>
      <c r="C19" s="493"/>
      <c r="D19" s="493"/>
      <c r="E19" s="494"/>
      <c r="F19" s="494"/>
      <c r="G19" s="494"/>
      <c r="H19" s="494"/>
      <c r="I19" s="494"/>
      <c r="J19" s="494"/>
      <c r="K19" s="494"/>
      <c r="L19" s="500">
        <v>1893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233666190</v>
      </c>
      <c r="BO19" s="431"/>
      <c r="BP19" s="431"/>
      <c r="BQ19" s="431"/>
      <c r="BR19" s="431"/>
      <c r="BS19" s="431"/>
      <c r="BT19" s="431"/>
      <c r="BU19" s="432"/>
      <c r="BV19" s="430">
        <v>222339866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163</v>
      </c>
      <c r="C20" s="493"/>
      <c r="D20" s="493"/>
      <c r="E20" s="494"/>
      <c r="F20" s="494"/>
      <c r="G20" s="494"/>
      <c r="H20" s="494"/>
      <c r="I20" s="494"/>
      <c r="J20" s="494"/>
      <c r="K20" s="494"/>
      <c r="L20" s="500">
        <v>326920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490423456</v>
      </c>
      <c r="BO23" s="431"/>
      <c r="BP23" s="431"/>
      <c r="BQ23" s="431"/>
      <c r="BR23" s="431"/>
      <c r="BS23" s="431"/>
      <c r="BT23" s="431"/>
      <c r="BU23" s="432"/>
      <c r="BV23" s="430">
        <v>481313290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172</v>
      </c>
      <c r="F24" s="404"/>
      <c r="G24" s="404"/>
      <c r="H24" s="404"/>
      <c r="I24" s="404"/>
      <c r="J24" s="404"/>
      <c r="K24" s="405"/>
      <c r="L24" s="406">
        <v>1</v>
      </c>
      <c r="M24" s="407"/>
      <c r="N24" s="407"/>
      <c r="O24" s="407"/>
      <c r="P24" s="408"/>
      <c r="Q24" s="406">
        <v>11900</v>
      </c>
      <c r="R24" s="407"/>
      <c r="S24" s="407"/>
      <c r="T24" s="407"/>
      <c r="U24" s="407"/>
      <c r="V24" s="408"/>
      <c r="W24" s="472"/>
      <c r="X24" s="463"/>
      <c r="Y24" s="464"/>
      <c r="Z24" s="403" t="s">
        <v>173</v>
      </c>
      <c r="AA24" s="404"/>
      <c r="AB24" s="404"/>
      <c r="AC24" s="404"/>
      <c r="AD24" s="404"/>
      <c r="AE24" s="404"/>
      <c r="AF24" s="404"/>
      <c r="AG24" s="405"/>
      <c r="AH24" s="406">
        <v>4864</v>
      </c>
      <c r="AI24" s="407"/>
      <c r="AJ24" s="407"/>
      <c r="AK24" s="407"/>
      <c r="AL24" s="408"/>
      <c r="AM24" s="406">
        <v>15676672</v>
      </c>
      <c r="AN24" s="407"/>
      <c r="AO24" s="407"/>
      <c r="AP24" s="407"/>
      <c r="AQ24" s="407"/>
      <c r="AR24" s="408"/>
      <c r="AS24" s="406">
        <v>3223</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233205409</v>
      </c>
      <c r="BO24" s="431"/>
      <c r="BP24" s="431"/>
      <c r="BQ24" s="431"/>
      <c r="BR24" s="431"/>
      <c r="BS24" s="431"/>
      <c r="BT24" s="431"/>
      <c r="BU24" s="432"/>
      <c r="BV24" s="430">
        <v>244943765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175</v>
      </c>
      <c r="F25" s="404"/>
      <c r="G25" s="404"/>
      <c r="H25" s="404"/>
      <c r="I25" s="404"/>
      <c r="J25" s="404"/>
      <c r="K25" s="405"/>
      <c r="L25" s="406">
        <v>2</v>
      </c>
      <c r="M25" s="407"/>
      <c r="N25" s="407"/>
      <c r="O25" s="407"/>
      <c r="P25" s="408"/>
      <c r="Q25" s="406">
        <v>9470</v>
      </c>
      <c r="R25" s="407"/>
      <c r="S25" s="407"/>
      <c r="T25" s="407"/>
      <c r="U25" s="407"/>
      <c r="V25" s="408"/>
      <c r="W25" s="472"/>
      <c r="X25" s="463"/>
      <c r="Y25" s="464"/>
      <c r="Z25" s="403" t="s">
        <v>176</v>
      </c>
      <c r="AA25" s="404"/>
      <c r="AB25" s="404"/>
      <c r="AC25" s="404"/>
      <c r="AD25" s="404"/>
      <c r="AE25" s="404"/>
      <c r="AF25" s="404"/>
      <c r="AG25" s="405"/>
      <c r="AH25" s="406">
        <v>801</v>
      </c>
      <c r="AI25" s="407"/>
      <c r="AJ25" s="407"/>
      <c r="AK25" s="407"/>
      <c r="AL25" s="408"/>
      <c r="AM25" s="406">
        <v>2530359</v>
      </c>
      <c r="AN25" s="407"/>
      <c r="AO25" s="407"/>
      <c r="AP25" s="407"/>
      <c r="AQ25" s="407"/>
      <c r="AR25" s="408"/>
      <c r="AS25" s="406">
        <v>3159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68553647</v>
      </c>
      <c r="BO25" s="426"/>
      <c r="BP25" s="426"/>
      <c r="BQ25" s="426"/>
      <c r="BR25" s="426"/>
      <c r="BS25" s="426"/>
      <c r="BT25" s="426"/>
      <c r="BU25" s="427"/>
      <c r="BV25" s="425">
        <v>66147270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178</v>
      </c>
      <c r="F26" s="404"/>
      <c r="G26" s="404"/>
      <c r="H26" s="404"/>
      <c r="I26" s="404"/>
      <c r="J26" s="404"/>
      <c r="K26" s="405"/>
      <c r="L26" s="406">
        <v>1</v>
      </c>
      <c r="M26" s="407"/>
      <c r="N26" s="407"/>
      <c r="O26" s="407"/>
      <c r="P26" s="408"/>
      <c r="Q26" s="406">
        <v>7050</v>
      </c>
      <c r="R26" s="407"/>
      <c r="S26" s="407"/>
      <c r="T26" s="407"/>
      <c r="U26" s="407"/>
      <c r="V26" s="408"/>
      <c r="W26" s="472"/>
      <c r="X26" s="463"/>
      <c r="Y26" s="464"/>
      <c r="Z26" s="403" t="s">
        <v>179</v>
      </c>
      <c r="AA26" s="485"/>
      <c r="AB26" s="485"/>
      <c r="AC26" s="485"/>
      <c r="AD26" s="485"/>
      <c r="AE26" s="485"/>
      <c r="AF26" s="485"/>
      <c r="AG26" s="486"/>
      <c r="AH26" s="406">
        <v>408</v>
      </c>
      <c r="AI26" s="407"/>
      <c r="AJ26" s="407"/>
      <c r="AK26" s="407"/>
      <c r="AL26" s="408"/>
      <c r="AM26" s="406">
        <v>1485936</v>
      </c>
      <c r="AN26" s="407"/>
      <c r="AO26" s="407"/>
      <c r="AP26" s="407"/>
      <c r="AQ26" s="407"/>
      <c r="AR26" s="408"/>
      <c r="AS26" s="406">
        <v>3642</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v>1620294</v>
      </c>
      <c r="BO26" s="431"/>
      <c r="BP26" s="431"/>
      <c r="BQ26" s="431"/>
      <c r="BR26" s="431"/>
      <c r="BS26" s="431"/>
      <c r="BT26" s="431"/>
      <c r="BU26" s="432"/>
      <c r="BV26" s="430">
        <v>1927276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8200</v>
      </c>
      <c r="R27" s="407"/>
      <c r="S27" s="407"/>
      <c r="T27" s="407"/>
      <c r="U27" s="407"/>
      <c r="V27" s="408"/>
      <c r="W27" s="472"/>
      <c r="X27" s="463"/>
      <c r="Y27" s="464"/>
      <c r="Z27" s="403" t="s">
        <v>182</v>
      </c>
      <c r="AA27" s="404"/>
      <c r="AB27" s="404"/>
      <c r="AC27" s="404"/>
      <c r="AD27" s="404"/>
      <c r="AE27" s="404"/>
      <c r="AF27" s="404"/>
      <c r="AG27" s="405"/>
      <c r="AH27" s="406">
        <v>3678</v>
      </c>
      <c r="AI27" s="407"/>
      <c r="AJ27" s="407"/>
      <c r="AK27" s="407"/>
      <c r="AL27" s="408"/>
      <c r="AM27" s="406">
        <v>13543797</v>
      </c>
      <c r="AN27" s="407"/>
      <c r="AO27" s="407"/>
      <c r="AP27" s="407"/>
      <c r="AQ27" s="407"/>
      <c r="AR27" s="408"/>
      <c r="AS27" s="406">
        <v>3682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184</v>
      </c>
      <c r="BO27" s="434"/>
      <c r="BP27" s="434"/>
      <c r="BQ27" s="434"/>
      <c r="BR27" s="434"/>
      <c r="BS27" s="434"/>
      <c r="BT27" s="434"/>
      <c r="BU27" s="435"/>
      <c r="BV27" s="433" t="s">
        <v>130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185</v>
      </c>
      <c r="F28" s="404"/>
      <c r="G28" s="404"/>
      <c r="H28" s="404"/>
      <c r="I28" s="404"/>
      <c r="J28" s="404"/>
      <c r="K28" s="405"/>
      <c r="L28" s="406">
        <v>1</v>
      </c>
      <c r="M28" s="407"/>
      <c r="N28" s="407"/>
      <c r="O28" s="407"/>
      <c r="P28" s="408"/>
      <c r="Q28" s="406">
        <v>7460</v>
      </c>
      <c r="R28" s="407"/>
      <c r="S28" s="407"/>
      <c r="T28" s="407"/>
      <c r="U28" s="407"/>
      <c r="V28" s="408"/>
      <c r="W28" s="472"/>
      <c r="X28" s="463"/>
      <c r="Y28" s="464"/>
      <c r="Z28" s="403" t="s">
        <v>186</v>
      </c>
      <c r="AA28" s="404"/>
      <c r="AB28" s="404"/>
      <c r="AC28" s="404"/>
      <c r="AD28" s="404"/>
      <c r="AE28" s="404"/>
      <c r="AF28" s="404"/>
      <c r="AG28" s="405"/>
      <c r="AH28" s="406">
        <v>387</v>
      </c>
      <c r="AI28" s="407"/>
      <c r="AJ28" s="407"/>
      <c r="AK28" s="407"/>
      <c r="AL28" s="408"/>
      <c r="AM28" s="406">
        <v>1059219</v>
      </c>
      <c r="AN28" s="407"/>
      <c r="AO28" s="407"/>
      <c r="AP28" s="407"/>
      <c r="AQ28" s="407"/>
      <c r="AR28" s="408"/>
      <c r="AS28" s="406">
        <v>2737</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3698732</v>
      </c>
      <c r="BO28" s="426"/>
      <c r="BP28" s="426"/>
      <c r="BQ28" s="426"/>
      <c r="BR28" s="426"/>
      <c r="BS28" s="426"/>
      <c r="BT28" s="426"/>
      <c r="BU28" s="427"/>
      <c r="BV28" s="425">
        <v>4096134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188</v>
      </c>
      <c r="F29" s="404"/>
      <c r="G29" s="404"/>
      <c r="H29" s="404"/>
      <c r="I29" s="404"/>
      <c r="J29" s="404"/>
      <c r="K29" s="405"/>
      <c r="L29" s="406">
        <v>46</v>
      </c>
      <c r="M29" s="407"/>
      <c r="N29" s="407"/>
      <c r="O29" s="407"/>
      <c r="P29" s="408"/>
      <c r="Q29" s="406">
        <v>6760</v>
      </c>
      <c r="R29" s="407"/>
      <c r="S29" s="407"/>
      <c r="T29" s="407"/>
      <c r="U29" s="407"/>
      <c r="V29" s="408"/>
      <c r="W29" s="473"/>
      <c r="X29" s="474"/>
      <c r="Y29" s="475"/>
      <c r="Z29" s="403" t="s">
        <v>189</v>
      </c>
      <c r="AA29" s="404"/>
      <c r="AB29" s="404"/>
      <c r="AC29" s="404"/>
      <c r="AD29" s="404"/>
      <c r="AE29" s="404"/>
      <c r="AF29" s="404"/>
      <c r="AG29" s="405"/>
      <c r="AH29" s="406">
        <v>8929</v>
      </c>
      <c r="AI29" s="407"/>
      <c r="AJ29" s="407"/>
      <c r="AK29" s="407"/>
      <c r="AL29" s="408"/>
      <c r="AM29" s="406">
        <v>30279688</v>
      </c>
      <c r="AN29" s="407"/>
      <c r="AO29" s="407"/>
      <c r="AP29" s="407"/>
      <c r="AQ29" s="407"/>
      <c r="AR29" s="408"/>
      <c r="AS29" s="406">
        <v>3391</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6308580</v>
      </c>
      <c r="BO29" s="431"/>
      <c r="BP29" s="431"/>
      <c r="BQ29" s="431"/>
      <c r="BR29" s="431"/>
      <c r="BS29" s="431"/>
      <c r="BT29" s="431"/>
      <c r="BU29" s="432"/>
      <c r="BV29" s="430">
        <v>6305777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100</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15126187</v>
      </c>
      <c r="BO30" s="434"/>
      <c r="BP30" s="434"/>
      <c r="BQ30" s="434"/>
      <c r="BR30" s="434"/>
      <c r="BS30" s="434"/>
      <c r="BT30" s="434"/>
      <c r="BU30" s="435"/>
      <c r="BV30" s="433">
        <v>12490008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200</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9</v>
      </c>
      <c r="V34" s="389"/>
      <c r="W34" s="388" t="str">
        <f>IF('各会計、関係団体の財政状況及び健全化判断比率'!B28="","",'各会計、関係団体の財政状況及び健全化判断比率'!B28)</f>
        <v>国民健康保険会計</v>
      </c>
      <c r="X34" s="388"/>
      <c r="Y34" s="388"/>
      <c r="Z34" s="388"/>
      <c r="AA34" s="388"/>
      <c r="AB34" s="388"/>
      <c r="AC34" s="388"/>
      <c r="AD34" s="388"/>
      <c r="AE34" s="388"/>
      <c r="AF34" s="388"/>
      <c r="AG34" s="388"/>
      <c r="AH34" s="388"/>
      <c r="AI34" s="388"/>
      <c r="AJ34" s="388"/>
      <c r="AK34" s="388"/>
      <c r="AL34" s="214"/>
      <c r="AM34" s="389">
        <f>IF(AO34="","",MAX(C34:D43,U34:V43)+1)</f>
        <v>13</v>
      </c>
      <c r="AN34" s="389"/>
      <c r="AO34" s="388" t="str">
        <f>IF('各会計、関係団体の財政状況及び健全化判断比率'!B32="","",'各会計、関係団体の財政状況及び健全化判断比率'!B32)</f>
        <v>病院事業会計</v>
      </c>
      <c r="AP34" s="388"/>
      <c r="AQ34" s="388"/>
      <c r="AR34" s="388"/>
      <c r="AS34" s="388"/>
      <c r="AT34" s="388"/>
      <c r="AU34" s="388"/>
      <c r="AV34" s="388"/>
      <c r="AW34" s="388"/>
      <c r="AX34" s="388"/>
      <c r="AY34" s="388"/>
      <c r="AZ34" s="388"/>
      <c r="BA34" s="388"/>
      <c r="BB34" s="388"/>
      <c r="BC34" s="388"/>
      <c r="BD34" s="214"/>
      <c r="BE34" s="389">
        <f>IF(BG34="","",MAX(C34:D43,U34:V43,AM34:AN43)+1)</f>
        <v>18</v>
      </c>
      <c r="BF34" s="389"/>
      <c r="BG34" s="388" t="str">
        <f>IF('各会計、関係団体の財政状況及び健全化判断比率'!B37="","",'各会計、関係団体の財政状況及び健全化判断比率'!B37)</f>
        <v>農業集落排水事業会計</v>
      </c>
      <c r="BH34" s="388"/>
      <c r="BI34" s="388"/>
      <c r="BJ34" s="388"/>
      <c r="BK34" s="388"/>
      <c r="BL34" s="388"/>
      <c r="BM34" s="388"/>
      <c r="BN34" s="388"/>
      <c r="BO34" s="388"/>
      <c r="BP34" s="388"/>
      <c r="BQ34" s="388"/>
      <c r="BR34" s="388"/>
      <c r="BS34" s="388"/>
      <c r="BT34" s="388"/>
      <c r="BU34" s="388"/>
      <c r="BV34" s="214"/>
      <c r="BW34" s="389">
        <f>IF(BY34="","",MAX(C34:D43,U34:V43,AM34:AN43,BE34:BF43)+1)</f>
        <v>19</v>
      </c>
      <c r="BX34" s="389"/>
      <c r="BY34" s="388" t="str">
        <f>IF('各会計、関係団体の財政状況及び健全化判断比率'!B68="","",'各会計、関係団体の財政状況及び健全化判断比率'!B68)</f>
        <v>山鹿植木広域行政事務組合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熊本市勤労福祉センター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母子父子寡婦福祉資金貸付事業会計</v>
      </c>
      <c r="F35" s="388"/>
      <c r="G35" s="388"/>
      <c r="H35" s="388"/>
      <c r="I35" s="388"/>
      <c r="J35" s="388"/>
      <c r="K35" s="388"/>
      <c r="L35" s="388"/>
      <c r="M35" s="388"/>
      <c r="N35" s="388"/>
      <c r="O35" s="388"/>
      <c r="P35" s="388"/>
      <c r="Q35" s="388"/>
      <c r="R35" s="388"/>
      <c r="S35" s="388"/>
      <c r="T35" s="214"/>
      <c r="U35" s="389">
        <f>IF(W35="","",U34+1)</f>
        <v>10</v>
      </c>
      <c r="V35" s="389"/>
      <c r="W35" s="388" t="str">
        <f>IF('各会計、関係団体の財政状況及び健全化判断比率'!B29="","",'各会計、関係団体の財政状況及び健全化判断比率'!B29)</f>
        <v>介護保険会計</v>
      </c>
      <c r="X35" s="388"/>
      <c r="Y35" s="388"/>
      <c r="Z35" s="388"/>
      <c r="AA35" s="388"/>
      <c r="AB35" s="388"/>
      <c r="AC35" s="388"/>
      <c r="AD35" s="388"/>
      <c r="AE35" s="388"/>
      <c r="AF35" s="388"/>
      <c r="AG35" s="388"/>
      <c r="AH35" s="388"/>
      <c r="AI35" s="388"/>
      <c r="AJ35" s="388"/>
      <c r="AK35" s="388"/>
      <c r="AL35" s="214"/>
      <c r="AM35" s="389">
        <f t="shared" ref="AM35:AM43" si="0">IF(AO35="","",AM34+1)</f>
        <v>14</v>
      </c>
      <c r="AN35" s="389"/>
      <c r="AO35" s="388" t="str">
        <f>IF('各会計、関係団体の財政状況及び健全化判断比率'!B33="","",'各会計、関係団体の財政状況及び健全化判断比率'!B33)</f>
        <v>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20</v>
      </c>
      <c r="BX35" s="389"/>
      <c r="BY35" s="388" t="str">
        <f>IF('各会計、関係団体の財政状況及び健全化判断比率'!B69="","",'各会計、関係団体の財政状況及び健全化判断比率'!B69)</f>
        <v>熊本県後期高齢者医療広域連合（一般会計）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熊本市上下水道サービス公社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産業振興資金会計</v>
      </c>
      <c r="F36" s="388"/>
      <c r="G36" s="388"/>
      <c r="H36" s="388"/>
      <c r="I36" s="388"/>
      <c r="J36" s="388"/>
      <c r="K36" s="388"/>
      <c r="L36" s="388"/>
      <c r="M36" s="388"/>
      <c r="N36" s="388"/>
      <c r="O36" s="388"/>
      <c r="P36" s="388"/>
      <c r="Q36" s="388"/>
      <c r="R36" s="388"/>
      <c r="S36" s="388"/>
      <c r="T36" s="214"/>
      <c r="U36" s="389">
        <f t="shared" ref="U36:U43" si="4">IF(W36="","",U35+1)</f>
        <v>11</v>
      </c>
      <c r="V36" s="389"/>
      <c r="W36" s="388" t="str">
        <f>IF('各会計、関係団体の財政状況及び健全化判断比率'!B30="","",'各会計、関係団体の財政状況及び健全化判断比率'!B30)</f>
        <v>後期高齢者医療会計</v>
      </c>
      <c r="X36" s="388"/>
      <c r="Y36" s="388"/>
      <c r="Z36" s="388"/>
      <c r="AA36" s="388"/>
      <c r="AB36" s="388"/>
      <c r="AC36" s="388"/>
      <c r="AD36" s="388"/>
      <c r="AE36" s="388"/>
      <c r="AF36" s="388"/>
      <c r="AG36" s="388"/>
      <c r="AH36" s="388"/>
      <c r="AI36" s="388"/>
      <c r="AJ36" s="388"/>
      <c r="AK36" s="388"/>
      <c r="AL36" s="214"/>
      <c r="AM36" s="389">
        <f t="shared" si="0"/>
        <v>15</v>
      </c>
      <c r="AN36" s="389"/>
      <c r="AO36" s="388" t="str">
        <f>IF('各会計、関係団体の財政状況及び健全化判断比率'!B34="","",'各会計、関係団体の財政状況及び健全化判断比率'!B34)</f>
        <v>工業用水道事業会計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21</v>
      </c>
      <c r="BX36" s="389"/>
      <c r="BY36" s="388" t="str">
        <f>IF('各会計、関係団体の財政状況及び健全化判断比率'!B70="","",'各会計、関係団体の財政状況及び健全化判断比率'!B70)</f>
        <v>熊本県後期高齢者医療広域連合（後期高齢者医療特別会計）</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熊本市文化スポーツ財団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f>IF(E37="","",C36+1)</f>
        <v>4</v>
      </c>
      <c r="D37" s="389"/>
      <c r="E37" s="388" t="str">
        <f>IF('各会計、関係団体の財政状況及び健全化判断比率'!B10="","",'各会計、関係団体の財政状況及び健全化判断比率'!B10)</f>
        <v>公共用地先行取得事業会計</v>
      </c>
      <c r="F37" s="388"/>
      <c r="G37" s="388"/>
      <c r="H37" s="388"/>
      <c r="I37" s="388"/>
      <c r="J37" s="388"/>
      <c r="K37" s="388"/>
      <c r="L37" s="388"/>
      <c r="M37" s="388"/>
      <c r="N37" s="388"/>
      <c r="O37" s="388"/>
      <c r="P37" s="388"/>
      <c r="Q37" s="388"/>
      <c r="R37" s="388"/>
      <c r="S37" s="388"/>
      <c r="T37" s="214"/>
      <c r="U37" s="389">
        <f t="shared" si="4"/>
        <v>12</v>
      </c>
      <c r="V37" s="389"/>
      <c r="W37" s="388" t="str">
        <f>IF('各会計、関係団体の財政状況及び健全化判断比率'!B31="","",'各会計、関係団体の財政状況及び健全化判断比率'!B31)</f>
        <v>競輪事業会計</v>
      </c>
      <c r="X37" s="388"/>
      <c r="Y37" s="388"/>
      <c r="Z37" s="388"/>
      <c r="AA37" s="388"/>
      <c r="AB37" s="388"/>
      <c r="AC37" s="388"/>
      <c r="AD37" s="388"/>
      <c r="AE37" s="388"/>
      <c r="AF37" s="388"/>
      <c r="AG37" s="388"/>
      <c r="AH37" s="388"/>
      <c r="AI37" s="388"/>
      <c r="AJ37" s="388"/>
      <c r="AK37" s="388"/>
      <c r="AL37" s="214"/>
      <c r="AM37" s="389">
        <f t="shared" si="0"/>
        <v>16</v>
      </c>
      <c r="AN37" s="389"/>
      <c r="AO37" s="388" t="str">
        <f>IF('各会計、関係団体の財政状況及び健全化判断比率'!B35="","",'各会計、関係団体の財政状況及び健全化判断比率'!B35)</f>
        <v>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f t="shared" si="3"/>
        <v>25</v>
      </c>
      <c r="CP37" s="389"/>
      <c r="CQ37" s="388" t="str">
        <f>IF('各会計、関係団体の財政状況及び健全化判断比率'!BS10="","",'各会計、関係団体の財政状況及び健全化判断比率'!BS10)</f>
        <v>熊本市美術文化振興財団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f t="shared" ref="C38:C43" si="5">IF(E38="","",C37+1)</f>
        <v>5</v>
      </c>
      <c r="D38" s="389"/>
      <c r="E38" s="388" t="str">
        <f>IF('各会計、関係団体の財政状況及び健全化判断比率'!B11="","",'各会計、関係団体の財政状況及び健全化判断比率'!B11)</f>
        <v>熊本駅西土地区画整理事業会計</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17</v>
      </c>
      <c r="AN38" s="389"/>
      <c r="AO38" s="388" t="str">
        <f>IF('各会計、関係団体の財政状況及び健全化判断比率'!B36="","",'各会計、関係団体の財政状況及び健全化判断比率'!B36)</f>
        <v>交通事業会計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26</v>
      </c>
      <c r="CP38" s="389"/>
      <c r="CQ38" s="388" t="str">
        <f>IF('各会計、関係団体の財政状況及び健全化判断比率'!BS11="","",'各会計、関係団体の財政状況及び健全化判断比率'!BS11)</f>
        <v>くまもと地下水財団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f t="shared" si="5"/>
        <v>6</v>
      </c>
      <c r="D39" s="389"/>
      <c r="E39" s="388" t="str">
        <f>IF('各会計、関係団体の財政状況及び健全化判断比率'!B12="","",'各会計、関係団体の財政状況及び健全化判断比率'!B12)</f>
        <v>植木中央土地区画整理事業会計</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27</v>
      </c>
      <c r="CP39" s="389"/>
      <c r="CQ39" s="388" t="str">
        <f>IF('各会計、関係団体の財政状況及び健全化判断比率'!BS12="","",'各会計、関係団体の財政状況及び健全化判断比率'!BS12)</f>
        <v>熊本市国際交流振興事業団</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f t="shared" si="5"/>
        <v>7</v>
      </c>
      <c r="D40" s="389"/>
      <c r="E40" s="388" t="str">
        <f>IF('各会計、関係団体の財政状況及び健全化判断比率'!B13="","",'各会計、関係団体の財政状況及び健全化判断比率'!B13)</f>
        <v>奨学金貸付事業会計</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28</v>
      </c>
      <c r="CP40" s="389"/>
      <c r="CQ40" s="388" t="str">
        <f>IF('各会計、関係団体の財政状況及び健全化判断比率'!BS13="","",'各会計、関係団体の財政状況及び健全化判断比率'!BS13)</f>
        <v>熊本市学校給食会</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f t="shared" si="5"/>
        <v>8</v>
      </c>
      <c r="D41" s="389"/>
      <c r="E41" s="388" t="str">
        <f>IF('各会計、関係団体の財政状況及び健全化判断比率'!B14="","",'各会計、関係団体の財政状況及び健全化判断比率'!B14)</f>
        <v>公債管理会計</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29</v>
      </c>
      <c r="CP41" s="389"/>
      <c r="CQ41" s="388" t="str">
        <f>IF('各会計、関係団体の財政状況及び健全化判断比率'!BS14="","",'各会計、関係団体の財政状況及び健全化判断比率'!BS14)</f>
        <v>熊本流通情報センター</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30</v>
      </c>
      <c r="CP42" s="389"/>
      <c r="CQ42" s="388" t="str">
        <f>IF('各会計、関係団体の財政状況及び健全化判断比率'!BS15="","",'各会計、関係団体の財政状況及び健全化判断比率'!BS15)</f>
        <v>熊本国際観光コンベンション協会</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7c4RQLc6g+iW/w427mmuVs/FmqZZ5qVqUH1w1bRAXxawCCI7J5wgtq0hdbtWN5abaM5kRX1HQu7PQsDUQ1G+Zw==" saltValue="FCb30pnpVmI47/JOm6mP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230</v>
      </c>
      <c r="C5" s="709"/>
      <c r="D5" s="709"/>
      <c r="E5" s="709"/>
      <c r="F5" s="709"/>
      <c r="G5" s="709"/>
      <c r="H5" s="709"/>
      <c r="I5" s="709"/>
      <c r="J5" s="709"/>
      <c r="K5" s="709"/>
      <c r="L5" s="709"/>
      <c r="M5" s="709"/>
      <c r="N5" s="709"/>
      <c r="O5" s="709"/>
      <c r="P5" s="709"/>
      <c r="Q5" s="710"/>
      <c r="R5" s="697">
        <v>116856952</v>
      </c>
      <c r="S5" s="698"/>
      <c r="T5" s="698"/>
      <c r="U5" s="698"/>
      <c r="V5" s="698"/>
      <c r="W5" s="698"/>
      <c r="X5" s="698"/>
      <c r="Y5" s="741"/>
      <c r="Z5" s="759">
        <v>25.4</v>
      </c>
      <c r="AA5" s="759"/>
      <c r="AB5" s="759"/>
      <c r="AC5" s="759"/>
      <c r="AD5" s="760">
        <v>111418687</v>
      </c>
      <c r="AE5" s="760"/>
      <c r="AF5" s="760"/>
      <c r="AG5" s="760"/>
      <c r="AH5" s="760"/>
      <c r="AI5" s="760"/>
      <c r="AJ5" s="760"/>
      <c r="AK5" s="760"/>
      <c r="AL5" s="742">
        <v>60.9</v>
      </c>
      <c r="AM5" s="713"/>
      <c r="AN5" s="713"/>
      <c r="AO5" s="743"/>
      <c r="AP5" s="708" t="s">
        <v>231</v>
      </c>
      <c r="AQ5" s="709"/>
      <c r="AR5" s="709"/>
      <c r="AS5" s="709"/>
      <c r="AT5" s="709"/>
      <c r="AU5" s="709"/>
      <c r="AV5" s="709"/>
      <c r="AW5" s="709"/>
      <c r="AX5" s="709"/>
      <c r="AY5" s="709"/>
      <c r="AZ5" s="709"/>
      <c r="BA5" s="709"/>
      <c r="BB5" s="709"/>
      <c r="BC5" s="709"/>
      <c r="BD5" s="709"/>
      <c r="BE5" s="709"/>
      <c r="BF5" s="710"/>
      <c r="BG5" s="642">
        <v>109048290</v>
      </c>
      <c r="BH5" s="643"/>
      <c r="BI5" s="643"/>
      <c r="BJ5" s="643"/>
      <c r="BK5" s="643"/>
      <c r="BL5" s="643"/>
      <c r="BM5" s="643"/>
      <c r="BN5" s="644"/>
      <c r="BO5" s="675">
        <v>93.3</v>
      </c>
      <c r="BP5" s="675"/>
      <c r="BQ5" s="675"/>
      <c r="BR5" s="675"/>
      <c r="BS5" s="676">
        <v>1659198</v>
      </c>
      <c r="BT5" s="676"/>
      <c r="BU5" s="676"/>
      <c r="BV5" s="676"/>
      <c r="BW5" s="676"/>
      <c r="BX5" s="676"/>
      <c r="BY5" s="676"/>
      <c r="BZ5" s="676"/>
      <c r="CA5" s="676"/>
      <c r="CB5" s="739"/>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2">
      <c r="B6" s="639" t="s">
        <v>235</v>
      </c>
      <c r="C6" s="640"/>
      <c r="D6" s="640"/>
      <c r="E6" s="640"/>
      <c r="F6" s="640"/>
      <c r="G6" s="640"/>
      <c r="H6" s="640"/>
      <c r="I6" s="640"/>
      <c r="J6" s="640"/>
      <c r="K6" s="640"/>
      <c r="L6" s="640"/>
      <c r="M6" s="640"/>
      <c r="N6" s="640"/>
      <c r="O6" s="640"/>
      <c r="P6" s="640"/>
      <c r="Q6" s="641"/>
      <c r="R6" s="642">
        <v>2573870</v>
      </c>
      <c r="S6" s="643"/>
      <c r="T6" s="643"/>
      <c r="U6" s="643"/>
      <c r="V6" s="643"/>
      <c r="W6" s="643"/>
      <c r="X6" s="643"/>
      <c r="Y6" s="644"/>
      <c r="Z6" s="675">
        <v>0.6</v>
      </c>
      <c r="AA6" s="675"/>
      <c r="AB6" s="675"/>
      <c r="AC6" s="675"/>
      <c r="AD6" s="676">
        <v>2573870</v>
      </c>
      <c r="AE6" s="676"/>
      <c r="AF6" s="676"/>
      <c r="AG6" s="676"/>
      <c r="AH6" s="676"/>
      <c r="AI6" s="676"/>
      <c r="AJ6" s="676"/>
      <c r="AK6" s="676"/>
      <c r="AL6" s="645">
        <v>1.4</v>
      </c>
      <c r="AM6" s="646"/>
      <c r="AN6" s="646"/>
      <c r="AO6" s="677"/>
      <c r="AP6" s="639" t="s">
        <v>236</v>
      </c>
      <c r="AQ6" s="640"/>
      <c r="AR6" s="640"/>
      <c r="AS6" s="640"/>
      <c r="AT6" s="640"/>
      <c r="AU6" s="640"/>
      <c r="AV6" s="640"/>
      <c r="AW6" s="640"/>
      <c r="AX6" s="640"/>
      <c r="AY6" s="640"/>
      <c r="AZ6" s="640"/>
      <c r="BA6" s="640"/>
      <c r="BB6" s="640"/>
      <c r="BC6" s="640"/>
      <c r="BD6" s="640"/>
      <c r="BE6" s="640"/>
      <c r="BF6" s="641"/>
      <c r="BG6" s="642">
        <v>109048290</v>
      </c>
      <c r="BH6" s="643"/>
      <c r="BI6" s="643"/>
      <c r="BJ6" s="643"/>
      <c r="BK6" s="643"/>
      <c r="BL6" s="643"/>
      <c r="BM6" s="643"/>
      <c r="BN6" s="644"/>
      <c r="BO6" s="675">
        <v>93.3</v>
      </c>
      <c r="BP6" s="675"/>
      <c r="BQ6" s="675"/>
      <c r="BR6" s="675"/>
      <c r="BS6" s="676">
        <v>1659198</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1043302</v>
      </c>
      <c r="CS6" s="643"/>
      <c r="CT6" s="643"/>
      <c r="CU6" s="643"/>
      <c r="CV6" s="643"/>
      <c r="CW6" s="643"/>
      <c r="CX6" s="643"/>
      <c r="CY6" s="644"/>
      <c r="CZ6" s="742">
        <v>0.2</v>
      </c>
      <c r="DA6" s="713"/>
      <c r="DB6" s="713"/>
      <c r="DC6" s="745"/>
      <c r="DD6" s="648">
        <v>5808</v>
      </c>
      <c r="DE6" s="643"/>
      <c r="DF6" s="643"/>
      <c r="DG6" s="643"/>
      <c r="DH6" s="643"/>
      <c r="DI6" s="643"/>
      <c r="DJ6" s="643"/>
      <c r="DK6" s="643"/>
      <c r="DL6" s="643"/>
      <c r="DM6" s="643"/>
      <c r="DN6" s="643"/>
      <c r="DO6" s="643"/>
      <c r="DP6" s="644"/>
      <c r="DQ6" s="648">
        <v>1037078</v>
      </c>
      <c r="DR6" s="643"/>
      <c r="DS6" s="643"/>
      <c r="DT6" s="643"/>
      <c r="DU6" s="643"/>
      <c r="DV6" s="643"/>
      <c r="DW6" s="643"/>
      <c r="DX6" s="643"/>
      <c r="DY6" s="643"/>
      <c r="DZ6" s="643"/>
      <c r="EA6" s="643"/>
      <c r="EB6" s="643"/>
      <c r="EC6" s="689"/>
    </row>
    <row r="7" spans="2:143" ht="11.25" customHeight="1" x14ac:dyDescent="0.2">
      <c r="B7" s="639" t="s">
        <v>238</v>
      </c>
      <c r="C7" s="640"/>
      <c r="D7" s="640"/>
      <c r="E7" s="640"/>
      <c r="F7" s="640"/>
      <c r="G7" s="640"/>
      <c r="H7" s="640"/>
      <c r="I7" s="640"/>
      <c r="J7" s="640"/>
      <c r="K7" s="640"/>
      <c r="L7" s="640"/>
      <c r="M7" s="640"/>
      <c r="N7" s="640"/>
      <c r="O7" s="640"/>
      <c r="P7" s="640"/>
      <c r="Q7" s="641"/>
      <c r="R7" s="642">
        <v>65652</v>
      </c>
      <c r="S7" s="643"/>
      <c r="T7" s="643"/>
      <c r="U7" s="643"/>
      <c r="V7" s="643"/>
      <c r="W7" s="643"/>
      <c r="X7" s="643"/>
      <c r="Y7" s="644"/>
      <c r="Z7" s="675">
        <v>0</v>
      </c>
      <c r="AA7" s="675"/>
      <c r="AB7" s="675"/>
      <c r="AC7" s="675"/>
      <c r="AD7" s="676">
        <v>65652</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60258610</v>
      </c>
      <c r="BH7" s="643"/>
      <c r="BI7" s="643"/>
      <c r="BJ7" s="643"/>
      <c r="BK7" s="643"/>
      <c r="BL7" s="643"/>
      <c r="BM7" s="643"/>
      <c r="BN7" s="644"/>
      <c r="BO7" s="675">
        <v>51.6</v>
      </c>
      <c r="BP7" s="675"/>
      <c r="BQ7" s="675"/>
      <c r="BR7" s="675"/>
      <c r="BS7" s="676">
        <v>1659198</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102967191</v>
      </c>
      <c r="CS7" s="643"/>
      <c r="CT7" s="643"/>
      <c r="CU7" s="643"/>
      <c r="CV7" s="643"/>
      <c r="CW7" s="643"/>
      <c r="CX7" s="643"/>
      <c r="CY7" s="644"/>
      <c r="CZ7" s="675">
        <v>23</v>
      </c>
      <c r="DA7" s="675"/>
      <c r="DB7" s="675"/>
      <c r="DC7" s="675"/>
      <c r="DD7" s="648">
        <v>2097696</v>
      </c>
      <c r="DE7" s="643"/>
      <c r="DF7" s="643"/>
      <c r="DG7" s="643"/>
      <c r="DH7" s="643"/>
      <c r="DI7" s="643"/>
      <c r="DJ7" s="643"/>
      <c r="DK7" s="643"/>
      <c r="DL7" s="643"/>
      <c r="DM7" s="643"/>
      <c r="DN7" s="643"/>
      <c r="DO7" s="643"/>
      <c r="DP7" s="644"/>
      <c r="DQ7" s="648">
        <v>24476551</v>
      </c>
      <c r="DR7" s="643"/>
      <c r="DS7" s="643"/>
      <c r="DT7" s="643"/>
      <c r="DU7" s="643"/>
      <c r="DV7" s="643"/>
      <c r="DW7" s="643"/>
      <c r="DX7" s="643"/>
      <c r="DY7" s="643"/>
      <c r="DZ7" s="643"/>
      <c r="EA7" s="643"/>
      <c r="EB7" s="643"/>
      <c r="EC7" s="689"/>
    </row>
    <row r="8" spans="2:143" ht="11.25" customHeight="1" x14ac:dyDescent="0.2">
      <c r="B8" s="639" t="s">
        <v>241</v>
      </c>
      <c r="C8" s="640"/>
      <c r="D8" s="640"/>
      <c r="E8" s="640"/>
      <c r="F8" s="640"/>
      <c r="G8" s="640"/>
      <c r="H8" s="640"/>
      <c r="I8" s="640"/>
      <c r="J8" s="640"/>
      <c r="K8" s="640"/>
      <c r="L8" s="640"/>
      <c r="M8" s="640"/>
      <c r="N8" s="640"/>
      <c r="O8" s="640"/>
      <c r="P8" s="640"/>
      <c r="Q8" s="641"/>
      <c r="R8" s="642">
        <v>283565</v>
      </c>
      <c r="S8" s="643"/>
      <c r="T8" s="643"/>
      <c r="U8" s="643"/>
      <c r="V8" s="643"/>
      <c r="W8" s="643"/>
      <c r="X8" s="643"/>
      <c r="Y8" s="644"/>
      <c r="Z8" s="675">
        <v>0.1</v>
      </c>
      <c r="AA8" s="675"/>
      <c r="AB8" s="675"/>
      <c r="AC8" s="675"/>
      <c r="AD8" s="676">
        <v>283565</v>
      </c>
      <c r="AE8" s="676"/>
      <c r="AF8" s="676"/>
      <c r="AG8" s="676"/>
      <c r="AH8" s="676"/>
      <c r="AI8" s="676"/>
      <c r="AJ8" s="676"/>
      <c r="AK8" s="676"/>
      <c r="AL8" s="645">
        <v>0.2</v>
      </c>
      <c r="AM8" s="646"/>
      <c r="AN8" s="646"/>
      <c r="AO8" s="677"/>
      <c r="AP8" s="639" t="s">
        <v>242</v>
      </c>
      <c r="AQ8" s="640"/>
      <c r="AR8" s="640"/>
      <c r="AS8" s="640"/>
      <c r="AT8" s="640"/>
      <c r="AU8" s="640"/>
      <c r="AV8" s="640"/>
      <c r="AW8" s="640"/>
      <c r="AX8" s="640"/>
      <c r="AY8" s="640"/>
      <c r="AZ8" s="640"/>
      <c r="BA8" s="640"/>
      <c r="BB8" s="640"/>
      <c r="BC8" s="640"/>
      <c r="BD8" s="640"/>
      <c r="BE8" s="640"/>
      <c r="BF8" s="641"/>
      <c r="BG8" s="642">
        <v>1253866</v>
      </c>
      <c r="BH8" s="643"/>
      <c r="BI8" s="643"/>
      <c r="BJ8" s="643"/>
      <c r="BK8" s="643"/>
      <c r="BL8" s="643"/>
      <c r="BM8" s="643"/>
      <c r="BN8" s="644"/>
      <c r="BO8" s="675">
        <v>1.1000000000000001</v>
      </c>
      <c r="BP8" s="675"/>
      <c r="BQ8" s="675"/>
      <c r="BR8" s="675"/>
      <c r="BS8" s="648" t="s">
        <v>130</v>
      </c>
      <c r="BT8" s="643"/>
      <c r="BU8" s="643"/>
      <c r="BV8" s="643"/>
      <c r="BW8" s="643"/>
      <c r="BX8" s="643"/>
      <c r="BY8" s="643"/>
      <c r="BZ8" s="643"/>
      <c r="CA8" s="643"/>
      <c r="CB8" s="689"/>
      <c r="CD8" s="681" t="s">
        <v>243</v>
      </c>
      <c r="CE8" s="682"/>
      <c r="CF8" s="682"/>
      <c r="CG8" s="682"/>
      <c r="CH8" s="682"/>
      <c r="CI8" s="682"/>
      <c r="CJ8" s="682"/>
      <c r="CK8" s="682"/>
      <c r="CL8" s="682"/>
      <c r="CM8" s="682"/>
      <c r="CN8" s="682"/>
      <c r="CO8" s="682"/>
      <c r="CP8" s="682"/>
      <c r="CQ8" s="683"/>
      <c r="CR8" s="642">
        <v>142643098</v>
      </c>
      <c r="CS8" s="643"/>
      <c r="CT8" s="643"/>
      <c r="CU8" s="643"/>
      <c r="CV8" s="643"/>
      <c r="CW8" s="643"/>
      <c r="CX8" s="643"/>
      <c r="CY8" s="644"/>
      <c r="CZ8" s="675">
        <v>31.8</v>
      </c>
      <c r="DA8" s="675"/>
      <c r="DB8" s="675"/>
      <c r="DC8" s="675"/>
      <c r="DD8" s="648">
        <v>1477224</v>
      </c>
      <c r="DE8" s="643"/>
      <c r="DF8" s="643"/>
      <c r="DG8" s="643"/>
      <c r="DH8" s="643"/>
      <c r="DI8" s="643"/>
      <c r="DJ8" s="643"/>
      <c r="DK8" s="643"/>
      <c r="DL8" s="643"/>
      <c r="DM8" s="643"/>
      <c r="DN8" s="643"/>
      <c r="DO8" s="643"/>
      <c r="DP8" s="644"/>
      <c r="DQ8" s="648">
        <v>62763033</v>
      </c>
      <c r="DR8" s="643"/>
      <c r="DS8" s="643"/>
      <c r="DT8" s="643"/>
      <c r="DU8" s="643"/>
      <c r="DV8" s="643"/>
      <c r="DW8" s="643"/>
      <c r="DX8" s="643"/>
      <c r="DY8" s="643"/>
      <c r="DZ8" s="643"/>
      <c r="EA8" s="643"/>
      <c r="EB8" s="643"/>
      <c r="EC8" s="689"/>
    </row>
    <row r="9" spans="2:143" ht="11.25" customHeight="1" x14ac:dyDescent="0.2">
      <c r="B9" s="639" t="s">
        <v>244</v>
      </c>
      <c r="C9" s="640"/>
      <c r="D9" s="640"/>
      <c r="E9" s="640"/>
      <c r="F9" s="640"/>
      <c r="G9" s="640"/>
      <c r="H9" s="640"/>
      <c r="I9" s="640"/>
      <c r="J9" s="640"/>
      <c r="K9" s="640"/>
      <c r="L9" s="640"/>
      <c r="M9" s="640"/>
      <c r="N9" s="640"/>
      <c r="O9" s="640"/>
      <c r="P9" s="640"/>
      <c r="Q9" s="641"/>
      <c r="R9" s="642">
        <v>278582</v>
      </c>
      <c r="S9" s="643"/>
      <c r="T9" s="643"/>
      <c r="U9" s="643"/>
      <c r="V9" s="643"/>
      <c r="W9" s="643"/>
      <c r="X9" s="643"/>
      <c r="Y9" s="644"/>
      <c r="Z9" s="675">
        <v>0.1</v>
      </c>
      <c r="AA9" s="675"/>
      <c r="AB9" s="675"/>
      <c r="AC9" s="675"/>
      <c r="AD9" s="676">
        <v>278582</v>
      </c>
      <c r="AE9" s="676"/>
      <c r="AF9" s="676"/>
      <c r="AG9" s="676"/>
      <c r="AH9" s="676"/>
      <c r="AI9" s="676"/>
      <c r="AJ9" s="676"/>
      <c r="AK9" s="676"/>
      <c r="AL9" s="645">
        <v>0.2</v>
      </c>
      <c r="AM9" s="646"/>
      <c r="AN9" s="646"/>
      <c r="AO9" s="677"/>
      <c r="AP9" s="639" t="s">
        <v>245</v>
      </c>
      <c r="AQ9" s="640"/>
      <c r="AR9" s="640"/>
      <c r="AS9" s="640"/>
      <c r="AT9" s="640"/>
      <c r="AU9" s="640"/>
      <c r="AV9" s="640"/>
      <c r="AW9" s="640"/>
      <c r="AX9" s="640"/>
      <c r="AY9" s="640"/>
      <c r="AZ9" s="640"/>
      <c r="BA9" s="640"/>
      <c r="BB9" s="640"/>
      <c r="BC9" s="640"/>
      <c r="BD9" s="640"/>
      <c r="BE9" s="640"/>
      <c r="BF9" s="641"/>
      <c r="BG9" s="642">
        <v>50898378</v>
      </c>
      <c r="BH9" s="643"/>
      <c r="BI9" s="643"/>
      <c r="BJ9" s="643"/>
      <c r="BK9" s="643"/>
      <c r="BL9" s="643"/>
      <c r="BM9" s="643"/>
      <c r="BN9" s="644"/>
      <c r="BO9" s="675">
        <v>43.6</v>
      </c>
      <c r="BP9" s="675"/>
      <c r="BQ9" s="675"/>
      <c r="BR9" s="675"/>
      <c r="BS9" s="648" t="s">
        <v>130</v>
      </c>
      <c r="BT9" s="643"/>
      <c r="BU9" s="643"/>
      <c r="BV9" s="643"/>
      <c r="BW9" s="643"/>
      <c r="BX9" s="643"/>
      <c r="BY9" s="643"/>
      <c r="BZ9" s="643"/>
      <c r="CA9" s="643"/>
      <c r="CB9" s="689"/>
      <c r="CD9" s="681" t="s">
        <v>246</v>
      </c>
      <c r="CE9" s="682"/>
      <c r="CF9" s="682"/>
      <c r="CG9" s="682"/>
      <c r="CH9" s="682"/>
      <c r="CI9" s="682"/>
      <c r="CJ9" s="682"/>
      <c r="CK9" s="682"/>
      <c r="CL9" s="682"/>
      <c r="CM9" s="682"/>
      <c r="CN9" s="682"/>
      <c r="CO9" s="682"/>
      <c r="CP9" s="682"/>
      <c r="CQ9" s="683"/>
      <c r="CR9" s="642">
        <v>21514328</v>
      </c>
      <c r="CS9" s="643"/>
      <c r="CT9" s="643"/>
      <c r="CU9" s="643"/>
      <c r="CV9" s="643"/>
      <c r="CW9" s="643"/>
      <c r="CX9" s="643"/>
      <c r="CY9" s="644"/>
      <c r="CZ9" s="675">
        <v>4.8</v>
      </c>
      <c r="DA9" s="675"/>
      <c r="DB9" s="675"/>
      <c r="DC9" s="675"/>
      <c r="DD9" s="648">
        <v>777713</v>
      </c>
      <c r="DE9" s="643"/>
      <c r="DF9" s="643"/>
      <c r="DG9" s="643"/>
      <c r="DH9" s="643"/>
      <c r="DI9" s="643"/>
      <c r="DJ9" s="643"/>
      <c r="DK9" s="643"/>
      <c r="DL9" s="643"/>
      <c r="DM9" s="643"/>
      <c r="DN9" s="643"/>
      <c r="DO9" s="643"/>
      <c r="DP9" s="644"/>
      <c r="DQ9" s="648">
        <v>15543044</v>
      </c>
      <c r="DR9" s="643"/>
      <c r="DS9" s="643"/>
      <c r="DT9" s="643"/>
      <c r="DU9" s="643"/>
      <c r="DV9" s="643"/>
      <c r="DW9" s="643"/>
      <c r="DX9" s="643"/>
      <c r="DY9" s="643"/>
      <c r="DZ9" s="643"/>
      <c r="EA9" s="643"/>
      <c r="EB9" s="643"/>
      <c r="EC9" s="689"/>
    </row>
    <row r="10" spans="2:143" ht="11.25" customHeight="1" x14ac:dyDescent="0.2">
      <c r="B10" s="639" t="s">
        <v>247</v>
      </c>
      <c r="C10" s="640"/>
      <c r="D10" s="640"/>
      <c r="E10" s="640"/>
      <c r="F10" s="640"/>
      <c r="G10" s="640"/>
      <c r="H10" s="640"/>
      <c r="I10" s="640"/>
      <c r="J10" s="640"/>
      <c r="K10" s="640"/>
      <c r="L10" s="640"/>
      <c r="M10" s="640"/>
      <c r="N10" s="640"/>
      <c r="O10" s="640"/>
      <c r="P10" s="640"/>
      <c r="Q10" s="641"/>
      <c r="R10" s="642">
        <v>134965</v>
      </c>
      <c r="S10" s="643"/>
      <c r="T10" s="643"/>
      <c r="U10" s="643"/>
      <c r="V10" s="643"/>
      <c r="W10" s="643"/>
      <c r="X10" s="643"/>
      <c r="Y10" s="644"/>
      <c r="Z10" s="675">
        <v>0</v>
      </c>
      <c r="AA10" s="675"/>
      <c r="AB10" s="675"/>
      <c r="AC10" s="675"/>
      <c r="AD10" s="676">
        <v>134965</v>
      </c>
      <c r="AE10" s="676"/>
      <c r="AF10" s="676"/>
      <c r="AG10" s="676"/>
      <c r="AH10" s="676"/>
      <c r="AI10" s="676"/>
      <c r="AJ10" s="676"/>
      <c r="AK10" s="676"/>
      <c r="AL10" s="645">
        <v>0.1</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2853290</v>
      </c>
      <c r="BH10" s="643"/>
      <c r="BI10" s="643"/>
      <c r="BJ10" s="643"/>
      <c r="BK10" s="643"/>
      <c r="BL10" s="643"/>
      <c r="BM10" s="643"/>
      <c r="BN10" s="644"/>
      <c r="BO10" s="675">
        <v>2.4</v>
      </c>
      <c r="BP10" s="675"/>
      <c r="BQ10" s="675"/>
      <c r="BR10" s="675"/>
      <c r="BS10" s="648">
        <v>473629</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v>305763</v>
      </c>
      <c r="CS10" s="643"/>
      <c r="CT10" s="643"/>
      <c r="CU10" s="643"/>
      <c r="CV10" s="643"/>
      <c r="CW10" s="643"/>
      <c r="CX10" s="643"/>
      <c r="CY10" s="644"/>
      <c r="CZ10" s="675">
        <v>0.1</v>
      </c>
      <c r="DA10" s="675"/>
      <c r="DB10" s="675"/>
      <c r="DC10" s="675"/>
      <c r="DD10" s="648">
        <v>50470</v>
      </c>
      <c r="DE10" s="643"/>
      <c r="DF10" s="643"/>
      <c r="DG10" s="643"/>
      <c r="DH10" s="643"/>
      <c r="DI10" s="643"/>
      <c r="DJ10" s="643"/>
      <c r="DK10" s="643"/>
      <c r="DL10" s="643"/>
      <c r="DM10" s="643"/>
      <c r="DN10" s="643"/>
      <c r="DO10" s="643"/>
      <c r="DP10" s="644"/>
      <c r="DQ10" s="648">
        <v>264925</v>
      </c>
      <c r="DR10" s="643"/>
      <c r="DS10" s="643"/>
      <c r="DT10" s="643"/>
      <c r="DU10" s="643"/>
      <c r="DV10" s="643"/>
      <c r="DW10" s="643"/>
      <c r="DX10" s="643"/>
      <c r="DY10" s="643"/>
      <c r="DZ10" s="643"/>
      <c r="EA10" s="643"/>
      <c r="EB10" s="643"/>
      <c r="EC10" s="689"/>
    </row>
    <row r="11" spans="2:143" ht="11.25" customHeight="1" x14ac:dyDescent="0.2">
      <c r="B11" s="639" t="s">
        <v>250</v>
      </c>
      <c r="C11" s="640"/>
      <c r="D11" s="640"/>
      <c r="E11" s="640"/>
      <c r="F11" s="640"/>
      <c r="G11" s="640"/>
      <c r="H11" s="640"/>
      <c r="I11" s="640"/>
      <c r="J11" s="640"/>
      <c r="K11" s="640"/>
      <c r="L11" s="640"/>
      <c r="M11" s="640"/>
      <c r="N11" s="640"/>
      <c r="O11" s="640"/>
      <c r="P11" s="640"/>
      <c r="Q11" s="641"/>
      <c r="R11" s="642">
        <v>16270646</v>
      </c>
      <c r="S11" s="643"/>
      <c r="T11" s="643"/>
      <c r="U11" s="643"/>
      <c r="V11" s="643"/>
      <c r="W11" s="643"/>
      <c r="X11" s="643"/>
      <c r="Y11" s="644"/>
      <c r="Z11" s="645">
        <v>3.5</v>
      </c>
      <c r="AA11" s="646"/>
      <c r="AB11" s="646"/>
      <c r="AC11" s="647"/>
      <c r="AD11" s="648">
        <v>16270646</v>
      </c>
      <c r="AE11" s="643"/>
      <c r="AF11" s="643"/>
      <c r="AG11" s="643"/>
      <c r="AH11" s="643"/>
      <c r="AI11" s="643"/>
      <c r="AJ11" s="643"/>
      <c r="AK11" s="644"/>
      <c r="AL11" s="645">
        <v>8.9</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5253076</v>
      </c>
      <c r="BH11" s="643"/>
      <c r="BI11" s="643"/>
      <c r="BJ11" s="643"/>
      <c r="BK11" s="643"/>
      <c r="BL11" s="643"/>
      <c r="BM11" s="643"/>
      <c r="BN11" s="644"/>
      <c r="BO11" s="675">
        <v>4.5</v>
      </c>
      <c r="BP11" s="675"/>
      <c r="BQ11" s="675"/>
      <c r="BR11" s="675"/>
      <c r="BS11" s="648">
        <v>1185569</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5134414</v>
      </c>
      <c r="CS11" s="643"/>
      <c r="CT11" s="643"/>
      <c r="CU11" s="643"/>
      <c r="CV11" s="643"/>
      <c r="CW11" s="643"/>
      <c r="CX11" s="643"/>
      <c r="CY11" s="644"/>
      <c r="CZ11" s="675">
        <v>1.1000000000000001</v>
      </c>
      <c r="DA11" s="675"/>
      <c r="DB11" s="675"/>
      <c r="DC11" s="675"/>
      <c r="DD11" s="648">
        <v>2116486</v>
      </c>
      <c r="DE11" s="643"/>
      <c r="DF11" s="643"/>
      <c r="DG11" s="643"/>
      <c r="DH11" s="643"/>
      <c r="DI11" s="643"/>
      <c r="DJ11" s="643"/>
      <c r="DK11" s="643"/>
      <c r="DL11" s="643"/>
      <c r="DM11" s="643"/>
      <c r="DN11" s="643"/>
      <c r="DO11" s="643"/>
      <c r="DP11" s="644"/>
      <c r="DQ11" s="648">
        <v>2900888</v>
      </c>
      <c r="DR11" s="643"/>
      <c r="DS11" s="643"/>
      <c r="DT11" s="643"/>
      <c r="DU11" s="643"/>
      <c r="DV11" s="643"/>
      <c r="DW11" s="643"/>
      <c r="DX11" s="643"/>
      <c r="DY11" s="643"/>
      <c r="DZ11" s="643"/>
      <c r="EA11" s="643"/>
      <c r="EB11" s="643"/>
      <c r="EC11" s="689"/>
    </row>
    <row r="12" spans="2:143" ht="11.25" customHeight="1" x14ac:dyDescent="0.2">
      <c r="B12" s="639" t="s">
        <v>253</v>
      </c>
      <c r="C12" s="640"/>
      <c r="D12" s="640"/>
      <c r="E12" s="640"/>
      <c r="F12" s="640"/>
      <c r="G12" s="640"/>
      <c r="H12" s="640"/>
      <c r="I12" s="640"/>
      <c r="J12" s="640"/>
      <c r="K12" s="640"/>
      <c r="L12" s="640"/>
      <c r="M12" s="640"/>
      <c r="N12" s="640"/>
      <c r="O12" s="640"/>
      <c r="P12" s="640"/>
      <c r="Q12" s="641"/>
      <c r="R12" s="642">
        <v>9184</v>
      </c>
      <c r="S12" s="643"/>
      <c r="T12" s="643"/>
      <c r="U12" s="643"/>
      <c r="V12" s="643"/>
      <c r="W12" s="643"/>
      <c r="X12" s="643"/>
      <c r="Y12" s="644"/>
      <c r="Z12" s="675">
        <v>0</v>
      </c>
      <c r="AA12" s="675"/>
      <c r="AB12" s="675"/>
      <c r="AC12" s="675"/>
      <c r="AD12" s="676">
        <v>9184</v>
      </c>
      <c r="AE12" s="676"/>
      <c r="AF12" s="676"/>
      <c r="AG12" s="676"/>
      <c r="AH12" s="676"/>
      <c r="AI12" s="676"/>
      <c r="AJ12" s="676"/>
      <c r="AK12" s="676"/>
      <c r="AL12" s="645">
        <v>0</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42050532</v>
      </c>
      <c r="BH12" s="643"/>
      <c r="BI12" s="643"/>
      <c r="BJ12" s="643"/>
      <c r="BK12" s="643"/>
      <c r="BL12" s="643"/>
      <c r="BM12" s="643"/>
      <c r="BN12" s="644"/>
      <c r="BO12" s="675">
        <v>36</v>
      </c>
      <c r="BP12" s="675"/>
      <c r="BQ12" s="675"/>
      <c r="BR12" s="675"/>
      <c r="BS12" s="648" t="s">
        <v>130</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13681664</v>
      </c>
      <c r="CS12" s="643"/>
      <c r="CT12" s="643"/>
      <c r="CU12" s="643"/>
      <c r="CV12" s="643"/>
      <c r="CW12" s="643"/>
      <c r="CX12" s="643"/>
      <c r="CY12" s="644"/>
      <c r="CZ12" s="675">
        <v>3.1</v>
      </c>
      <c r="DA12" s="675"/>
      <c r="DB12" s="675"/>
      <c r="DC12" s="675"/>
      <c r="DD12" s="648">
        <v>662697</v>
      </c>
      <c r="DE12" s="643"/>
      <c r="DF12" s="643"/>
      <c r="DG12" s="643"/>
      <c r="DH12" s="643"/>
      <c r="DI12" s="643"/>
      <c r="DJ12" s="643"/>
      <c r="DK12" s="643"/>
      <c r="DL12" s="643"/>
      <c r="DM12" s="643"/>
      <c r="DN12" s="643"/>
      <c r="DO12" s="643"/>
      <c r="DP12" s="644"/>
      <c r="DQ12" s="648">
        <v>9758910</v>
      </c>
      <c r="DR12" s="643"/>
      <c r="DS12" s="643"/>
      <c r="DT12" s="643"/>
      <c r="DU12" s="643"/>
      <c r="DV12" s="643"/>
      <c r="DW12" s="643"/>
      <c r="DX12" s="643"/>
      <c r="DY12" s="643"/>
      <c r="DZ12" s="643"/>
      <c r="EA12" s="643"/>
      <c r="EB12" s="643"/>
      <c r="EC12" s="689"/>
    </row>
    <row r="13" spans="2:143" ht="11.25" customHeight="1" x14ac:dyDescent="0.2">
      <c r="B13" s="639" t="s">
        <v>256</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130</v>
      </c>
      <c r="AE13" s="676"/>
      <c r="AF13" s="676"/>
      <c r="AG13" s="676"/>
      <c r="AH13" s="676"/>
      <c r="AI13" s="676"/>
      <c r="AJ13" s="676"/>
      <c r="AK13" s="676"/>
      <c r="AL13" s="645" t="s">
        <v>130</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41721811</v>
      </c>
      <c r="BH13" s="643"/>
      <c r="BI13" s="643"/>
      <c r="BJ13" s="643"/>
      <c r="BK13" s="643"/>
      <c r="BL13" s="643"/>
      <c r="BM13" s="643"/>
      <c r="BN13" s="644"/>
      <c r="BO13" s="675">
        <v>35.700000000000003</v>
      </c>
      <c r="BP13" s="675"/>
      <c r="BQ13" s="675"/>
      <c r="BR13" s="675"/>
      <c r="BS13" s="648" t="s">
        <v>130</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47423869</v>
      </c>
      <c r="CS13" s="643"/>
      <c r="CT13" s="643"/>
      <c r="CU13" s="643"/>
      <c r="CV13" s="643"/>
      <c r="CW13" s="643"/>
      <c r="CX13" s="643"/>
      <c r="CY13" s="644"/>
      <c r="CZ13" s="675">
        <v>10.6</v>
      </c>
      <c r="DA13" s="675"/>
      <c r="DB13" s="675"/>
      <c r="DC13" s="675"/>
      <c r="DD13" s="648">
        <v>28749818</v>
      </c>
      <c r="DE13" s="643"/>
      <c r="DF13" s="643"/>
      <c r="DG13" s="643"/>
      <c r="DH13" s="643"/>
      <c r="DI13" s="643"/>
      <c r="DJ13" s="643"/>
      <c r="DK13" s="643"/>
      <c r="DL13" s="643"/>
      <c r="DM13" s="643"/>
      <c r="DN13" s="643"/>
      <c r="DO13" s="643"/>
      <c r="DP13" s="644"/>
      <c r="DQ13" s="648">
        <v>21371946</v>
      </c>
      <c r="DR13" s="643"/>
      <c r="DS13" s="643"/>
      <c r="DT13" s="643"/>
      <c r="DU13" s="643"/>
      <c r="DV13" s="643"/>
      <c r="DW13" s="643"/>
      <c r="DX13" s="643"/>
      <c r="DY13" s="643"/>
      <c r="DZ13" s="643"/>
      <c r="EA13" s="643"/>
      <c r="EB13" s="643"/>
      <c r="EC13" s="689"/>
    </row>
    <row r="14" spans="2:143" ht="11.25" customHeight="1" x14ac:dyDescent="0.2">
      <c r="B14" s="639" t="s">
        <v>259</v>
      </c>
      <c r="C14" s="640"/>
      <c r="D14" s="640"/>
      <c r="E14" s="640"/>
      <c r="F14" s="640"/>
      <c r="G14" s="640"/>
      <c r="H14" s="640"/>
      <c r="I14" s="640"/>
      <c r="J14" s="640"/>
      <c r="K14" s="640"/>
      <c r="L14" s="640"/>
      <c r="M14" s="640"/>
      <c r="N14" s="640"/>
      <c r="O14" s="640"/>
      <c r="P14" s="640"/>
      <c r="Q14" s="641"/>
      <c r="R14" s="642">
        <v>29476</v>
      </c>
      <c r="S14" s="643"/>
      <c r="T14" s="643"/>
      <c r="U14" s="643"/>
      <c r="V14" s="643"/>
      <c r="W14" s="643"/>
      <c r="X14" s="643"/>
      <c r="Y14" s="644"/>
      <c r="Z14" s="675">
        <v>0</v>
      </c>
      <c r="AA14" s="675"/>
      <c r="AB14" s="675"/>
      <c r="AC14" s="675"/>
      <c r="AD14" s="676">
        <v>29476</v>
      </c>
      <c r="AE14" s="676"/>
      <c r="AF14" s="676"/>
      <c r="AG14" s="676"/>
      <c r="AH14" s="676"/>
      <c r="AI14" s="676"/>
      <c r="AJ14" s="676"/>
      <c r="AK14" s="676"/>
      <c r="AL14" s="645">
        <v>0</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1947555</v>
      </c>
      <c r="BH14" s="643"/>
      <c r="BI14" s="643"/>
      <c r="BJ14" s="643"/>
      <c r="BK14" s="643"/>
      <c r="BL14" s="643"/>
      <c r="BM14" s="643"/>
      <c r="BN14" s="644"/>
      <c r="BO14" s="675">
        <v>1.7</v>
      </c>
      <c r="BP14" s="675"/>
      <c r="BQ14" s="675"/>
      <c r="BR14" s="675"/>
      <c r="BS14" s="648" t="s">
        <v>130</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8065681</v>
      </c>
      <c r="CS14" s="643"/>
      <c r="CT14" s="643"/>
      <c r="CU14" s="643"/>
      <c r="CV14" s="643"/>
      <c r="CW14" s="643"/>
      <c r="CX14" s="643"/>
      <c r="CY14" s="644"/>
      <c r="CZ14" s="675">
        <v>1.8</v>
      </c>
      <c r="DA14" s="675"/>
      <c r="DB14" s="675"/>
      <c r="DC14" s="675"/>
      <c r="DD14" s="648">
        <v>546821</v>
      </c>
      <c r="DE14" s="643"/>
      <c r="DF14" s="643"/>
      <c r="DG14" s="643"/>
      <c r="DH14" s="643"/>
      <c r="DI14" s="643"/>
      <c r="DJ14" s="643"/>
      <c r="DK14" s="643"/>
      <c r="DL14" s="643"/>
      <c r="DM14" s="643"/>
      <c r="DN14" s="643"/>
      <c r="DO14" s="643"/>
      <c r="DP14" s="644"/>
      <c r="DQ14" s="648">
        <v>7067562</v>
      </c>
      <c r="DR14" s="643"/>
      <c r="DS14" s="643"/>
      <c r="DT14" s="643"/>
      <c r="DU14" s="643"/>
      <c r="DV14" s="643"/>
      <c r="DW14" s="643"/>
      <c r="DX14" s="643"/>
      <c r="DY14" s="643"/>
      <c r="DZ14" s="643"/>
      <c r="EA14" s="643"/>
      <c r="EB14" s="643"/>
      <c r="EC14" s="689"/>
    </row>
    <row r="15" spans="2:143" ht="11.25" customHeight="1" x14ac:dyDescent="0.2">
      <c r="B15" s="639" t="s">
        <v>262</v>
      </c>
      <c r="C15" s="640"/>
      <c r="D15" s="640"/>
      <c r="E15" s="640"/>
      <c r="F15" s="640"/>
      <c r="G15" s="640"/>
      <c r="H15" s="640"/>
      <c r="I15" s="640"/>
      <c r="J15" s="640"/>
      <c r="K15" s="640"/>
      <c r="L15" s="640"/>
      <c r="M15" s="640"/>
      <c r="N15" s="640"/>
      <c r="O15" s="640"/>
      <c r="P15" s="640"/>
      <c r="Q15" s="641"/>
      <c r="R15" s="642">
        <v>6709293</v>
      </c>
      <c r="S15" s="643"/>
      <c r="T15" s="643"/>
      <c r="U15" s="643"/>
      <c r="V15" s="643"/>
      <c r="W15" s="643"/>
      <c r="X15" s="643"/>
      <c r="Y15" s="644"/>
      <c r="Z15" s="675">
        <v>1.5</v>
      </c>
      <c r="AA15" s="675"/>
      <c r="AB15" s="675"/>
      <c r="AC15" s="675"/>
      <c r="AD15" s="676">
        <v>6709293</v>
      </c>
      <c r="AE15" s="676"/>
      <c r="AF15" s="676"/>
      <c r="AG15" s="676"/>
      <c r="AH15" s="676"/>
      <c r="AI15" s="676"/>
      <c r="AJ15" s="676"/>
      <c r="AK15" s="676"/>
      <c r="AL15" s="645">
        <v>3.7</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4791593</v>
      </c>
      <c r="BH15" s="643"/>
      <c r="BI15" s="643"/>
      <c r="BJ15" s="643"/>
      <c r="BK15" s="643"/>
      <c r="BL15" s="643"/>
      <c r="BM15" s="643"/>
      <c r="BN15" s="644"/>
      <c r="BO15" s="675">
        <v>4.0999999999999996</v>
      </c>
      <c r="BP15" s="675"/>
      <c r="BQ15" s="675"/>
      <c r="BR15" s="675"/>
      <c r="BS15" s="648" t="s">
        <v>130</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69150344</v>
      </c>
      <c r="CS15" s="643"/>
      <c r="CT15" s="643"/>
      <c r="CU15" s="643"/>
      <c r="CV15" s="643"/>
      <c r="CW15" s="643"/>
      <c r="CX15" s="643"/>
      <c r="CY15" s="644"/>
      <c r="CZ15" s="675">
        <v>15.4</v>
      </c>
      <c r="DA15" s="675"/>
      <c r="DB15" s="675"/>
      <c r="DC15" s="675"/>
      <c r="DD15" s="648">
        <v>3953323</v>
      </c>
      <c r="DE15" s="643"/>
      <c r="DF15" s="643"/>
      <c r="DG15" s="643"/>
      <c r="DH15" s="643"/>
      <c r="DI15" s="643"/>
      <c r="DJ15" s="643"/>
      <c r="DK15" s="643"/>
      <c r="DL15" s="643"/>
      <c r="DM15" s="643"/>
      <c r="DN15" s="643"/>
      <c r="DO15" s="643"/>
      <c r="DP15" s="644"/>
      <c r="DQ15" s="648">
        <v>48984883</v>
      </c>
      <c r="DR15" s="643"/>
      <c r="DS15" s="643"/>
      <c r="DT15" s="643"/>
      <c r="DU15" s="643"/>
      <c r="DV15" s="643"/>
      <c r="DW15" s="643"/>
      <c r="DX15" s="643"/>
      <c r="DY15" s="643"/>
      <c r="DZ15" s="643"/>
      <c r="EA15" s="643"/>
      <c r="EB15" s="643"/>
      <c r="EC15" s="689"/>
    </row>
    <row r="16" spans="2:143" ht="11.25" customHeight="1" x14ac:dyDescent="0.2">
      <c r="B16" s="639" t="s">
        <v>265</v>
      </c>
      <c r="C16" s="640"/>
      <c r="D16" s="640"/>
      <c r="E16" s="640"/>
      <c r="F16" s="640"/>
      <c r="G16" s="640"/>
      <c r="H16" s="640"/>
      <c r="I16" s="640"/>
      <c r="J16" s="640"/>
      <c r="K16" s="640"/>
      <c r="L16" s="640"/>
      <c r="M16" s="640"/>
      <c r="N16" s="640"/>
      <c r="O16" s="640"/>
      <c r="P16" s="640"/>
      <c r="Q16" s="641"/>
      <c r="R16" s="642">
        <v>183111</v>
      </c>
      <c r="S16" s="643"/>
      <c r="T16" s="643"/>
      <c r="U16" s="643"/>
      <c r="V16" s="643"/>
      <c r="W16" s="643"/>
      <c r="X16" s="643"/>
      <c r="Y16" s="644"/>
      <c r="Z16" s="675">
        <v>0</v>
      </c>
      <c r="AA16" s="675"/>
      <c r="AB16" s="675"/>
      <c r="AC16" s="675"/>
      <c r="AD16" s="676">
        <v>183111</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267</v>
      </c>
      <c r="BP16" s="675"/>
      <c r="BQ16" s="675"/>
      <c r="BR16" s="675"/>
      <c r="BS16" s="648" t="s">
        <v>267</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5368351</v>
      </c>
      <c r="CS16" s="643"/>
      <c r="CT16" s="643"/>
      <c r="CU16" s="643"/>
      <c r="CV16" s="643"/>
      <c r="CW16" s="643"/>
      <c r="CX16" s="643"/>
      <c r="CY16" s="644"/>
      <c r="CZ16" s="675">
        <v>1.2</v>
      </c>
      <c r="DA16" s="675"/>
      <c r="DB16" s="675"/>
      <c r="DC16" s="675"/>
      <c r="DD16" s="648" t="s">
        <v>130</v>
      </c>
      <c r="DE16" s="643"/>
      <c r="DF16" s="643"/>
      <c r="DG16" s="643"/>
      <c r="DH16" s="643"/>
      <c r="DI16" s="643"/>
      <c r="DJ16" s="643"/>
      <c r="DK16" s="643"/>
      <c r="DL16" s="643"/>
      <c r="DM16" s="643"/>
      <c r="DN16" s="643"/>
      <c r="DO16" s="643"/>
      <c r="DP16" s="644"/>
      <c r="DQ16" s="648">
        <v>230002</v>
      </c>
      <c r="DR16" s="643"/>
      <c r="DS16" s="643"/>
      <c r="DT16" s="643"/>
      <c r="DU16" s="643"/>
      <c r="DV16" s="643"/>
      <c r="DW16" s="643"/>
      <c r="DX16" s="643"/>
      <c r="DY16" s="643"/>
      <c r="DZ16" s="643"/>
      <c r="EA16" s="643"/>
      <c r="EB16" s="643"/>
      <c r="EC16" s="689"/>
    </row>
    <row r="17" spans="2:133" ht="11.25" customHeight="1" x14ac:dyDescent="0.2">
      <c r="B17" s="639" t="s">
        <v>269</v>
      </c>
      <c r="C17" s="640"/>
      <c r="D17" s="640"/>
      <c r="E17" s="640"/>
      <c r="F17" s="640"/>
      <c r="G17" s="640"/>
      <c r="H17" s="640"/>
      <c r="I17" s="640"/>
      <c r="J17" s="640"/>
      <c r="K17" s="640"/>
      <c r="L17" s="640"/>
      <c r="M17" s="640"/>
      <c r="N17" s="640"/>
      <c r="O17" s="640"/>
      <c r="P17" s="640"/>
      <c r="Q17" s="641"/>
      <c r="R17" s="642">
        <v>827105</v>
      </c>
      <c r="S17" s="643"/>
      <c r="T17" s="643"/>
      <c r="U17" s="643"/>
      <c r="V17" s="643"/>
      <c r="W17" s="643"/>
      <c r="X17" s="643"/>
      <c r="Y17" s="644"/>
      <c r="Z17" s="675">
        <v>0.2</v>
      </c>
      <c r="AA17" s="675"/>
      <c r="AB17" s="675"/>
      <c r="AC17" s="675"/>
      <c r="AD17" s="676">
        <v>827105</v>
      </c>
      <c r="AE17" s="676"/>
      <c r="AF17" s="676"/>
      <c r="AG17" s="676"/>
      <c r="AH17" s="676"/>
      <c r="AI17" s="676"/>
      <c r="AJ17" s="676"/>
      <c r="AK17" s="676"/>
      <c r="AL17" s="645">
        <v>0.5</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267</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30435714</v>
      </c>
      <c r="CS17" s="643"/>
      <c r="CT17" s="643"/>
      <c r="CU17" s="643"/>
      <c r="CV17" s="643"/>
      <c r="CW17" s="643"/>
      <c r="CX17" s="643"/>
      <c r="CY17" s="644"/>
      <c r="CZ17" s="675">
        <v>6.8</v>
      </c>
      <c r="DA17" s="675"/>
      <c r="DB17" s="675"/>
      <c r="DC17" s="675"/>
      <c r="DD17" s="648" t="s">
        <v>267</v>
      </c>
      <c r="DE17" s="643"/>
      <c r="DF17" s="643"/>
      <c r="DG17" s="643"/>
      <c r="DH17" s="643"/>
      <c r="DI17" s="643"/>
      <c r="DJ17" s="643"/>
      <c r="DK17" s="643"/>
      <c r="DL17" s="643"/>
      <c r="DM17" s="643"/>
      <c r="DN17" s="643"/>
      <c r="DO17" s="643"/>
      <c r="DP17" s="644"/>
      <c r="DQ17" s="648">
        <v>28508480</v>
      </c>
      <c r="DR17" s="643"/>
      <c r="DS17" s="643"/>
      <c r="DT17" s="643"/>
      <c r="DU17" s="643"/>
      <c r="DV17" s="643"/>
      <c r="DW17" s="643"/>
      <c r="DX17" s="643"/>
      <c r="DY17" s="643"/>
      <c r="DZ17" s="643"/>
      <c r="EA17" s="643"/>
      <c r="EB17" s="643"/>
      <c r="EC17" s="689"/>
    </row>
    <row r="18" spans="2:133" ht="11.25" customHeight="1" x14ac:dyDescent="0.2">
      <c r="B18" s="639" t="s">
        <v>272</v>
      </c>
      <c r="C18" s="640"/>
      <c r="D18" s="640"/>
      <c r="E18" s="640"/>
      <c r="F18" s="640"/>
      <c r="G18" s="640"/>
      <c r="H18" s="640"/>
      <c r="I18" s="640"/>
      <c r="J18" s="640"/>
      <c r="K18" s="640"/>
      <c r="L18" s="640"/>
      <c r="M18" s="640"/>
      <c r="N18" s="640"/>
      <c r="O18" s="640"/>
      <c r="P18" s="640"/>
      <c r="Q18" s="641"/>
      <c r="R18" s="642">
        <v>1011427</v>
      </c>
      <c r="S18" s="643"/>
      <c r="T18" s="643"/>
      <c r="U18" s="643"/>
      <c r="V18" s="643"/>
      <c r="W18" s="643"/>
      <c r="X18" s="643"/>
      <c r="Y18" s="644"/>
      <c r="Z18" s="675">
        <v>0.2</v>
      </c>
      <c r="AA18" s="675"/>
      <c r="AB18" s="675"/>
      <c r="AC18" s="675"/>
      <c r="AD18" s="676">
        <v>1011427</v>
      </c>
      <c r="AE18" s="676"/>
      <c r="AF18" s="676"/>
      <c r="AG18" s="676"/>
      <c r="AH18" s="676"/>
      <c r="AI18" s="676"/>
      <c r="AJ18" s="676"/>
      <c r="AK18" s="676"/>
      <c r="AL18" s="645">
        <v>0.6</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267</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v>640400</v>
      </c>
      <c r="CS18" s="643"/>
      <c r="CT18" s="643"/>
      <c r="CU18" s="643"/>
      <c r="CV18" s="643"/>
      <c r="CW18" s="643"/>
      <c r="CX18" s="643"/>
      <c r="CY18" s="644"/>
      <c r="CZ18" s="675">
        <v>0.1</v>
      </c>
      <c r="DA18" s="675"/>
      <c r="DB18" s="675"/>
      <c r="DC18" s="675"/>
      <c r="DD18" s="648" t="s">
        <v>130</v>
      </c>
      <c r="DE18" s="643"/>
      <c r="DF18" s="643"/>
      <c r="DG18" s="643"/>
      <c r="DH18" s="643"/>
      <c r="DI18" s="643"/>
      <c r="DJ18" s="643"/>
      <c r="DK18" s="643"/>
      <c r="DL18" s="643"/>
      <c r="DM18" s="643"/>
      <c r="DN18" s="643"/>
      <c r="DO18" s="643"/>
      <c r="DP18" s="644"/>
      <c r="DQ18" s="648">
        <v>640400</v>
      </c>
      <c r="DR18" s="643"/>
      <c r="DS18" s="643"/>
      <c r="DT18" s="643"/>
      <c r="DU18" s="643"/>
      <c r="DV18" s="643"/>
      <c r="DW18" s="643"/>
      <c r="DX18" s="643"/>
      <c r="DY18" s="643"/>
      <c r="DZ18" s="643"/>
      <c r="EA18" s="643"/>
      <c r="EB18" s="643"/>
      <c r="EC18" s="689"/>
    </row>
    <row r="19" spans="2:133" ht="11.25" customHeight="1" x14ac:dyDescent="0.2">
      <c r="B19" s="639" t="s">
        <v>275</v>
      </c>
      <c r="C19" s="640"/>
      <c r="D19" s="640"/>
      <c r="E19" s="640"/>
      <c r="F19" s="640"/>
      <c r="G19" s="640"/>
      <c r="H19" s="640"/>
      <c r="I19" s="640"/>
      <c r="J19" s="640"/>
      <c r="K19" s="640"/>
      <c r="L19" s="640"/>
      <c r="M19" s="640"/>
      <c r="N19" s="640"/>
      <c r="O19" s="640"/>
      <c r="P19" s="640"/>
      <c r="Q19" s="641"/>
      <c r="R19" s="642">
        <v>898577</v>
      </c>
      <c r="S19" s="643"/>
      <c r="T19" s="643"/>
      <c r="U19" s="643"/>
      <c r="V19" s="643"/>
      <c r="W19" s="643"/>
      <c r="X19" s="643"/>
      <c r="Y19" s="644"/>
      <c r="Z19" s="675">
        <v>0.2</v>
      </c>
      <c r="AA19" s="675"/>
      <c r="AB19" s="675"/>
      <c r="AC19" s="675"/>
      <c r="AD19" s="676">
        <v>898577</v>
      </c>
      <c r="AE19" s="676"/>
      <c r="AF19" s="676"/>
      <c r="AG19" s="676"/>
      <c r="AH19" s="676"/>
      <c r="AI19" s="676"/>
      <c r="AJ19" s="676"/>
      <c r="AK19" s="676"/>
      <c r="AL19" s="645">
        <v>0.5</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7808662</v>
      </c>
      <c r="BH19" s="643"/>
      <c r="BI19" s="643"/>
      <c r="BJ19" s="643"/>
      <c r="BK19" s="643"/>
      <c r="BL19" s="643"/>
      <c r="BM19" s="643"/>
      <c r="BN19" s="644"/>
      <c r="BO19" s="675">
        <v>6.7</v>
      </c>
      <c r="BP19" s="675"/>
      <c r="BQ19" s="675"/>
      <c r="BR19" s="675"/>
      <c r="BS19" s="648" t="s">
        <v>130</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130</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2">
      <c r="B20" s="639" t="s">
        <v>278</v>
      </c>
      <c r="C20" s="640"/>
      <c r="D20" s="640"/>
      <c r="E20" s="640"/>
      <c r="F20" s="640"/>
      <c r="G20" s="640"/>
      <c r="H20" s="640"/>
      <c r="I20" s="640"/>
      <c r="J20" s="640"/>
      <c r="K20" s="640"/>
      <c r="L20" s="640"/>
      <c r="M20" s="640"/>
      <c r="N20" s="640"/>
      <c r="O20" s="640"/>
      <c r="P20" s="640"/>
      <c r="Q20" s="641"/>
      <c r="R20" s="642">
        <v>79289</v>
      </c>
      <c r="S20" s="643"/>
      <c r="T20" s="643"/>
      <c r="U20" s="643"/>
      <c r="V20" s="643"/>
      <c r="W20" s="643"/>
      <c r="X20" s="643"/>
      <c r="Y20" s="644"/>
      <c r="Z20" s="675">
        <v>0</v>
      </c>
      <c r="AA20" s="675"/>
      <c r="AB20" s="675"/>
      <c r="AC20" s="675"/>
      <c r="AD20" s="676">
        <v>79289</v>
      </c>
      <c r="AE20" s="676"/>
      <c r="AF20" s="676"/>
      <c r="AG20" s="676"/>
      <c r="AH20" s="676"/>
      <c r="AI20" s="676"/>
      <c r="AJ20" s="676"/>
      <c r="AK20" s="676"/>
      <c r="AL20" s="645">
        <v>0</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7808662</v>
      </c>
      <c r="BH20" s="643"/>
      <c r="BI20" s="643"/>
      <c r="BJ20" s="643"/>
      <c r="BK20" s="643"/>
      <c r="BL20" s="643"/>
      <c r="BM20" s="643"/>
      <c r="BN20" s="644"/>
      <c r="BO20" s="675">
        <v>6.7</v>
      </c>
      <c r="BP20" s="675"/>
      <c r="BQ20" s="675"/>
      <c r="BR20" s="675"/>
      <c r="BS20" s="648" t="s">
        <v>267</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448374119</v>
      </c>
      <c r="CS20" s="643"/>
      <c r="CT20" s="643"/>
      <c r="CU20" s="643"/>
      <c r="CV20" s="643"/>
      <c r="CW20" s="643"/>
      <c r="CX20" s="643"/>
      <c r="CY20" s="644"/>
      <c r="CZ20" s="675">
        <v>100</v>
      </c>
      <c r="DA20" s="675"/>
      <c r="DB20" s="675"/>
      <c r="DC20" s="675"/>
      <c r="DD20" s="648">
        <v>40438056</v>
      </c>
      <c r="DE20" s="643"/>
      <c r="DF20" s="643"/>
      <c r="DG20" s="643"/>
      <c r="DH20" s="643"/>
      <c r="DI20" s="643"/>
      <c r="DJ20" s="643"/>
      <c r="DK20" s="643"/>
      <c r="DL20" s="643"/>
      <c r="DM20" s="643"/>
      <c r="DN20" s="643"/>
      <c r="DO20" s="643"/>
      <c r="DP20" s="644"/>
      <c r="DQ20" s="648">
        <v>223547702</v>
      </c>
      <c r="DR20" s="643"/>
      <c r="DS20" s="643"/>
      <c r="DT20" s="643"/>
      <c r="DU20" s="643"/>
      <c r="DV20" s="643"/>
      <c r="DW20" s="643"/>
      <c r="DX20" s="643"/>
      <c r="DY20" s="643"/>
      <c r="DZ20" s="643"/>
      <c r="EA20" s="643"/>
      <c r="EB20" s="643"/>
      <c r="EC20" s="689"/>
    </row>
    <row r="21" spans="2:133" ht="11.25" customHeight="1" x14ac:dyDescent="0.2">
      <c r="B21" s="639" t="s">
        <v>281</v>
      </c>
      <c r="C21" s="640"/>
      <c r="D21" s="640"/>
      <c r="E21" s="640"/>
      <c r="F21" s="640"/>
      <c r="G21" s="640"/>
      <c r="H21" s="640"/>
      <c r="I21" s="640"/>
      <c r="J21" s="640"/>
      <c r="K21" s="640"/>
      <c r="L21" s="640"/>
      <c r="M21" s="640"/>
      <c r="N21" s="640"/>
      <c r="O21" s="640"/>
      <c r="P21" s="640"/>
      <c r="Q21" s="641"/>
      <c r="R21" s="642">
        <v>33561</v>
      </c>
      <c r="S21" s="643"/>
      <c r="T21" s="643"/>
      <c r="U21" s="643"/>
      <c r="V21" s="643"/>
      <c r="W21" s="643"/>
      <c r="X21" s="643"/>
      <c r="Y21" s="644"/>
      <c r="Z21" s="675">
        <v>0</v>
      </c>
      <c r="AA21" s="675"/>
      <c r="AB21" s="675"/>
      <c r="AC21" s="675"/>
      <c r="AD21" s="676">
        <v>33561</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v>9373</v>
      </c>
      <c r="BH21" s="643"/>
      <c r="BI21" s="643"/>
      <c r="BJ21" s="643"/>
      <c r="BK21" s="643"/>
      <c r="BL21" s="643"/>
      <c r="BM21" s="643"/>
      <c r="BN21" s="644"/>
      <c r="BO21" s="675">
        <v>0</v>
      </c>
      <c r="BP21" s="675"/>
      <c r="BQ21" s="675"/>
      <c r="BR21" s="675"/>
      <c r="BS21" s="648" t="s">
        <v>130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283</v>
      </c>
      <c r="C22" s="640"/>
      <c r="D22" s="640"/>
      <c r="E22" s="640"/>
      <c r="F22" s="640"/>
      <c r="G22" s="640"/>
      <c r="H22" s="640"/>
      <c r="I22" s="640"/>
      <c r="J22" s="640"/>
      <c r="K22" s="640"/>
      <c r="L22" s="640"/>
      <c r="M22" s="640"/>
      <c r="N22" s="640"/>
      <c r="O22" s="640"/>
      <c r="P22" s="640"/>
      <c r="Q22" s="641"/>
      <c r="R22" s="642">
        <v>45543337</v>
      </c>
      <c r="S22" s="643"/>
      <c r="T22" s="643"/>
      <c r="U22" s="643"/>
      <c r="V22" s="643"/>
      <c r="W22" s="643"/>
      <c r="X22" s="643"/>
      <c r="Y22" s="644"/>
      <c r="Z22" s="675">
        <v>9.9</v>
      </c>
      <c r="AA22" s="675"/>
      <c r="AB22" s="675"/>
      <c r="AC22" s="675"/>
      <c r="AD22" s="676">
        <v>42517726</v>
      </c>
      <c r="AE22" s="676"/>
      <c r="AF22" s="676"/>
      <c r="AG22" s="676"/>
      <c r="AH22" s="676"/>
      <c r="AI22" s="676"/>
      <c r="AJ22" s="676"/>
      <c r="AK22" s="676"/>
      <c r="AL22" s="645">
        <v>23.2</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v>2361024</v>
      </c>
      <c r="BH22" s="643"/>
      <c r="BI22" s="643"/>
      <c r="BJ22" s="643"/>
      <c r="BK22" s="643"/>
      <c r="BL22" s="643"/>
      <c r="BM22" s="643"/>
      <c r="BN22" s="644"/>
      <c r="BO22" s="675">
        <v>2</v>
      </c>
      <c r="BP22" s="675"/>
      <c r="BQ22" s="675"/>
      <c r="BR22" s="675"/>
      <c r="BS22" s="648" t="s">
        <v>267</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286</v>
      </c>
      <c r="C23" s="640"/>
      <c r="D23" s="640"/>
      <c r="E23" s="640"/>
      <c r="F23" s="640"/>
      <c r="G23" s="640"/>
      <c r="H23" s="640"/>
      <c r="I23" s="640"/>
      <c r="J23" s="640"/>
      <c r="K23" s="640"/>
      <c r="L23" s="640"/>
      <c r="M23" s="640"/>
      <c r="N23" s="640"/>
      <c r="O23" s="640"/>
      <c r="P23" s="640"/>
      <c r="Q23" s="641"/>
      <c r="R23" s="642">
        <v>42517726</v>
      </c>
      <c r="S23" s="643"/>
      <c r="T23" s="643"/>
      <c r="U23" s="643"/>
      <c r="V23" s="643"/>
      <c r="W23" s="643"/>
      <c r="X23" s="643"/>
      <c r="Y23" s="644"/>
      <c r="Z23" s="675">
        <v>9.3000000000000007</v>
      </c>
      <c r="AA23" s="675"/>
      <c r="AB23" s="675"/>
      <c r="AC23" s="675"/>
      <c r="AD23" s="676">
        <v>42517726</v>
      </c>
      <c r="AE23" s="676"/>
      <c r="AF23" s="676"/>
      <c r="AG23" s="676"/>
      <c r="AH23" s="676"/>
      <c r="AI23" s="676"/>
      <c r="AJ23" s="676"/>
      <c r="AK23" s="676"/>
      <c r="AL23" s="645">
        <v>23.2</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v>5438265</v>
      </c>
      <c r="BH23" s="643"/>
      <c r="BI23" s="643"/>
      <c r="BJ23" s="643"/>
      <c r="BK23" s="643"/>
      <c r="BL23" s="643"/>
      <c r="BM23" s="643"/>
      <c r="BN23" s="644"/>
      <c r="BO23" s="675">
        <v>4.7</v>
      </c>
      <c r="BP23" s="675"/>
      <c r="BQ23" s="675"/>
      <c r="BR23" s="675"/>
      <c r="BS23" s="648" t="s">
        <v>267</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2">
      <c r="B24" s="639" t="s">
        <v>293</v>
      </c>
      <c r="C24" s="640"/>
      <c r="D24" s="640"/>
      <c r="E24" s="640"/>
      <c r="F24" s="640"/>
      <c r="G24" s="640"/>
      <c r="H24" s="640"/>
      <c r="I24" s="640"/>
      <c r="J24" s="640"/>
      <c r="K24" s="640"/>
      <c r="L24" s="640"/>
      <c r="M24" s="640"/>
      <c r="N24" s="640"/>
      <c r="O24" s="640"/>
      <c r="P24" s="640"/>
      <c r="Q24" s="641"/>
      <c r="R24" s="642">
        <v>3025611</v>
      </c>
      <c r="S24" s="643"/>
      <c r="T24" s="643"/>
      <c r="U24" s="643"/>
      <c r="V24" s="643"/>
      <c r="W24" s="643"/>
      <c r="X24" s="643"/>
      <c r="Y24" s="644"/>
      <c r="Z24" s="675">
        <v>0.7</v>
      </c>
      <c r="AA24" s="675"/>
      <c r="AB24" s="675"/>
      <c r="AC24" s="675"/>
      <c r="AD24" s="676" t="s">
        <v>130</v>
      </c>
      <c r="AE24" s="676"/>
      <c r="AF24" s="676"/>
      <c r="AG24" s="676"/>
      <c r="AH24" s="676"/>
      <c r="AI24" s="676"/>
      <c r="AJ24" s="676"/>
      <c r="AK24" s="676"/>
      <c r="AL24" s="645" t="s">
        <v>267</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267</v>
      </c>
      <c r="BH24" s="643"/>
      <c r="BI24" s="643"/>
      <c r="BJ24" s="643"/>
      <c r="BK24" s="643"/>
      <c r="BL24" s="643"/>
      <c r="BM24" s="643"/>
      <c r="BN24" s="644"/>
      <c r="BO24" s="675" t="s">
        <v>267</v>
      </c>
      <c r="BP24" s="675"/>
      <c r="BQ24" s="675"/>
      <c r="BR24" s="675"/>
      <c r="BS24" s="648" t="s">
        <v>130</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221690047</v>
      </c>
      <c r="CS24" s="698"/>
      <c r="CT24" s="698"/>
      <c r="CU24" s="698"/>
      <c r="CV24" s="698"/>
      <c r="CW24" s="698"/>
      <c r="CX24" s="698"/>
      <c r="CY24" s="741"/>
      <c r="CZ24" s="742">
        <v>49.4</v>
      </c>
      <c r="DA24" s="713"/>
      <c r="DB24" s="713"/>
      <c r="DC24" s="745"/>
      <c r="DD24" s="740">
        <v>133531467</v>
      </c>
      <c r="DE24" s="698"/>
      <c r="DF24" s="698"/>
      <c r="DG24" s="698"/>
      <c r="DH24" s="698"/>
      <c r="DI24" s="698"/>
      <c r="DJ24" s="698"/>
      <c r="DK24" s="741"/>
      <c r="DL24" s="740">
        <v>130544463</v>
      </c>
      <c r="DM24" s="698"/>
      <c r="DN24" s="698"/>
      <c r="DO24" s="698"/>
      <c r="DP24" s="698"/>
      <c r="DQ24" s="698"/>
      <c r="DR24" s="698"/>
      <c r="DS24" s="698"/>
      <c r="DT24" s="698"/>
      <c r="DU24" s="698"/>
      <c r="DV24" s="741"/>
      <c r="DW24" s="742">
        <v>65.2</v>
      </c>
      <c r="DX24" s="713"/>
      <c r="DY24" s="713"/>
      <c r="DZ24" s="713"/>
      <c r="EA24" s="713"/>
      <c r="EB24" s="713"/>
      <c r="EC24" s="743"/>
    </row>
    <row r="25" spans="2:133" ht="11.25" customHeight="1" x14ac:dyDescent="0.2">
      <c r="B25" s="639" t="s">
        <v>296</v>
      </c>
      <c r="C25" s="640"/>
      <c r="D25" s="640"/>
      <c r="E25" s="640"/>
      <c r="F25" s="640"/>
      <c r="G25" s="640"/>
      <c r="H25" s="640"/>
      <c r="I25" s="640"/>
      <c r="J25" s="640"/>
      <c r="K25" s="640"/>
      <c r="L25" s="640"/>
      <c r="M25" s="640"/>
      <c r="N25" s="640"/>
      <c r="O25" s="640"/>
      <c r="P25" s="640"/>
      <c r="Q25" s="641"/>
      <c r="R25" s="642" t="s">
        <v>130</v>
      </c>
      <c r="S25" s="643"/>
      <c r="T25" s="643"/>
      <c r="U25" s="643"/>
      <c r="V25" s="643"/>
      <c r="W25" s="643"/>
      <c r="X25" s="643"/>
      <c r="Y25" s="644"/>
      <c r="Z25" s="675" t="s">
        <v>267</v>
      </c>
      <c r="AA25" s="675"/>
      <c r="AB25" s="675"/>
      <c r="AC25" s="675"/>
      <c r="AD25" s="676" t="s">
        <v>267</v>
      </c>
      <c r="AE25" s="676"/>
      <c r="AF25" s="676"/>
      <c r="AG25" s="676"/>
      <c r="AH25" s="676"/>
      <c r="AI25" s="676"/>
      <c r="AJ25" s="676"/>
      <c r="AK25" s="676"/>
      <c r="AL25" s="645" t="s">
        <v>130</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130</v>
      </c>
      <c r="BP25" s="675"/>
      <c r="BQ25" s="675"/>
      <c r="BR25" s="675"/>
      <c r="BS25" s="648" t="s">
        <v>267</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85265878</v>
      </c>
      <c r="CS25" s="661"/>
      <c r="CT25" s="661"/>
      <c r="CU25" s="661"/>
      <c r="CV25" s="661"/>
      <c r="CW25" s="661"/>
      <c r="CX25" s="661"/>
      <c r="CY25" s="662"/>
      <c r="CZ25" s="645">
        <v>19</v>
      </c>
      <c r="DA25" s="663"/>
      <c r="DB25" s="663"/>
      <c r="DC25" s="664"/>
      <c r="DD25" s="648">
        <v>72888838</v>
      </c>
      <c r="DE25" s="661"/>
      <c r="DF25" s="661"/>
      <c r="DG25" s="661"/>
      <c r="DH25" s="661"/>
      <c r="DI25" s="661"/>
      <c r="DJ25" s="661"/>
      <c r="DK25" s="662"/>
      <c r="DL25" s="648">
        <v>69903230</v>
      </c>
      <c r="DM25" s="661"/>
      <c r="DN25" s="661"/>
      <c r="DO25" s="661"/>
      <c r="DP25" s="661"/>
      <c r="DQ25" s="661"/>
      <c r="DR25" s="661"/>
      <c r="DS25" s="661"/>
      <c r="DT25" s="661"/>
      <c r="DU25" s="661"/>
      <c r="DV25" s="662"/>
      <c r="DW25" s="645">
        <v>34.9</v>
      </c>
      <c r="DX25" s="663"/>
      <c r="DY25" s="663"/>
      <c r="DZ25" s="663"/>
      <c r="EA25" s="663"/>
      <c r="EB25" s="663"/>
      <c r="EC25" s="684"/>
    </row>
    <row r="26" spans="2:133" ht="11.25" customHeight="1" x14ac:dyDescent="0.2">
      <c r="B26" s="639" t="s">
        <v>299</v>
      </c>
      <c r="C26" s="640"/>
      <c r="D26" s="640"/>
      <c r="E26" s="640"/>
      <c r="F26" s="640"/>
      <c r="G26" s="640"/>
      <c r="H26" s="640"/>
      <c r="I26" s="640"/>
      <c r="J26" s="640"/>
      <c r="K26" s="640"/>
      <c r="L26" s="640"/>
      <c r="M26" s="640"/>
      <c r="N26" s="640"/>
      <c r="O26" s="640"/>
      <c r="P26" s="640"/>
      <c r="Q26" s="641"/>
      <c r="R26" s="642">
        <v>190777165</v>
      </c>
      <c r="S26" s="643"/>
      <c r="T26" s="643"/>
      <c r="U26" s="643"/>
      <c r="V26" s="643"/>
      <c r="W26" s="643"/>
      <c r="X26" s="643"/>
      <c r="Y26" s="644"/>
      <c r="Z26" s="675">
        <v>41.5</v>
      </c>
      <c r="AA26" s="675"/>
      <c r="AB26" s="675"/>
      <c r="AC26" s="675"/>
      <c r="AD26" s="676">
        <v>182313289</v>
      </c>
      <c r="AE26" s="676"/>
      <c r="AF26" s="676"/>
      <c r="AG26" s="676"/>
      <c r="AH26" s="676"/>
      <c r="AI26" s="676"/>
      <c r="AJ26" s="676"/>
      <c r="AK26" s="676"/>
      <c r="AL26" s="645">
        <v>99.6</v>
      </c>
      <c r="AM26" s="646"/>
      <c r="AN26" s="646"/>
      <c r="AO26" s="677"/>
      <c r="AP26" s="736" t="s">
        <v>300</v>
      </c>
      <c r="AQ26" s="737"/>
      <c r="AR26" s="737"/>
      <c r="AS26" s="737"/>
      <c r="AT26" s="737"/>
      <c r="AU26" s="737"/>
      <c r="AV26" s="737"/>
      <c r="AW26" s="737"/>
      <c r="AX26" s="737"/>
      <c r="AY26" s="737"/>
      <c r="AZ26" s="737"/>
      <c r="BA26" s="737"/>
      <c r="BB26" s="737"/>
      <c r="BC26" s="737"/>
      <c r="BD26" s="737"/>
      <c r="BE26" s="737"/>
      <c r="BF26" s="738"/>
      <c r="BG26" s="642" t="s">
        <v>267</v>
      </c>
      <c r="BH26" s="643"/>
      <c r="BI26" s="643"/>
      <c r="BJ26" s="643"/>
      <c r="BK26" s="643"/>
      <c r="BL26" s="643"/>
      <c r="BM26" s="643"/>
      <c r="BN26" s="644"/>
      <c r="BO26" s="675" t="s">
        <v>130</v>
      </c>
      <c r="BP26" s="675"/>
      <c r="BQ26" s="675"/>
      <c r="BR26" s="675"/>
      <c r="BS26" s="648" t="s">
        <v>267</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58238317</v>
      </c>
      <c r="CS26" s="643"/>
      <c r="CT26" s="643"/>
      <c r="CU26" s="643"/>
      <c r="CV26" s="643"/>
      <c r="CW26" s="643"/>
      <c r="CX26" s="643"/>
      <c r="CY26" s="644"/>
      <c r="CZ26" s="645">
        <v>13</v>
      </c>
      <c r="DA26" s="663"/>
      <c r="DB26" s="663"/>
      <c r="DC26" s="664"/>
      <c r="DD26" s="648">
        <v>47973670</v>
      </c>
      <c r="DE26" s="643"/>
      <c r="DF26" s="643"/>
      <c r="DG26" s="643"/>
      <c r="DH26" s="643"/>
      <c r="DI26" s="643"/>
      <c r="DJ26" s="643"/>
      <c r="DK26" s="644"/>
      <c r="DL26" s="648" t="s">
        <v>267</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2">
      <c r="B27" s="639" t="s">
        <v>302</v>
      </c>
      <c r="C27" s="640"/>
      <c r="D27" s="640"/>
      <c r="E27" s="640"/>
      <c r="F27" s="640"/>
      <c r="G27" s="640"/>
      <c r="H27" s="640"/>
      <c r="I27" s="640"/>
      <c r="J27" s="640"/>
      <c r="K27" s="640"/>
      <c r="L27" s="640"/>
      <c r="M27" s="640"/>
      <c r="N27" s="640"/>
      <c r="O27" s="640"/>
      <c r="P27" s="640"/>
      <c r="Q27" s="641"/>
      <c r="R27" s="642">
        <v>242858</v>
      </c>
      <c r="S27" s="643"/>
      <c r="T27" s="643"/>
      <c r="U27" s="643"/>
      <c r="V27" s="643"/>
      <c r="W27" s="643"/>
      <c r="X27" s="643"/>
      <c r="Y27" s="644"/>
      <c r="Z27" s="675">
        <v>0.1</v>
      </c>
      <c r="AA27" s="675"/>
      <c r="AB27" s="675"/>
      <c r="AC27" s="675"/>
      <c r="AD27" s="676">
        <v>242858</v>
      </c>
      <c r="AE27" s="676"/>
      <c r="AF27" s="676"/>
      <c r="AG27" s="676"/>
      <c r="AH27" s="676"/>
      <c r="AI27" s="676"/>
      <c r="AJ27" s="676"/>
      <c r="AK27" s="676"/>
      <c r="AL27" s="645">
        <v>0.1</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116856952</v>
      </c>
      <c r="BH27" s="643"/>
      <c r="BI27" s="643"/>
      <c r="BJ27" s="643"/>
      <c r="BK27" s="643"/>
      <c r="BL27" s="643"/>
      <c r="BM27" s="643"/>
      <c r="BN27" s="644"/>
      <c r="BO27" s="675">
        <v>100</v>
      </c>
      <c r="BP27" s="675"/>
      <c r="BQ27" s="675"/>
      <c r="BR27" s="675"/>
      <c r="BS27" s="648">
        <v>1659198</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106027347</v>
      </c>
      <c r="CS27" s="661"/>
      <c r="CT27" s="661"/>
      <c r="CU27" s="661"/>
      <c r="CV27" s="661"/>
      <c r="CW27" s="661"/>
      <c r="CX27" s="661"/>
      <c r="CY27" s="662"/>
      <c r="CZ27" s="645">
        <v>23.6</v>
      </c>
      <c r="DA27" s="663"/>
      <c r="DB27" s="663"/>
      <c r="DC27" s="664"/>
      <c r="DD27" s="648">
        <v>32173041</v>
      </c>
      <c r="DE27" s="661"/>
      <c r="DF27" s="661"/>
      <c r="DG27" s="661"/>
      <c r="DH27" s="661"/>
      <c r="DI27" s="661"/>
      <c r="DJ27" s="661"/>
      <c r="DK27" s="662"/>
      <c r="DL27" s="648">
        <v>32171645</v>
      </c>
      <c r="DM27" s="661"/>
      <c r="DN27" s="661"/>
      <c r="DO27" s="661"/>
      <c r="DP27" s="661"/>
      <c r="DQ27" s="661"/>
      <c r="DR27" s="661"/>
      <c r="DS27" s="661"/>
      <c r="DT27" s="661"/>
      <c r="DU27" s="661"/>
      <c r="DV27" s="662"/>
      <c r="DW27" s="645">
        <v>16.100000000000001</v>
      </c>
      <c r="DX27" s="663"/>
      <c r="DY27" s="663"/>
      <c r="DZ27" s="663"/>
      <c r="EA27" s="663"/>
      <c r="EB27" s="663"/>
      <c r="EC27" s="684"/>
    </row>
    <row r="28" spans="2:133" ht="11.25" customHeight="1" x14ac:dyDescent="0.2">
      <c r="B28" s="639" t="s">
        <v>305</v>
      </c>
      <c r="C28" s="640"/>
      <c r="D28" s="640"/>
      <c r="E28" s="640"/>
      <c r="F28" s="640"/>
      <c r="G28" s="640"/>
      <c r="H28" s="640"/>
      <c r="I28" s="640"/>
      <c r="J28" s="640"/>
      <c r="K28" s="640"/>
      <c r="L28" s="640"/>
      <c r="M28" s="640"/>
      <c r="N28" s="640"/>
      <c r="O28" s="640"/>
      <c r="P28" s="640"/>
      <c r="Q28" s="641"/>
      <c r="R28" s="642">
        <v>1792422</v>
      </c>
      <c r="S28" s="643"/>
      <c r="T28" s="643"/>
      <c r="U28" s="643"/>
      <c r="V28" s="643"/>
      <c r="W28" s="643"/>
      <c r="X28" s="643"/>
      <c r="Y28" s="644"/>
      <c r="Z28" s="675">
        <v>0.4</v>
      </c>
      <c r="AA28" s="675"/>
      <c r="AB28" s="675"/>
      <c r="AC28" s="675"/>
      <c r="AD28" s="676" t="s">
        <v>130</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30396822</v>
      </c>
      <c r="CS28" s="643"/>
      <c r="CT28" s="643"/>
      <c r="CU28" s="643"/>
      <c r="CV28" s="643"/>
      <c r="CW28" s="643"/>
      <c r="CX28" s="643"/>
      <c r="CY28" s="644"/>
      <c r="CZ28" s="645">
        <v>6.8</v>
      </c>
      <c r="DA28" s="663"/>
      <c r="DB28" s="663"/>
      <c r="DC28" s="664"/>
      <c r="DD28" s="648">
        <v>28469588</v>
      </c>
      <c r="DE28" s="643"/>
      <c r="DF28" s="643"/>
      <c r="DG28" s="643"/>
      <c r="DH28" s="643"/>
      <c r="DI28" s="643"/>
      <c r="DJ28" s="643"/>
      <c r="DK28" s="644"/>
      <c r="DL28" s="648">
        <v>28469588</v>
      </c>
      <c r="DM28" s="643"/>
      <c r="DN28" s="643"/>
      <c r="DO28" s="643"/>
      <c r="DP28" s="643"/>
      <c r="DQ28" s="643"/>
      <c r="DR28" s="643"/>
      <c r="DS28" s="643"/>
      <c r="DT28" s="643"/>
      <c r="DU28" s="643"/>
      <c r="DV28" s="644"/>
      <c r="DW28" s="645">
        <v>14.2</v>
      </c>
      <c r="DX28" s="663"/>
      <c r="DY28" s="663"/>
      <c r="DZ28" s="663"/>
      <c r="EA28" s="663"/>
      <c r="EB28" s="663"/>
      <c r="EC28" s="684"/>
    </row>
    <row r="29" spans="2:133" ht="11.25" customHeight="1" x14ac:dyDescent="0.2">
      <c r="B29" s="639" t="s">
        <v>307</v>
      </c>
      <c r="C29" s="640"/>
      <c r="D29" s="640"/>
      <c r="E29" s="640"/>
      <c r="F29" s="640"/>
      <c r="G29" s="640"/>
      <c r="H29" s="640"/>
      <c r="I29" s="640"/>
      <c r="J29" s="640"/>
      <c r="K29" s="640"/>
      <c r="L29" s="640"/>
      <c r="M29" s="640"/>
      <c r="N29" s="640"/>
      <c r="O29" s="640"/>
      <c r="P29" s="640"/>
      <c r="Q29" s="641"/>
      <c r="R29" s="642">
        <v>4913970</v>
      </c>
      <c r="S29" s="643"/>
      <c r="T29" s="643"/>
      <c r="U29" s="643"/>
      <c r="V29" s="643"/>
      <c r="W29" s="643"/>
      <c r="X29" s="643"/>
      <c r="Y29" s="644"/>
      <c r="Z29" s="675">
        <v>1.1000000000000001</v>
      </c>
      <c r="AA29" s="675"/>
      <c r="AB29" s="675"/>
      <c r="AC29" s="675"/>
      <c r="AD29" s="676">
        <v>402610</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308</v>
      </c>
      <c r="CE29" s="728"/>
      <c r="CF29" s="681" t="s">
        <v>70</v>
      </c>
      <c r="CG29" s="682"/>
      <c r="CH29" s="682"/>
      <c r="CI29" s="682"/>
      <c r="CJ29" s="682"/>
      <c r="CK29" s="682"/>
      <c r="CL29" s="682"/>
      <c r="CM29" s="682"/>
      <c r="CN29" s="682"/>
      <c r="CO29" s="682"/>
      <c r="CP29" s="682"/>
      <c r="CQ29" s="683"/>
      <c r="CR29" s="642">
        <v>30395895</v>
      </c>
      <c r="CS29" s="661"/>
      <c r="CT29" s="661"/>
      <c r="CU29" s="661"/>
      <c r="CV29" s="661"/>
      <c r="CW29" s="661"/>
      <c r="CX29" s="661"/>
      <c r="CY29" s="662"/>
      <c r="CZ29" s="645">
        <v>6.8</v>
      </c>
      <c r="DA29" s="663"/>
      <c r="DB29" s="663"/>
      <c r="DC29" s="664"/>
      <c r="DD29" s="648">
        <v>28468661</v>
      </c>
      <c r="DE29" s="661"/>
      <c r="DF29" s="661"/>
      <c r="DG29" s="661"/>
      <c r="DH29" s="661"/>
      <c r="DI29" s="661"/>
      <c r="DJ29" s="661"/>
      <c r="DK29" s="662"/>
      <c r="DL29" s="648">
        <v>28468661</v>
      </c>
      <c r="DM29" s="661"/>
      <c r="DN29" s="661"/>
      <c r="DO29" s="661"/>
      <c r="DP29" s="661"/>
      <c r="DQ29" s="661"/>
      <c r="DR29" s="661"/>
      <c r="DS29" s="661"/>
      <c r="DT29" s="661"/>
      <c r="DU29" s="661"/>
      <c r="DV29" s="662"/>
      <c r="DW29" s="645">
        <v>14.2</v>
      </c>
      <c r="DX29" s="663"/>
      <c r="DY29" s="663"/>
      <c r="DZ29" s="663"/>
      <c r="EA29" s="663"/>
      <c r="EB29" s="663"/>
      <c r="EC29" s="684"/>
    </row>
    <row r="30" spans="2:133" ht="11.25" customHeight="1" x14ac:dyDescent="0.2">
      <c r="B30" s="639" t="s">
        <v>309</v>
      </c>
      <c r="C30" s="640"/>
      <c r="D30" s="640"/>
      <c r="E30" s="640"/>
      <c r="F30" s="640"/>
      <c r="G30" s="640"/>
      <c r="H30" s="640"/>
      <c r="I30" s="640"/>
      <c r="J30" s="640"/>
      <c r="K30" s="640"/>
      <c r="L30" s="640"/>
      <c r="M30" s="640"/>
      <c r="N30" s="640"/>
      <c r="O30" s="640"/>
      <c r="P30" s="640"/>
      <c r="Q30" s="641"/>
      <c r="R30" s="642">
        <v>2751522</v>
      </c>
      <c r="S30" s="643"/>
      <c r="T30" s="643"/>
      <c r="U30" s="643"/>
      <c r="V30" s="643"/>
      <c r="W30" s="643"/>
      <c r="X30" s="643"/>
      <c r="Y30" s="644"/>
      <c r="Z30" s="675">
        <v>0.6</v>
      </c>
      <c r="AA30" s="675"/>
      <c r="AB30" s="675"/>
      <c r="AC30" s="675"/>
      <c r="AD30" s="676">
        <v>104107</v>
      </c>
      <c r="AE30" s="676"/>
      <c r="AF30" s="676"/>
      <c r="AG30" s="676"/>
      <c r="AH30" s="676"/>
      <c r="AI30" s="676"/>
      <c r="AJ30" s="676"/>
      <c r="AK30" s="676"/>
      <c r="AL30" s="645">
        <v>0.1</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310</v>
      </c>
      <c r="BH30" s="716"/>
      <c r="BI30" s="716"/>
      <c r="BJ30" s="716"/>
      <c r="BK30" s="716"/>
      <c r="BL30" s="716"/>
      <c r="BM30" s="716"/>
      <c r="BN30" s="716"/>
      <c r="BO30" s="716"/>
      <c r="BP30" s="716"/>
      <c r="BQ30" s="717"/>
      <c r="BR30" s="703" t="s">
        <v>311</v>
      </c>
      <c r="BS30" s="716"/>
      <c r="BT30" s="716"/>
      <c r="BU30" s="716"/>
      <c r="BV30" s="716"/>
      <c r="BW30" s="716"/>
      <c r="BX30" s="716"/>
      <c r="BY30" s="716"/>
      <c r="BZ30" s="716"/>
      <c r="CA30" s="716"/>
      <c r="CB30" s="717"/>
      <c r="CD30" s="729"/>
      <c r="CE30" s="730"/>
      <c r="CF30" s="681" t="s">
        <v>312</v>
      </c>
      <c r="CG30" s="682"/>
      <c r="CH30" s="682"/>
      <c r="CI30" s="682"/>
      <c r="CJ30" s="682"/>
      <c r="CK30" s="682"/>
      <c r="CL30" s="682"/>
      <c r="CM30" s="682"/>
      <c r="CN30" s="682"/>
      <c r="CO30" s="682"/>
      <c r="CP30" s="682"/>
      <c r="CQ30" s="683"/>
      <c r="CR30" s="642">
        <v>28185234</v>
      </c>
      <c r="CS30" s="643"/>
      <c r="CT30" s="643"/>
      <c r="CU30" s="643"/>
      <c r="CV30" s="643"/>
      <c r="CW30" s="643"/>
      <c r="CX30" s="643"/>
      <c r="CY30" s="644"/>
      <c r="CZ30" s="645">
        <v>6.3</v>
      </c>
      <c r="DA30" s="663"/>
      <c r="DB30" s="663"/>
      <c r="DC30" s="664"/>
      <c r="DD30" s="648">
        <v>26258000</v>
      </c>
      <c r="DE30" s="643"/>
      <c r="DF30" s="643"/>
      <c r="DG30" s="643"/>
      <c r="DH30" s="643"/>
      <c r="DI30" s="643"/>
      <c r="DJ30" s="643"/>
      <c r="DK30" s="644"/>
      <c r="DL30" s="648">
        <v>26258000</v>
      </c>
      <c r="DM30" s="643"/>
      <c r="DN30" s="643"/>
      <c r="DO30" s="643"/>
      <c r="DP30" s="643"/>
      <c r="DQ30" s="643"/>
      <c r="DR30" s="643"/>
      <c r="DS30" s="643"/>
      <c r="DT30" s="643"/>
      <c r="DU30" s="643"/>
      <c r="DV30" s="644"/>
      <c r="DW30" s="645">
        <v>13.1</v>
      </c>
      <c r="DX30" s="663"/>
      <c r="DY30" s="663"/>
      <c r="DZ30" s="663"/>
      <c r="EA30" s="663"/>
      <c r="EB30" s="663"/>
      <c r="EC30" s="684"/>
    </row>
    <row r="31" spans="2:133" ht="11.25" customHeight="1" x14ac:dyDescent="0.2">
      <c r="B31" s="639" t="s">
        <v>313</v>
      </c>
      <c r="C31" s="640"/>
      <c r="D31" s="640"/>
      <c r="E31" s="640"/>
      <c r="F31" s="640"/>
      <c r="G31" s="640"/>
      <c r="H31" s="640"/>
      <c r="I31" s="640"/>
      <c r="J31" s="640"/>
      <c r="K31" s="640"/>
      <c r="L31" s="640"/>
      <c r="M31" s="640"/>
      <c r="N31" s="640"/>
      <c r="O31" s="640"/>
      <c r="P31" s="640"/>
      <c r="Q31" s="641"/>
      <c r="R31" s="642">
        <v>170584288</v>
      </c>
      <c r="S31" s="643"/>
      <c r="T31" s="643"/>
      <c r="U31" s="643"/>
      <c r="V31" s="643"/>
      <c r="W31" s="643"/>
      <c r="X31" s="643"/>
      <c r="Y31" s="644"/>
      <c r="Z31" s="675">
        <v>37.1</v>
      </c>
      <c r="AA31" s="675"/>
      <c r="AB31" s="675"/>
      <c r="AC31" s="675"/>
      <c r="AD31" s="676" t="s">
        <v>267</v>
      </c>
      <c r="AE31" s="676"/>
      <c r="AF31" s="676"/>
      <c r="AG31" s="676"/>
      <c r="AH31" s="676"/>
      <c r="AI31" s="676"/>
      <c r="AJ31" s="676"/>
      <c r="AK31" s="676"/>
      <c r="AL31" s="645" t="s">
        <v>130</v>
      </c>
      <c r="AM31" s="646"/>
      <c r="AN31" s="646"/>
      <c r="AO31" s="677"/>
      <c r="AP31" s="718" t="s">
        <v>314</v>
      </c>
      <c r="AQ31" s="719"/>
      <c r="AR31" s="719"/>
      <c r="AS31" s="719"/>
      <c r="AT31" s="724" t="s">
        <v>315</v>
      </c>
      <c r="AU31" s="231"/>
      <c r="AV31" s="231"/>
      <c r="AW31" s="231"/>
      <c r="AX31" s="708" t="s">
        <v>189</v>
      </c>
      <c r="AY31" s="709"/>
      <c r="AZ31" s="709"/>
      <c r="BA31" s="709"/>
      <c r="BB31" s="709"/>
      <c r="BC31" s="709"/>
      <c r="BD31" s="709"/>
      <c r="BE31" s="709"/>
      <c r="BF31" s="710"/>
      <c r="BG31" s="711">
        <v>98.5</v>
      </c>
      <c r="BH31" s="712"/>
      <c r="BI31" s="712"/>
      <c r="BJ31" s="712"/>
      <c r="BK31" s="712"/>
      <c r="BL31" s="712"/>
      <c r="BM31" s="713">
        <v>97.2</v>
      </c>
      <c r="BN31" s="712"/>
      <c r="BO31" s="712"/>
      <c r="BP31" s="712"/>
      <c r="BQ31" s="714"/>
      <c r="BR31" s="711">
        <v>99.1</v>
      </c>
      <c r="BS31" s="712"/>
      <c r="BT31" s="712"/>
      <c r="BU31" s="712"/>
      <c r="BV31" s="712"/>
      <c r="BW31" s="712"/>
      <c r="BX31" s="713">
        <v>97.7</v>
      </c>
      <c r="BY31" s="712"/>
      <c r="BZ31" s="712"/>
      <c r="CA31" s="712"/>
      <c r="CB31" s="714"/>
      <c r="CD31" s="729"/>
      <c r="CE31" s="730"/>
      <c r="CF31" s="681" t="s">
        <v>316</v>
      </c>
      <c r="CG31" s="682"/>
      <c r="CH31" s="682"/>
      <c r="CI31" s="682"/>
      <c r="CJ31" s="682"/>
      <c r="CK31" s="682"/>
      <c r="CL31" s="682"/>
      <c r="CM31" s="682"/>
      <c r="CN31" s="682"/>
      <c r="CO31" s="682"/>
      <c r="CP31" s="682"/>
      <c r="CQ31" s="683"/>
      <c r="CR31" s="642">
        <v>2210661</v>
      </c>
      <c r="CS31" s="661"/>
      <c r="CT31" s="661"/>
      <c r="CU31" s="661"/>
      <c r="CV31" s="661"/>
      <c r="CW31" s="661"/>
      <c r="CX31" s="661"/>
      <c r="CY31" s="662"/>
      <c r="CZ31" s="645">
        <v>0.5</v>
      </c>
      <c r="DA31" s="663"/>
      <c r="DB31" s="663"/>
      <c r="DC31" s="664"/>
      <c r="DD31" s="648">
        <v>2210661</v>
      </c>
      <c r="DE31" s="661"/>
      <c r="DF31" s="661"/>
      <c r="DG31" s="661"/>
      <c r="DH31" s="661"/>
      <c r="DI31" s="661"/>
      <c r="DJ31" s="661"/>
      <c r="DK31" s="662"/>
      <c r="DL31" s="648">
        <v>2210661</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2">
      <c r="B32" s="733" t="s">
        <v>317</v>
      </c>
      <c r="C32" s="734"/>
      <c r="D32" s="734"/>
      <c r="E32" s="734"/>
      <c r="F32" s="734"/>
      <c r="G32" s="734"/>
      <c r="H32" s="734"/>
      <c r="I32" s="734"/>
      <c r="J32" s="734"/>
      <c r="K32" s="734"/>
      <c r="L32" s="734"/>
      <c r="M32" s="734"/>
      <c r="N32" s="734"/>
      <c r="O32" s="734"/>
      <c r="P32" s="734"/>
      <c r="Q32" s="735"/>
      <c r="R32" s="642">
        <v>4948</v>
      </c>
      <c r="S32" s="643"/>
      <c r="T32" s="643"/>
      <c r="U32" s="643"/>
      <c r="V32" s="643"/>
      <c r="W32" s="643"/>
      <c r="X32" s="643"/>
      <c r="Y32" s="644"/>
      <c r="Z32" s="675">
        <v>0</v>
      </c>
      <c r="AA32" s="675"/>
      <c r="AB32" s="675"/>
      <c r="AC32" s="675"/>
      <c r="AD32" s="676">
        <v>4948</v>
      </c>
      <c r="AE32" s="676"/>
      <c r="AF32" s="676"/>
      <c r="AG32" s="676"/>
      <c r="AH32" s="676"/>
      <c r="AI32" s="676"/>
      <c r="AJ32" s="676"/>
      <c r="AK32" s="676"/>
      <c r="AL32" s="645">
        <v>0</v>
      </c>
      <c r="AM32" s="646"/>
      <c r="AN32" s="646"/>
      <c r="AO32" s="677"/>
      <c r="AP32" s="720"/>
      <c r="AQ32" s="721"/>
      <c r="AR32" s="721"/>
      <c r="AS32" s="721"/>
      <c r="AT32" s="725"/>
      <c r="AU32" s="230" t="s">
        <v>318</v>
      </c>
      <c r="AV32" s="230"/>
      <c r="AW32" s="230"/>
      <c r="AX32" s="639" t="s">
        <v>319</v>
      </c>
      <c r="AY32" s="640"/>
      <c r="AZ32" s="640"/>
      <c r="BA32" s="640"/>
      <c r="BB32" s="640"/>
      <c r="BC32" s="640"/>
      <c r="BD32" s="640"/>
      <c r="BE32" s="640"/>
      <c r="BF32" s="641"/>
      <c r="BG32" s="715">
        <v>98.9</v>
      </c>
      <c r="BH32" s="661"/>
      <c r="BI32" s="661"/>
      <c r="BJ32" s="661"/>
      <c r="BK32" s="661"/>
      <c r="BL32" s="661"/>
      <c r="BM32" s="646">
        <v>97.5</v>
      </c>
      <c r="BN32" s="707"/>
      <c r="BO32" s="707"/>
      <c r="BP32" s="707"/>
      <c r="BQ32" s="688"/>
      <c r="BR32" s="715">
        <v>98.9</v>
      </c>
      <c r="BS32" s="661"/>
      <c r="BT32" s="661"/>
      <c r="BU32" s="661"/>
      <c r="BV32" s="661"/>
      <c r="BW32" s="661"/>
      <c r="BX32" s="646">
        <v>97.5</v>
      </c>
      <c r="BY32" s="707"/>
      <c r="BZ32" s="707"/>
      <c r="CA32" s="707"/>
      <c r="CB32" s="688"/>
      <c r="CD32" s="731"/>
      <c r="CE32" s="732"/>
      <c r="CF32" s="681" t="s">
        <v>320</v>
      </c>
      <c r="CG32" s="682"/>
      <c r="CH32" s="682"/>
      <c r="CI32" s="682"/>
      <c r="CJ32" s="682"/>
      <c r="CK32" s="682"/>
      <c r="CL32" s="682"/>
      <c r="CM32" s="682"/>
      <c r="CN32" s="682"/>
      <c r="CO32" s="682"/>
      <c r="CP32" s="682"/>
      <c r="CQ32" s="683"/>
      <c r="CR32" s="642">
        <v>927</v>
      </c>
      <c r="CS32" s="643"/>
      <c r="CT32" s="643"/>
      <c r="CU32" s="643"/>
      <c r="CV32" s="643"/>
      <c r="CW32" s="643"/>
      <c r="CX32" s="643"/>
      <c r="CY32" s="644"/>
      <c r="CZ32" s="645">
        <v>0</v>
      </c>
      <c r="DA32" s="663"/>
      <c r="DB32" s="663"/>
      <c r="DC32" s="664"/>
      <c r="DD32" s="648">
        <v>927</v>
      </c>
      <c r="DE32" s="643"/>
      <c r="DF32" s="643"/>
      <c r="DG32" s="643"/>
      <c r="DH32" s="643"/>
      <c r="DI32" s="643"/>
      <c r="DJ32" s="643"/>
      <c r="DK32" s="644"/>
      <c r="DL32" s="648">
        <v>927</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321</v>
      </c>
      <c r="C33" s="640"/>
      <c r="D33" s="640"/>
      <c r="E33" s="640"/>
      <c r="F33" s="640"/>
      <c r="G33" s="640"/>
      <c r="H33" s="640"/>
      <c r="I33" s="640"/>
      <c r="J33" s="640"/>
      <c r="K33" s="640"/>
      <c r="L33" s="640"/>
      <c r="M33" s="640"/>
      <c r="N33" s="640"/>
      <c r="O33" s="640"/>
      <c r="P33" s="640"/>
      <c r="Q33" s="641"/>
      <c r="R33" s="642">
        <v>24521592</v>
      </c>
      <c r="S33" s="643"/>
      <c r="T33" s="643"/>
      <c r="U33" s="643"/>
      <c r="V33" s="643"/>
      <c r="W33" s="643"/>
      <c r="X33" s="643"/>
      <c r="Y33" s="644"/>
      <c r="Z33" s="675">
        <v>5.3</v>
      </c>
      <c r="AA33" s="675"/>
      <c r="AB33" s="675"/>
      <c r="AC33" s="675"/>
      <c r="AD33" s="676" t="s">
        <v>130</v>
      </c>
      <c r="AE33" s="676"/>
      <c r="AF33" s="676"/>
      <c r="AG33" s="676"/>
      <c r="AH33" s="676"/>
      <c r="AI33" s="676"/>
      <c r="AJ33" s="676"/>
      <c r="AK33" s="676"/>
      <c r="AL33" s="645" t="s">
        <v>130</v>
      </c>
      <c r="AM33" s="646"/>
      <c r="AN33" s="646"/>
      <c r="AO33" s="677"/>
      <c r="AP33" s="722"/>
      <c r="AQ33" s="723"/>
      <c r="AR33" s="723"/>
      <c r="AS33" s="723"/>
      <c r="AT33" s="726"/>
      <c r="AU33" s="232"/>
      <c r="AV33" s="232"/>
      <c r="AW33" s="232"/>
      <c r="AX33" s="623" t="s">
        <v>322</v>
      </c>
      <c r="AY33" s="624"/>
      <c r="AZ33" s="624"/>
      <c r="BA33" s="624"/>
      <c r="BB33" s="624"/>
      <c r="BC33" s="624"/>
      <c r="BD33" s="624"/>
      <c r="BE33" s="624"/>
      <c r="BF33" s="625"/>
      <c r="BG33" s="706">
        <v>97.8</v>
      </c>
      <c r="BH33" s="627"/>
      <c r="BI33" s="627"/>
      <c r="BJ33" s="627"/>
      <c r="BK33" s="627"/>
      <c r="BL33" s="627"/>
      <c r="BM33" s="669">
        <v>96.6</v>
      </c>
      <c r="BN33" s="627"/>
      <c r="BO33" s="627"/>
      <c r="BP33" s="627"/>
      <c r="BQ33" s="671"/>
      <c r="BR33" s="706">
        <v>99.2</v>
      </c>
      <c r="BS33" s="627"/>
      <c r="BT33" s="627"/>
      <c r="BU33" s="627"/>
      <c r="BV33" s="627"/>
      <c r="BW33" s="627"/>
      <c r="BX33" s="669">
        <v>97.7</v>
      </c>
      <c r="BY33" s="627"/>
      <c r="BZ33" s="627"/>
      <c r="CA33" s="627"/>
      <c r="CB33" s="671"/>
      <c r="CD33" s="681" t="s">
        <v>323</v>
      </c>
      <c r="CE33" s="682"/>
      <c r="CF33" s="682"/>
      <c r="CG33" s="682"/>
      <c r="CH33" s="682"/>
      <c r="CI33" s="682"/>
      <c r="CJ33" s="682"/>
      <c r="CK33" s="682"/>
      <c r="CL33" s="682"/>
      <c r="CM33" s="682"/>
      <c r="CN33" s="682"/>
      <c r="CO33" s="682"/>
      <c r="CP33" s="682"/>
      <c r="CQ33" s="683"/>
      <c r="CR33" s="642">
        <v>180877665</v>
      </c>
      <c r="CS33" s="661"/>
      <c r="CT33" s="661"/>
      <c r="CU33" s="661"/>
      <c r="CV33" s="661"/>
      <c r="CW33" s="661"/>
      <c r="CX33" s="661"/>
      <c r="CY33" s="662"/>
      <c r="CZ33" s="645">
        <v>40.299999999999997</v>
      </c>
      <c r="DA33" s="663"/>
      <c r="DB33" s="663"/>
      <c r="DC33" s="664"/>
      <c r="DD33" s="648">
        <v>81244509</v>
      </c>
      <c r="DE33" s="661"/>
      <c r="DF33" s="661"/>
      <c r="DG33" s="661"/>
      <c r="DH33" s="661"/>
      <c r="DI33" s="661"/>
      <c r="DJ33" s="661"/>
      <c r="DK33" s="662"/>
      <c r="DL33" s="648">
        <v>51584160</v>
      </c>
      <c r="DM33" s="661"/>
      <c r="DN33" s="661"/>
      <c r="DO33" s="661"/>
      <c r="DP33" s="661"/>
      <c r="DQ33" s="661"/>
      <c r="DR33" s="661"/>
      <c r="DS33" s="661"/>
      <c r="DT33" s="661"/>
      <c r="DU33" s="661"/>
      <c r="DV33" s="662"/>
      <c r="DW33" s="645">
        <v>25.8</v>
      </c>
      <c r="DX33" s="663"/>
      <c r="DY33" s="663"/>
      <c r="DZ33" s="663"/>
      <c r="EA33" s="663"/>
      <c r="EB33" s="663"/>
      <c r="EC33" s="684"/>
    </row>
    <row r="34" spans="2:133" ht="11.25" customHeight="1" x14ac:dyDescent="0.2">
      <c r="B34" s="639" t="s">
        <v>324</v>
      </c>
      <c r="C34" s="640"/>
      <c r="D34" s="640"/>
      <c r="E34" s="640"/>
      <c r="F34" s="640"/>
      <c r="G34" s="640"/>
      <c r="H34" s="640"/>
      <c r="I34" s="640"/>
      <c r="J34" s="640"/>
      <c r="K34" s="640"/>
      <c r="L34" s="640"/>
      <c r="M34" s="640"/>
      <c r="N34" s="640"/>
      <c r="O34" s="640"/>
      <c r="P34" s="640"/>
      <c r="Q34" s="641"/>
      <c r="R34" s="642">
        <v>3323508</v>
      </c>
      <c r="S34" s="643"/>
      <c r="T34" s="643"/>
      <c r="U34" s="643"/>
      <c r="V34" s="643"/>
      <c r="W34" s="643"/>
      <c r="X34" s="643"/>
      <c r="Y34" s="644"/>
      <c r="Z34" s="675">
        <v>0.7</v>
      </c>
      <c r="AA34" s="675"/>
      <c r="AB34" s="675"/>
      <c r="AC34" s="675"/>
      <c r="AD34" s="676" t="s">
        <v>130</v>
      </c>
      <c r="AE34" s="676"/>
      <c r="AF34" s="676"/>
      <c r="AG34" s="676"/>
      <c r="AH34" s="676"/>
      <c r="AI34" s="676"/>
      <c r="AJ34" s="676"/>
      <c r="AK34" s="676"/>
      <c r="AL34" s="645" t="s">
        <v>267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325</v>
      </c>
      <c r="CE34" s="682"/>
      <c r="CF34" s="682"/>
      <c r="CG34" s="682"/>
      <c r="CH34" s="682"/>
      <c r="CI34" s="682"/>
      <c r="CJ34" s="682"/>
      <c r="CK34" s="682"/>
      <c r="CL34" s="682"/>
      <c r="CM34" s="682"/>
      <c r="CN34" s="682"/>
      <c r="CO34" s="682"/>
      <c r="CP34" s="682"/>
      <c r="CQ34" s="683"/>
      <c r="CR34" s="642">
        <v>40744537</v>
      </c>
      <c r="CS34" s="643"/>
      <c r="CT34" s="643"/>
      <c r="CU34" s="643"/>
      <c r="CV34" s="643"/>
      <c r="CW34" s="643"/>
      <c r="CX34" s="643"/>
      <c r="CY34" s="644"/>
      <c r="CZ34" s="645">
        <v>9.1</v>
      </c>
      <c r="DA34" s="663"/>
      <c r="DB34" s="663"/>
      <c r="DC34" s="664"/>
      <c r="DD34" s="648">
        <v>29254308</v>
      </c>
      <c r="DE34" s="643"/>
      <c r="DF34" s="643"/>
      <c r="DG34" s="643"/>
      <c r="DH34" s="643"/>
      <c r="DI34" s="643"/>
      <c r="DJ34" s="643"/>
      <c r="DK34" s="644"/>
      <c r="DL34" s="648">
        <v>19076206</v>
      </c>
      <c r="DM34" s="643"/>
      <c r="DN34" s="643"/>
      <c r="DO34" s="643"/>
      <c r="DP34" s="643"/>
      <c r="DQ34" s="643"/>
      <c r="DR34" s="643"/>
      <c r="DS34" s="643"/>
      <c r="DT34" s="643"/>
      <c r="DU34" s="643"/>
      <c r="DV34" s="644"/>
      <c r="DW34" s="645">
        <v>9.5</v>
      </c>
      <c r="DX34" s="663"/>
      <c r="DY34" s="663"/>
      <c r="DZ34" s="663"/>
      <c r="EA34" s="663"/>
      <c r="EB34" s="663"/>
      <c r="EC34" s="684"/>
    </row>
    <row r="35" spans="2:133" ht="11.25" customHeight="1" x14ac:dyDescent="0.2">
      <c r="B35" s="639" t="s">
        <v>326</v>
      </c>
      <c r="C35" s="640"/>
      <c r="D35" s="640"/>
      <c r="E35" s="640"/>
      <c r="F35" s="640"/>
      <c r="G35" s="640"/>
      <c r="H35" s="640"/>
      <c r="I35" s="640"/>
      <c r="J35" s="640"/>
      <c r="K35" s="640"/>
      <c r="L35" s="640"/>
      <c r="M35" s="640"/>
      <c r="N35" s="640"/>
      <c r="O35" s="640"/>
      <c r="P35" s="640"/>
      <c r="Q35" s="641"/>
      <c r="R35" s="642">
        <v>614779</v>
      </c>
      <c r="S35" s="643"/>
      <c r="T35" s="643"/>
      <c r="U35" s="643"/>
      <c r="V35" s="643"/>
      <c r="W35" s="643"/>
      <c r="X35" s="643"/>
      <c r="Y35" s="644"/>
      <c r="Z35" s="675">
        <v>0.1</v>
      </c>
      <c r="AA35" s="675"/>
      <c r="AB35" s="675"/>
      <c r="AC35" s="675"/>
      <c r="AD35" s="676" t="s">
        <v>130</v>
      </c>
      <c r="AE35" s="676"/>
      <c r="AF35" s="676"/>
      <c r="AG35" s="676"/>
      <c r="AH35" s="676"/>
      <c r="AI35" s="676"/>
      <c r="AJ35" s="676"/>
      <c r="AK35" s="676"/>
      <c r="AL35" s="645" t="s">
        <v>267</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329</v>
      </c>
      <c r="CE35" s="682"/>
      <c r="CF35" s="682"/>
      <c r="CG35" s="682"/>
      <c r="CH35" s="682"/>
      <c r="CI35" s="682"/>
      <c r="CJ35" s="682"/>
      <c r="CK35" s="682"/>
      <c r="CL35" s="682"/>
      <c r="CM35" s="682"/>
      <c r="CN35" s="682"/>
      <c r="CO35" s="682"/>
      <c r="CP35" s="682"/>
      <c r="CQ35" s="683"/>
      <c r="CR35" s="642">
        <v>3086280</v>
      </c>
      <c r="CS35" s="661"/>
      <c r="CT35" s="661"/>
      <c r="CU35" s="661"/>
      <c r="CV35" s="661"/>
      <c r="CW35" s="661"/>
      <c r="CX35" s="661"/>
      <c r="CY35" s="662"/>
      <c r="CZ35" s="645">
        <v>0.7</v>
      </c>
      <c r="DA35" s="663"/>
      <c r="DB35" s="663"/>
      <c r="DC35" s="664"/>
      <c r="DD35" s="648">
        <v>2370779</v>
      </c>
      <c r="DE35" s="661"/>
      <c r="DF35" s="661"/>
      <c r="DG35" s="661"/>
      <c r="DH35" s="661"/>
      <c r="DI35" s="661"/>
      <c r="DJ35" s="661"/>
      <c r="DK35" s="662"/>
      <c r="DL35" s="648">
        <v>2370779</v>
      </c>
      <c r="DM35" s="661"/>
      <c r="DN35" s="661"/>
      <c r="DO35" s="661"/>
      <c r="DP35" s="661"/>
      <c r="DQ35" s="661"/>
      <c r="DR35" s="661"/>
      <c r="DS35" s="661"/>
      <c r="DT35" s="661"/>
      <c r="DU35" s="661"/>
      <c r="DV35" s="662"/>
      <c r="DW35" s="645">
        <v>1.2</v>
      </c>
      <c r="DX35" s="663"/>
      <c r="DY35" s="663"/>
      <c r="DZ35" s="663"/>
      <c r="EA35" s="663"/>
      <c r="EB35" s="663"/>
      <c r="EC35" s="684"/>
    </row>
    <row r="36" spans="2:133" ht="11.25" customHeight="1" x14ac:dyDescent="0.2">
      <c r="B36" s="639" t="s">
        <v>330</v>
      </c>
      <c r="C36" s="640"/>
      <c r="D36" s="640"/>
      <c r="E36" s="640"/>
      <c r="F36" s="640"/>
      <c r="G36" s="640"/>
      <c r="H36" s="640"/>
      <c r="I36" s="640"/>
      <c r="J36" s="640"/>
      <c r="K36" s="640"/>
      <c r="L36" s="640"/>
      <c r="M36" s="640"/>
      <c r="N36" s="640"/>
      <c r="O36" s="640"/>
      <c r="P36" s="640"/>
      <c r="Q36" s="641"/>
      <c r="R36" s="642">
        <v>5434086</v>
      </c>
      <c r="S36" s="643"/>
      <c r="T36" s="643"/>
      <c r="U36" s="643"/>
      <c r="V36" s="643"/>
      <c r="W36" s="643"/>
      <c r="X36" s="643"/>
      <c r="Y36" s="644"/>
      <c r="Z36" s="675">
        <v>1.2</v>
      </c>
      <c r="AA36" s="675"/>
      <c r="AB36" s="675"/>
      <c r="AC36" s="675"/>
      <c r="AD36" s="676" t="s">
        <v>267</v>
      </c>
      <c r="AE36" s="676"/>
      <c r="AF36" s="676"/>
      <c r="AG36" s="676"/>
      <c r="AH36" s="676"/>
      <c r="AI36" s="676"/>
      <c r="AJ36" s="676"/>
      <c r="AK36" s="676"/>
      <c r="AL36" s="645" t="s">
        <v>130</v>
      </c>
      <c r="AM36" s="646"/>
      <c r="AN36" s="646"/>
      <c r="AO36" s="677"/>
      <c r="AP36" s="235"/>
      <c r="AQ36" s="694" t="s">
        <v>331</v>
      </c>
      <c r="AR36" s="695"/>
      <c r="AS36" s="695"/>
      <c r="AT36" s="695"/>
      <c r="AU36" s="695"/>
      <c r="AV36" s="695"/>
      <c r="AW36" s="695"/>
      <c r="AX36" s="695"/>
      <c r="AY36" s="696"/>
      <c r="AZ36" s="697">
        <v>37414790</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398689</v>
      </c>
      <c r="BW36" s="698"/>
      <c r="BX36" s="698"/>
      <c r="BY36" s="698"/>
      <c r="BZ36" s="698"/>
      <c r="CA36" s="698"/>
      <c r="CB36" s="699"/>
      <c r="CD36" s="681" t="s">
        <v>333</v>
      </c>
      <c r="CE36" s="682"/>
      <c r="CF36" s="682"/>
      <c r="CG36" s="682"/>
      <c r="CH36" s="682"/>
      <c r="CI36" s="682"/>
      <c r="CJ36" s="682"/>
      <c r="CK36" s="682"/>
      <c r="CL36" s="682"/>
      <c r="CM36" s="682"/>
      <c r="CN36" s="682"/>
      <c r="CO36" s="682"/>
      <c r="CP36" s="682"/>
      <c r="CQ36" s="683"/>
      <c r="CR36" s="642">
        <v>94616519</v>
      </c>
      <c r="CS36" s="643"/>
      <c r="CT36" s="643"/>
      <c r="CU36" s="643"/>
      <c r="CV36" s="643"/>
      <c r="CW36" s="643"/>
      <c r="CX36" s="643"/>
      <c r="CY36" s="644"/>
      <c r="CZ36" s="645">
        <v>21.1</v>
      </c>
      <c r="DA36" s="663"/>
      <c r="DB36" s="663"/>
      <c r="DC36" s="664"/>
      <c r="DD36" s="648">
        <v>18286283</v>
      </c>
      <c r="DE36" s="643"/>
      <c r="DF36" s="643"/>
      <c r="DG36" s="643"/>
      <c r="DH36" s="643"/>
      <c r="DI36" s="643"/>
      <c r="DJ36" s="643"/>
      <c r="DK36" s="644"/>
      <c r="DL36" s="648">
        <v>9509044</v>
      </c>
      <c r="DM36" s="643"/>
      <c r="DN36" s="643"/>
      <c r="DO36" s="643"/>
      <c r="DP36" s="643"/>
      <c r="DQ36" s="643"/>
      <c r="DR36" s="643"/>
      <c r="DS36" s="643"/>
      <c r="DT36" s="643"/>
      <c r="DU36" s="643"/>
      <c r="DV36" s="644"/>
      <c r="DW36" s="645">
        <v>4.8</v>
      </c>
      <c r="DX36" s="663"/>
      <c r="DY36" s="663"/>
      <c r="DZ36" s="663"/>
      <c r="EA36" s="663"/>
      <c r="EB36" s="663"/>
      <c r="EC36" s="684"/>
    </row>
    <row r="37" spans="2:133" ht="11.25" customHeight="1" x14ac:dyDescent="0.2">
      <c r="B37" s="639" t="s">
        <v>334</v>
      </c>
      <c r="C37" s="640"/>
      <c r="D37" s="640"/>
      <c r="E37" s="640"/>
      <c r="F37" s="640"/>
      <c r="G37" s="640"/>
      <c r="H37" s="640"/>
      <c r="I37" s="640"/>
      <c r="J37" s="640"/>
      <c r="K37" s="640"/>
      <c r="L37" s="640"/>
      <c r="M37" s="640"/>
      <c r="N37" s="640"/>
      <c r="O37" s="640"/>
      <c r="P37" s="640"/>
      <c r="Q37" s="641"/>
      <c r="R37" s="642">
        <v>8574999</v>
      </c>
      <c r="S37" s="643"/>
      <c r="T37" s="643"/>
      <c r="U37" s="643"/>
      <c r="V37" s="643"/>
      <c r="W37" s="643"/>
      <c r="X37" s="643"/>
      <c r="Y37" s="644"/>
      <c r="Z37" s="675">
        <v>1.9</v>
      </c>
      <c r="AA37" s="675"/>
      <c r="AB37" s="675"/>
      <c r="AC37" s="675"/>
      <c r="AD37" s="676" t="s">
        <v>130</v>
      </c>
      <c r="AE37" s="676"/>
      <c r="AF37" s="676"/>
      <c r="AG37" s="676"/>
      <c r="AH37" s="676"/>
      <c r="AI37" s="676"/>
      <c r="AJ37" s="676"/>
      <c r="AK37" s="676"/>
      <c r="AL37" s="645" t="s">
        <v>130</v>
      </c>
      <c r="AM37" s="646"/>
      <c r="AN37" s="646"/>
      <c r="AO37" s="677"/>
      <c r="AQ37" s="685" t="s">
        <v>335</v>
      </c>
      <c r="AR37" s="686"/>
      <c r="AS37" s="686"/>
      <c r="AT37" s="686"/>
      <c r="AU37" s="686"/>
      <c r="AV37" s="686"/>
      <c r="AW37" s="686"/>
      <c r="AX37" s="686"/>
      <c r="AY37" s="687"/>
      <c r="AZ37" s="642">
        <v>5948156</v>
      </c>
      <c r="BA37" s="643"/>
      <c r="BB37" s="643"/>
      <c r="BC37" s="643"/>
      <c r="BD37" s="661"/>
      <c r="BE37" s="661"/>
      <c r="BF37" s="688"/>
      <c r="BG37" s="681" t="s">
        <v>336</v>
      </c>
      <c r="BH37" s="682"/>
      <c r="BI37" s="682"/>
      <c r="BJ37" s="682"/>
      <c r="BK37" s="682"/>
      <c r="BL37" s="682"/>
      <c r="BM37" s="682"/>
      <c r="BN37" s="682"/>
      <c r="BO37" s="682"/>
      <c r="BP37" s="682"/>
      <c r="BQ37" s="682"/>
      <c r="BR37" s="682"/>
      <c r="BS37" s="682"/>
      <c r="BT37" s="682"/>
      <c r="BU37" s="683"/>
      <c r="BV37" s="642">
        <v>-1860610</v>
      </c>
      <c r="BW37" s="643"/>
      <c r="BX37" s="643"/>
      <c r="BY37" s="643"/>
      <c r="BZ37" s="643"/>
      <c r="CA37" s="643"/>
      <c r="CB37" s="689"/>
      <c r="CD37" s="681" t="s">
        <v>337</v>
      </c>
      <c r="CE37" s="682"/>
      <c r="CF37" s="682"/>
      <c r="CG37" s="682"/>
      <c r="CH37" s="682"/>
      <c r="CI37" s="682"/>
      <c r="CJ37" s="682"/>
      <c r="CK37" s="682"/>
      <c r="CL37" s="682"/>
      <c r="CM37" s="682"/>
      <c r="CN37" s="682"/>
      <c r="CO37" s="682"/>
      <c r="CP37" s="682"/>
      <c r="CQ37" s="683"/>
      <c r="CR37" s="642">
        <v>175628</v>
      </c>
      <c r="CS37" s="661"/>
      <c r="CT37" s="661"/>
      <c r="CU37" s="661"/>
      <c r="CV37" s="661"/>
      <c r="CW37" s="661"/>
      <c r="CX37" s="661"/>
      <c r="CY37" s="662"/>
      <c r="CZ37" s="645">
        <v>0</v>
      </c>
      <c r="DA37" s="663"/>
      <c r="DB37" s="663"/>
      <c r="DC37" s="664"/>
      <c r="DD37" s="648">
        <v>175628</v>
      </c>
      <c r="DE37" s="661"/>
      <c r="DF37" s="661"/>
      <c r="DG37" s="661"/>
      <c r="DH37" s="661"/>
      <c r="DI37" s="661"/>
      <c r="DJ37" s="661"/>
      <c r="DK37" s="662"/>
      <c r="DL37" s="648">
        <v>175628</v>
      </c>
      <c r="DM37" s="661"/>
      <c r="DN37" s="661"/>
      <c r="DO37" s="661"/>
      <c r="DP37" s="661"/>
      <c r="DQ37" s="661"/>
      <c r="DR37" s="661"/>
      <c r="DS37" s="661"/>
      <c r="DT37" s="661"/>
      <c r="DU37" s="661"/>
      <c r="DV37" s="662"/>
      <c r="DW37" s="645">
        <v>0.1</v>
      </c>
      <c r="DX37" s="663"/>
      <c r="DY37" s="663"/>
      <c r="DZ37" s="663"/>
      <c r="EA37" s="663"/>
      <c r="EB37" s="663"/>
      <c r="EC37" s="684"/>
    </row>
    <row r="38" spans="2:133" ht="11.25" customHeight="1" x14ac:dyDescent="0.2">
      <c r="B38" s="639" t="s">
        <v>338</v>
      </c>
      <c r="C38" s="640"/>
      <c r="D38" s="640"/>
      <c r="E38" s="640"/>
      <c r="F38" s="640"/>
      <c r="G38" s="640"/>
      <c r="H38" s="640"/>
      <c r="I38" s="640"/>
      <c r="J38" s="640"/>
      <c r="K38" s="640"/>
      <c r="L38" s="640"/>
      <c r="M38" s="640"/>
      <c r="N38" s="640"/>
      <c r="O38" s="640"/>
      <c r="P38" s="640"/>
      <c r="Q38" s="641"/>
      <c r="R38" s="642">
        <v>8493915</v>
      </c>
      <c r="S38" s="643"/>
      <c r="T38" s="643"/>
      <c r="U38" s="643"/>
      <c r="V38" s="643"/>
      <c r="W38" s="643"/>
      <c r="X38" s="643"/>
      <c r="Y38" s="644"/>
      <c r="Z38" s="675">
        <v>1.8</v>
      </c>
      <c r="AA38" s="675"/>
      <c r="AB38" s="675"/>
      <c r="AC38" s="675"/>
      <c r="AD38" s="676">
        <v>147</v>
      </c>
      <c r="AE38" s="676"/>
      <c r="AF38" s="676"/>
      <c r="AG38" s="676"/>
      <c r="AH38" s="676"/>
      <c r="AI38" s="676"/>
      <c r="AJ38" s="676"/>
      <c r="AK38" s="676"/>
      <c r="AL38" s="645">
        <v>0</v>
      </c>
      <c r="AM38" s="646"/>
      <c r="AN38" s="646"/>
      <c r="AO38" s="677"/>
      <c r="AQ38" s="685" t="s">
        <v>339</v>
      </c>
      <c r="AR38" s="686"/>
      <c r="AS38" s="686"/>
      <c r="AT38" s="686"/>
      <c r="AU38" s="686"/>
      <c r="AV38" s="686"/>
      <c r="AW38" s="686"/>
      <c r="AX38" s="686"/>
      <c r="AY38" s="687"/>
      <c r="AZ38" s="642">
        <v>1703013</v>
      </c>
      <c r="BA38" s="643"/>
      <c r="BB38" s="643"/>
      <c r="BC38" s="643"/>
      <c r="BD38" s="661"/>
      <c r="BE38" s="661"/>
      <c r="BF38" s="688"/>
      <c r="BG38" s="681" t="s">
        <v>340</v>
      </c>
      <c r="BH38" s="682"/>
      <c r="BI38" s="682"/>
      <c r="BJ38" s="682"/>
      <c r="BK38" s="682"/>
      <c r="BL38" s="682"/>
      <c r="BM38" s="682"/>
      <c r="BN38" s="682"/>
      <c r="BO38" s="682"/>
      <c r="BP38" s="682"/>
      <c r="BQ38" s="682"/>
      <c r="BR38" s="682"/>
      <c r="BS38" s="682"/>
      <c r="BT38" s="682"/>
      <c r="BU38" s="683"/>
      <c r="BV38" s="642">
        <v>96334</v>
      </c>
      <c r="BW38" s="643"/>
      <c r="BX38" s="643"/>
      <c r="BY38" s="643"/>
      <c r="BZ38" s="643"/>
      <c r="CA38" s="643"/>
      <c r="CB38" s="689"/>
      <c r="CD38" s="681" t="s">
        <v>341</v>
      </c>
      <c r="CE38" s="682"/>
      <c r="CF38" s="682"/>
      <c r="CG38" s="682"/>
      <c r="CH38" s="682"/>
      <c r="CI38" s="682"/>
      <c r="CJ38" s="682"/>
      <c r="CK38" s="682"/>
      <c r="CL38" s="682"/>
      <c r="CM38" s="682"/>
      <c r="CN38" s="682"/>
      <c r="CO38" s="682"/>
      <c r="CP38" s="682"/>
      <c r="CQ38" s="683"/>
      <c r="CR38" s="642">
        <v>29279347</v>
      </c>
      <c r="CS38" s="643"/>
      <c r="CT38" s="643"/>
      <c r="CU38" s="643"/>
      <c r="CV38" s="643"/>
      <c r="CW38" s="643"/>
      <c r="CX38" s="643"/>
      <c r="CY38" s="644"/>
      <c r="CZ38" s="645">
        <v>6.5</v>
      </c>
      <c r="DA38" s="663"/>
      <c r="DB38" s="663"/>
      <c r="DC38" s="664"/>
      <c r="DD38" s="648">
        <v>23095300</v>
      </c>
      <c r="DE38" s="643"/>
      <c r="DF38" s="643"/>
      <c r="DG38" s="643"/>
      <c r="DH38" s="643"/>
      <c r="DI38" s="643"/>
      <c r="DJ38" s="643"/>
      <c r="DK38" s="644"/>
      <c r="DL38" s="648">
        <v>20628131</v>
      </c>
      <c r="DM38" s="643"/>
      <c r="DN38" s="643"/>
      <c r="DO38" s="643"/>
      <c r="DP38" s="643"/>
      <c r="DQ38" s="643"/>
      <c r="DR38" s="643"/>
      <c r="DS38" s="643"/>
      <c r="DT38" s="643"/>
      <c r="DU38" s="643"/>
      <c r="DV38" s="644"/>
      <c r="DW38" s="645">
        <v>10.3</v>
      </c>
      <c r="DX38" s="663"/>
      <c r="DY38" s="663"/>
      <c r="DZ38" s="663"/>
      <c r="EA38" s="663"/>
      <c r="EB38" s="663"/>
      <c r="EC38" s="684"/>
    </row>
    <row r="39" spans="2:133" ht="11.25" customHeight="1" x14ac:dyDescent="0.2">
      <c r="B39" s="639" t="s">
        <v>342</v>
      </c>
      <c r="C39" s="640"/>
      <c r="D39" s="640"/>
      <c r="E39" s="640"/>
      <c r="F39" s="640"/>
      <c r="G39" s="640"/>
      <c r="H39" s="640"/>
      <c r="I39" s="640"/>
      <c r="J39" s="640"/>
      <c r="K39" s="640"/>
      <c r="L39" s="640"/>
      <c r="M39" s="640"/>
      <c r="N39" s="640"/>
      <c r="O39" s="640"/>
      <c r="P39" s="640"/>
      <c r="Q39" s="641"/>
      <c r="R39" s="642">
        <v>37295400</v>
      </c>
      <c r="S39" s="643"/>
      <c r="T39" s="643"/>
      <c r="U39" s="643"/>
      <c r="V39" s="643"/>
      <c r="W39" s="643"/>
      <c r="X39" s="643"/>
      <c r="Y39" s="644"/>
      <c r="Z39" s="675">
        <v>8.1</v>
      </c>
      <c r="AA39" s="675"/>
      <c r="AB39" s="675"/>
      <c r="AC39" s="675"/>
      <c r="AD39" s="676" t="s">
        <v>130</v>
      </c>
      <c r="AE39" s="676"/>
      <c r="AF39" s="676"/>
      <c r="AG39" s="676"/>
      <c r="AH39" s="676"/>
      <c r="AI39" s="676"/>
      <c r="AJ39" s="676"/>
      <c r="AK39" s="676"/>
      <c r="AL39" s="645" t="s">
        <v>267</v>
      </c>
      <c r="AM39" s="646"/>
      <c r="AN39" s="646"/>
      <c r="AO39" s="677"/>
      <c r="AQ39" s="685" t="s">
        <v>343</v>
      </c>
      <c r="AR39" s="686"/>
      <c r="AS39" s="686"/>
      <c r="AT39" s="686"/>
      <c r="AU39" s="686"/>
      <c r="AV39" s="686"/>
      <c r="AW39" s="686"/>
      <c r="AX39" s="686"/>
      <c r="AY39" s="687"/>
      <c r="AZ39" s="642">
        <v>640400</v>
      </c>
      <c r="BA39" s="643"/>
      <c r="BB39" s="643"/>
      <c r="BC39" s="643"/>
      <c r="BD39" s="661"/>
      <c r="BE39" s="661"/>
      <c r="BF39" s="688"/>
      <c r="BG39" s="681" t="s">
        <v>344</v>
      </c>
      <c r="BH39" s="682"/>
      <c r="BI39" s="682"/>
      <c r="BJ39" s="682"/>
      <c r="BK39" s="682"/>
      <c r="BL39" s="682"/>
      <c r="BM39" s="682"/>
      <c r="BN39" s="682"/>
      <c r="BO39" s="682"/>
      <c r="BP39" s="682"/>
      <c r="BQ39" s="682"/>
      <c r="BR39" s="682"/>
      <c r="BS39" s="682"/>
      <c r="BT39" s="682"/>
      <c r="BU39" s="683"/>
      <c r="BV39" s="642">
        <v>149630</v>
      </c>
      <c r="BW39" s="643"/>
      <c r="BX39" s="643"/>
      <c r="BY39" s="643"/>
      <c r="BZ39" s="643"/>
      <c r="CA39" s="643"/>
      <c r="CB39" s="689"/>
      <c r="CD39" s="681" t="s">
        <v>345</v>
      </c>
      <c r="CE39" s="682"/>
      <c r="CF39" s="682"/>
      <c r="CG39" s="682"/>
      <c r="CH39" s="682"/>
      <c r="CI39" s="682"/>
      <c r="CJ39" s="682"/>
      <c r="CK39" s="682"/>
      <c r="CL39" s="682"/>
      <c r="CM39" s="682"/>
      <c r="CN39" s="682"/>
      <c r="CO39" s="682"/>
      <c r="CP39" s="682"/>
      <c r="CQ39" s="683"/>
      <c r="CR39" s="642">
        <v>7675639</v>
      </c>
      <c r="CS39" s="661"/>
      <c r="CT39" s="661"/>
      <c r="CU39" s="661"/>
      <c r="CV39" s="661"/>
      <c r="CW39" s="661"/>
      <c r="CX39" s="661"/>
      <c r="CY39" s="662"/>
      <c r="CZ39" s="645">
        <v>1.7</v>
      </c>
      <c r="DA39" s="663"/>
      <c r="DB39" s="663"/>
      <c r="DC39" s="664"/>
      <c r="DD39" s="648">
        <v>6327103</v>
      </c>
      <c r="DE39" s="661"/>
      <c r="DF39" s="661"/>
      <c r="DG39" s="661"/>
      <c r="DH39" s="661"/>
      <c r="DI39" s="661"/>
      <c r="DJ39" s="661"/>
      <c r="DK39" s="662"/>
      <c r="DL39" s="648" t="s">
        <v>130</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2">
      <c r="B40" s="639" t="s">
        <v>346</v>
      </c>
      <c r="C40" s="640"/>
      <c r="D40" s="640"/>
      <c r="E40" s="640"/>
      <c r="F40" s="640"/>
      <c r="G40" s="640"/>
      <c r="H40" s="640"/>
      <c r="I40" s="640"/>
      <c r="J40" s="640"/>
      <c r="K40" s="640"/>
      <c r="L40" s="640"/>
      <c r="M40" s="640"/>
      <c r="N40" s="640"/>
      <c r="O40" s="640"/>
      <c r="P40" s="640"/>
      <c r="Q40" s="641"/>
      <c r="R40" s="642" t="s">
        <v>267</v>
      </c>
      <c r="S40" s="643"/>
      <c r="T40" s="643"/>
      <c r="U40" s="643"/>
      <c r="V40" s="643"/>
      <c r="W40" s="643"/>
      <c r="X40" s="643"/>
      <c r="Y40" s="644"/>
      <c r="Z40" s="675" t="s">
        <v>267</v>
      </c>
      <c r="AA40" s="675"/>
      <c r="AB40" s="675"/>
      <c r="AC40" s="675"/>
      <c r="AD40" s="676" t="s">
        <v>130</v>
      </c>
      <c r="AE40" s="676"/>
      <c r="AF40" s="676"/>
      <c r="AG40" s="676"/>
      <c r="AH40" s="676"/>
      <c r="AI40" s="676"/>
      <c r="AJ40" s="676"/>
      <c r="AK40" s="676"/>
      <c r="AL40" s="645" t="s">
        <v>267</v>
      </c>
      <c r="AM40" s="646"/>
      <c r="AN40" s="646"/>
      <c r="AO40" s="677"/>
      <c r="AQ40" s="685" t="s">
        <v>347</v>
      </c>
      <c r="AR40" s="686"/>
      <c r="AS40" s="686"/>
      <c r="AT40" s="686"/>
      <c r="AU40" s="686"/>
      <c r="AV40" s="686"/>
      <c r="AW40" s="686"/>
      <c r="AX40" s="686"/>
      <c r="AY40" s="687"/>
      <c r="AZ40" s="642">
        <v>85685</v>
      </c>
      <c r="BA40" s="643"/>
      <c r="BB40" s="643"/>
      <c r="BC40" s="643"/>
      <c r="BD40" s="661"/>
      <c r="BE40" s="661"/>
      <c r="BF40" s="688"/>
      <c r="BG40" s="690" t="s">
        <v>348</v>
      </c>
      <c r="BH40" s="691"/>
      <c r="BI40" s="691"/>
      <c r="BJ40" s="691"/>
      <c r="BK40" s="691"/>
      <c r="BL40" s="236"/>
      <c r="BM40" s="682" t="s">
        <v>349</v>
      </c>
      <c r="BN40" s="682"/>
      <c r="BO40" s="682"/>
      <c r="BP40" s="682"/>
      <c r="BQ40" s="682"/>
      <c r="BR40" s="682"/>
      <c r="BS40" s="682"/>
      <c r="BT40" s="682"/>
      <c r="BU40" s="683"/>
      <c r="BV40" s="642">
        <v>97</v>
      </c>
      <c r="BW40" s="643"/>
      <c r="BX40" s="643"/>
      <c r="BY40" s="643"/>
      <c r="BZ40" s="643"/>
      <c r="CA40" s="643"/>
      <c r="CB40" s="689"/>
      <c r="CD40" s="681" t="s">
        <v>350</v>
      </c>
      <c r="CE40" s="682"/>
      <c r="CF40" s="682"/>
      <c r="CG40" s="682"/>
      <c r="CH40" s="682"/>
      <c r="CI40" s="682"/>
      <c r="CJ40" s="682"/>
      <c r="CK40" s="682"/>
      <c r="CL40" s="682"/>
      <c r="CM40" s="682"/>
      <c r="CN40" s="682"/>
      <c r="CO40" s="682"/>
      <c r="CP40" s="682"/>
      <c r="CQ40" s="683"/>
      <c r="CR40" s="642">
        <v>5475343</v>
      </c>
      <c r="CS40" s="643"/>
      <c r="CT40" s="643"/>
      <c r="CU40" s="643"/>
      <c r="CV40" s="643"/>
      <c r="CW40" s="643"/>
      <c r="CX40" s="643"/>
      <c r="CY40" s="644"/>
      <c r="CZ40" s="645">
        <v>1.2</v>
      </c>
      <c r="DA40" s="663"/>
      <c r="DB40" s="663"/>
      <c r="DC40" s="664"/>
      <c r="DD40" s="648">
        <v>1910736</v>
      </c>
      <c r="DE40" s="643"/>
      <c r="DF40" s="643"/>
      <c r="DG40" s="643"/>
      <c r="DH40" s="643"/>
      <c r="DI40" s="643"/>
      <c r="DJ40" s="643"/>
      <c r="DK40" s="644"/>
      <c r="DL40" s="648" t="s">
        <v>130</v>
      </c>
      <c r="DM40" s="643"/>
      <c r="DN40" s="643"/>
      <c r="DO40" s="643"/>
      <c r="DP40" s="643"/>
      <c r="DQ40" s="643"/>
      <c r="DR40" s="643"/>
      <c r="DS40" s="643"/>
      <c r="DT40" s="643"/>
      <c r="DU40" s="643"/>
      <c r="DV40" s="644"/>
      <c r="DW40" s="645" t="s">
        <v>267</v>
      </c>
      <c r="DX40" s="663"/>
      <c r="DY40" s="663"/>
      <c r="DZ40" s="663"/>
      <c r="EA40" s="663"/>
      <c r="EB40" s="663"/>
      <c r="EC40" s="684"/>
    </row>
    <row r="41" spans="2:133" ht="11.25" customHeight="1" x14ac:dyDescent="0.2">
      <c r="B41" s="639" t="s">
        <v>351</v>
      </c>
      <c r="C41" s="640"/>
      <c r="D41" s="640"/>
      <c r="E41" s="640"/>
      <c r="F41" s="640"/>
      <c r="G41" s="640"/>
      <c r="H41" s="640"/>
      <c r="I41" s="640"/>
      <c r="J41" s="640"/>
      <c r="K41" s="640"/>
      <c r="L41" s="640"/>
      <c r="M41" s="640"/>
      <c r="N41" s="640"/>
      <c r="O41" s="640"/>
      <c r="P41" s="640"/>
      <c r="Q41" s="641"/>
      <c r="R41" s="642" t="s">
        <v>267</v>
      </c>
      <c r="S41" s="643"/>
      <c r="T41" s="643"/>
      <c r="U41" s="643"/>
      <c r="V41" s="643"/>
      <c r="W41" s="643"/>
      <c r="X41" s="643"/>
      <c r="Y41" s="644"/>
      <c r="Z41" s="675" t="s">
        <v>267</v>
      </c>
      <c r="AA41" s="675"/>
      <c r="AB41" s="675"/>
      <c r="AC41" s="675"/>
      <c r="AD41" s="676" t="s">
        <v>130</v>
      </c>
      <c r="AE41" s="676"/>
      <c r="AF41" s="676"/>
      <c r="AG41" s="676"/>
      <c r="AH41" s="676"/>
      <c r="AI41" s="676"/>
      <c r="AJ41" s="676"/>
      <c r="AK41" s="676"/>
      <c r="AL41" s="645" t="s">
        <v>267</v>
      </c>
      <c r="AM41" s="646"/>
      <c r="AN41" s="646"/>
      <c r="AO41" s="677"/>
      <c r="AQ41" s="685" t="s">
        <v>352</v>
      </c>
      <c r="AR41" s="686"/>
      <c r="AS41" s="686"/>
      <c r="AT41" s="686"/>
      <c r="AU41" s="686"/>
      <c r="AV41" s="686"/>
      <c r="AW41" s="686"/>
      <c r="AX41" s="686"/>
      <c r="AY41" s="687"/>
      <c r="AZ41" s="642">
        <v>8913685</v>
      </c>
      <c r="BA41" s="643"/>
      <c r="BB41" s="643"/>
      <c r="BC41" s="643"/>
      <c r="BD41" s="661"/>
      <c r="BE41" s="661"/>
      <c r="BF41" s="688"/>
      <c r="BG41" s="690"/>
      <c r="BH41" s="691"/>
      <c r="BI41" s="691"/>
      <c r="BJ41" s="691"/>
      <c r="BK41" s="691"/>
      <c r="BL41" s="236"/>
      <c r="BM41" s="682" t="s">
        <v>353</v>
      </c>
      <c r="BN41" s="682"/>
      <c r="BO41" s="682"/>
      <c r="BP41" s="682"/>
      <c r="BQ41" s="682"/>
      <c r="BR41" s="682"/>
      <c r="BS41" s="682"/>
      <c r="BT41" s="682"/>
      <c r="BU41" s="683"/>
      <c r="BV41" s="642">
        <v>2</v>
      </c>
      <c r="BW41" s="643"/>
      <c r="BX41" s="643"/>
      <c r="BY41" s="643"/>
      <c r="BZ41" s="643"/>
      <c r="CA41" s="643"/>
      <c r="CB41" s="689"/>
      <c r="CD41" s="681" t="s">
        <v>354</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267</v>
      </c>
      <c r="DA41" s="663"/>
      <c r="DB41" s="663"/>
      <c r="DC41" s="664"/>
      <c r="DD41" s="648" t="s">
        <v>267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355</v>
      </c>
      <c r="C42" s="640"/>
      <c r="D42" s="640"/>
      <c r="E42" s="640"/>
      <c r="F42" s="640"/>
      <c r="G42" s="640"/>
      <c r="H42" s="640"/>
      <c r="I42" s="640"/>
      <c r="J42" s="640"/>
      <c r="K42" s="640"/>
      <c r="L42" s="640"/>
      <c r="M42" s="640"/>
      <c r="N42" s="640"/>
      <c r="O42" s="640"/>
      <c r="P42" s="640"/>
      <c r="Q42" s="641"/>
      <c r="R42" s="642">
        <v>17111000</v>
      </c>
      <c r="S42" s="643"/>
      <c r="T42" s="643"/>
      <c r="U42" s="643"/>
      <c r="V42" s="643"/>
      <c r="W42" s="643"/>
      <c r="X42" s="643"/>
      <c r="Y42" s="644"/>
      <c r="Z42" s="675">
        <v>3.7</v>
      </c>
      <c r="AA42" s="675"/>
      <c r="AB42" s="675"/>
      <c r="AC42" s="675"/>
      <c r="AD42" s="676" t="s">
        <v>130</v>
      </c>
      <c r="AE42" s="676"/>
      <c r="AF42" s="676"/>
      <c r="AG42" s="676"/>
      <c r="AH42" s="676"/>
      <c r="AI42" s="676"/>
      <c r="AJ42" s="676"/>
      <c r="AK42" s="676"/>
      <c r="AL42" s="645" t="s">
        <v>130</v>
      </c>
      <c r="AM42" s="646"/>
      <c r="AN42" s="646"/>
      <c r="AO42" s="677"/>
      <c r="AQ42" s="678" t="s">
        <v>356</v>
      </c>
      <c r="AR42" s="679"/>
      <c r="AS42" s="679"/>
      <c r="AT42" s="679"/>
      <c r="AU42" s="679"/>
      <c r="AV42" s="679"/>
      <c r="AW42" s="679"/>
      <c r="AX42" s="679"/>
      <c r="AY42" s="680"/>
      <c r="AZ42" s="626">
        <v>20123851</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351</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45806407</v>
      </c>
      <c r="CS42" s="643"/>
      <c r="CT42" s="643"/>
      <c r="CU42" s="643"/>
      <c r="CV42" s="643"/>
      <c r="CW42" s="643"/>
      <c r="CX42" s="643"/>
      <c r="CY42" s="644"/>
      <c r="CZ42" s="645">
        <v>10.199999999999999</v>
      </c>
      <c r="DA42" s="646"/>
      <c r="DB42" s="646"/>
      <c r="DC42" s="647"/>
      <c r="DD42" s="648">
        <v>8771726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359</v>
      </c>
      <c r="C43" s="624"/>
      <c r="D43" s="624"/>
      <c r="E43" s="624"/>
      <c r="F43" s="624"/>
      <c r="G43" s="624"/>
      <c r="H43" s="624"/>
      <c r="I43" s="624"/>
      <c r="J43" s="624"/>
      <c r="K43" s="624"/>
      <c r="L43" s="624"/>
      <c r="M43" s="624"/>
      <c r="N43" s="624"/>
      <c r="O43" s="624"/>
      <c r="P43" s="624"/>
      <c r="Q43" s="625"/>
      <c r="R43" s="626">
        <v>459325452</v>
      </c>
      <c r="S43" s="665"/>
      <c r="T43" s="665"/>
      <c r="U43" s="665"/>
      <c r="V43" s="665"/>
      <c r="W43" s="665"/>
      <c r="X43" s="665"/>
      <c r="Y43" s="666"/>
      <c r="Z43" s="667">
        <v>100</v>
      </c>
      <c r="AA43" s="667"/>
      <c r="AB43" s="667"/>
      <c r="AC43" s="667"/>
      <c r="AD43" s="668">
        <v>183067959</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v>371847</v>
      </c>
      <c r="CS43" s="661"/>
      <c r="CT43" s="661"/>
      <c r="CU43" s="661"/>
      <c r="CV43" s="661"/>
      <c r="CW43" s="661"/>
      <c r="CX43" s="661"/>
      <c r="CY43" s="662"/>
      <c r="CZ43" s="645">
        <v>0.1</v>
      </c>
      <c r="DA43" s="663"/>
      <c r="DB43" s="663"/>
      <c r="DC43" s="664"/>
      <c r="DD43" s="648">
        <v>371847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361</v>
      </c>
      <c r="CG44" s="640"/>
      <c r="CH44" s="640"/>
      <c r="CI44" s="640"/>
      <c r="CJ44" s="640"/>
      <c r="CK44" s="640"/>
      <c r="CL44" s="640"/>
      <c r="CM44" s="640"/>
      <c r="CN44" s="640"/>
      <c r="CO44" s="640"/>
      <c r="CP44" s="640"/>
      <c r="CQ44" s="641"/>
      <c r="CR44" s="642">
        <v>40438056</v>
      </c>
      <c r="CS44" s="643"/>
      <c r="CT44" s="643"/>
      <c r="CU44" s="643"/>
      <c r="CV44" s="643"/>
      <c r="CW44" s="643"/>
      <c r="CX44" s="643"/>
      <c r="CY44" s="644"/>
      <c r="CZ44" s="645">
        <v>9</v>
      </c>
      <c r="DA44" s="646"/>
      <c r="DB44" s="646"/>
      <c r="DC44" s="647"/>
      <c r="DD44" s="648">
        <v>8541724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22469199</v>
      </c>
      <c r="CS45" s="661"/>
      <c r="CT45" s="661"/>
      <c r="CU45" s="661"/>
      <c r="CV45" s="661"/>
      <c r="CW45" s="661"/>
      <c r="CX45" s="661"/>
      <c r="CY45" s="662"/>
      <c r="CZ45" s="645">
        <v>5</v>
      </c>
      <c r="DA45" s="663"/>
      <c r="DB45" s="663"/>
      <c r="DC45" s="664"/>
      <c r="DD45" s="648">
        <v>973570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15949394</v>
      </c>
      <c r="CS46" s="643"/>
      <c r="CT46" s="643"/>
      <c r="CU46" s="643"/>
      <c r="CV46" s="643"/>
      <c r="CW46" s="643"/>
      <c r="CX46" s="643"/>
      <c r="CY46" s="644"/>
      <c r="CZ46" s="645">
        <v>3.6</v>
      </c>
      <c r="DA46" s="646"/>
      <c r="DB46" s="646"/>
      <c r="DC46" s="647"/>
      <c r="DD46" s="648">
        <v>7339991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v>5368351</v>
      </c>
      <c r="CS47" s="661"/>
      <c r="CT47" s="661"/>
      <c r="CU47" s="661"/>
      <c r="CV47" s="661"/>
      <c r="CW47" s="661"/>
      <c r="CX47" s="661"/>
      <c r="CY47" s="662"/>
      <c r="CZ47" s="645">
        <v>1.2</v>
      </c>
      <c r="DA47" s="663"/>
      <c r="DB47" s="663"/>
      <c r="DC47" s="664"/>
      <c r="DD47" s="648">
        <v>230002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130</v>
      </c>
      <c r="CS48" s="643"/>
      <c r="CT48" s="643"/>
      <c r="CU48" s="643"/>
      <c r="CV48" s="643"/>
      <c r="CW48" s="643"/>
      <c r="CX48" s="643"/>
      <c r="CY48" s="644"/>
      <c r="CZ48" s="645" t="s">
        <v>130</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448374119</v>
      </c>
      <c r="CS49" s="627"/>
      <c r="CT49" s="627"/>
      <c r="CU49" s="627"/>
      <c r="CV49" s="627"/>
      <c r="CW49" s="627"/>
      <c r="CX49" s="627"/>
      <c r="CY49" s="628"/>
      <c r="CZ49" s="629">
        <v>100</v>
      </c>
      <c r="DA49" s="630"/>
      <c r="DB49" s="630"/>
      <c r="DC49" s="631"/>
      <c r="DD49" s="632">
        <v>223547702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njEwgGelbPHkJsWWawcVpF3AIT3/VroA62G/27kvsFTkhtJxrkJMsGBFfhGpPbzA4J2meUHciDcbcrNuKxVrMw==" saltValue="KcWK2kM3QRzkOiKtqvap7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392</v>
      </c>
      <c r="C7" s="1108"/>
      <c r="D7" s="1108"/>
      <c r="E7" s="1108"/>
      <c r="F7" s="1108"/>
      <c r="G7" s="1108"/>
      <c r="H7" s="1108"/>
      <c r="I7" s="1108"/>
      <c r="J7" s="1108"/>
      <c r="K7" s="1108"/>
      <c r="L7" s="1108"/>
      <c r="M7" s="1108"/>
      <c r="N7" s="1108"/>
      <c r="O7" s="1108"/>
      <c r="P7" s="1109"/>
      <c r="Q7" s="1161">
        <v>454854</v>
      </c>
      <c r="R7" s="1162"/>
      <c r="S7" s="1162"/>
      <c r="T7" s="1162"/>
      <c r="U7" s="1162"/>
      <c r="V7" s="1162">
        <v>444445</v>
      </c>
      <c r="W7" s="1162"/>
      <c r="X7" s="1162"/>
      <c r="Y7" s="1162"/>
      <c r="Z7" s="1162"/>
      <c r="AA7" s="1162">
        <f>Q7-V7</f>
        <v>10409</v>
      </c>
      <c r="AB7" s="1162"/>
      <c r="AC7" s="1162"/>
      <c r="AD7" s="1162"/>
      <c r="AE7" s="1163"/>
      <c r="AF7" s="1164">
        <v>5077</v>
      </c>
      <c r="AG7" s="1165"/>
      <c r="AH7" s="1165"/>
      <c r="AI7" s="1165"/>
      <c r="AJ7" s="1166"/>
      <c r="AK7" s="1148">
        <v>5487</v>
      </c>
      <c r="AL7" s="1149"/>
      <c r="AM7" s="1149"/>
      <c r="AN7" s="1149"/>
      <c r="AO7" s="1149"/>
      <c r="AP7" s="1149">
        <v>490279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610</v>
      </c>
      <c r="BT7" s="1153"/>
      <c r="BU7" s="1153"/>
      <c r="BV7" s="1153"/>
      <c r="BW7" s="1153"/>
      <c r="BX7" s="1153"/>
      <c r="BY7" s="1153"/>
      <c r="BZ7" s="1153"/>
      <c r="CA7" s="1153"/>
      <c r="CB7" s="1153"/>
      <c r="CC7" s="1153"/>
      <c r="CD7" s="1153"/>
      <c r="CE7" s="1153"/>
      <c r="CF7" s="1153"/>
      <c r="CG7" s="1154"/>
      <c r="CH7" s="1145">
        <v>21</v>
      </c>
      <c r="CI7" s="1146"/>
      <c r="CJ7" s="1146"/>
      <c r="CK7" s="1146"/>
      <c r="CL7" s="1147"/>
      <c r="CM7" s="1145">
        <v>164</v>
      </c>
      <c r="CN7" s="1146"/>
      <c r="CO7" s="1146"/>
      <c r="CP7" s="1146"/>
      <c r="CQ7" s="1147"/>
      <c r="CR7" s="1145">
        <v>32</v>
      </c>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2">
      <c r="A8" s="263">
        <v>2</v>
      </c>
      <c r="B8" s="1094" t="s">
        <v>393</v>
      </c>
      <c r="C8" s="1095"/>
      <c r="D8" s="1095"/>
      <c r="E8" s="1095"/>
      <c r="F8" s="1095"/>
      <c r="G8" s="1095"/>
      <c r="H8" s="1095"/>
      <c r="I8" s="1095"/>
      <c r="J8" s="1095"/>
      <c r="K8" s="1095"/>
      <c r="L8" s="1095"/>
      <c r="M8" s="1095"/>
      <c r="N8" s="1095"/>
      <c r="O8" s="1095"/>
      <c r="P8" s="1096"/>
      <c r="Q8" s="1100">
        <v>368</v>
      </c>
      <c r="R8" s="1101"/>
      <c r="S8" s="1101"/>
      <c r="T8" s="1101"/>
      <c r="U8" s="1101"/>
      <c r="V8" s="1101">
        <v>142</v>
      </c>
      <c r="W8" s="1101"/>
      <c r="X8" s="1101"/>
      <c r="Y8" s="1101"/>
      <c r="Z8" s="1101"/>
      <c r="AA8" s="1101">
        <f t="shared" ref="AA8:AA14" si="0">Q8-V8</f>
        <v>226</v>
      </c>
      <c r="AB8" s="1101"/>
      <c r="AC8" s="1101"/>
      <c r="AD8" s="1101"/>
      <c r="AE8" s="1102"/>
      <c r="AF8" s="1076">
        <v>226</v>
      </c>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611</v>
      </c>
      <c r="BT8" s="1072"/>
      <c r="BU8" s="1072"/>
      <c r="BV8" s="1072"/>
      <c r="BW8" s="1072"/>
      <c r="BX8" s="1072"/>
      <c r="BY8" s="1072"/>
      <c r="BZ8" s="1072"/>
      <c r="CA8" s="1072"/>
      <c r="CB8" s="1072"/>
      <c r="CC8" s="1072"/>
      <c r="CD8" s="1072"/>
      <c r="CE8" s="1072"/>
      <c r="CF8" s="1072"/>
      <c r="CG8" s="1073"/>
      <c r="CH8" s="1046">
        <v>14</v>
      </c>
      <c r="CI8" s="1047"/>
      <c r="CJ8" s="1047"/>
      <c r="CK8" s="1047"/>
      <c r="CL8" s="1048"/>
      <c r="CM8" s="1046">
        <v>226</v>
      </c>
      <c r="CN8" s="1047"/>
      <c r="CO8" s="1047"/>
      <c r="CP8" s="1047"/>
      <c r="CQ8" s="1048"/>
      <c r="CR8" s="1046">
        <v>100</v>
      </c>
      <c r="CS8" s="1047"/>
      <c r="CT8" s="1047"/>
      <c r="CU8" s="1047"/>
      <c r="CV8" s="1048"/>
      <c r="CW8" s="1046">
        <v>122</v>
      </c>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t="s">
        <v>394</v>
      </c>
      <c r="C9" s="1095"/>
      <c r="D9" s="1095"/>
      <c r="E9" s="1095"/>
      <c r="F9" s="1095"/>
      <c r="G9" s="1095"/>
      <c r="H9" s="1095"/>
      <c r="I9" s="1095"/>
      <c r="J9" s="1095"/>
      <c r="K9" s="1095"/>
      <c r="L9" s="1095"/>
      <c r="M9" s="1095"/>
      <c r="N9" s="1095"/>
      <c r="O9" s="1095"/>
      <c r="P9" s="1096"/>
      <c r="Q9" s="1100">
        <v>3580</v>
      </c>
      <c r="R9" s="1101"/>
      <c r="S9" s="1101"/>
      <c r="T9" s="1101"/>
      <c r="U9" s="1101"/>
      <c r="V9" s="1101">
        <v>3376</v>
      </c>
      <c r="W9" s="1101"/>
      <c r="X9" s="1101"/>
      <c r="Y9" s="1101"/>
      <c r="Z9" s="1101"/>
      <c r="AA9" s="1101">
        <f t="shared" si="0"/>
        <v>204</v>
      </c>
      <c r="AB9" s="1101"/>
      <c r="AC9" s="1101"/>
      <c r="AD9" s="1101"/>
      <c r="AE9" s="1102"/>
      <c r="AF9" s="1076">
        <v>204</v>
      </c>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612</v>
      </c>
      <c r="BT9" s="1072"/>
      <c r="BU9" s="1072"/>
      <c r="BV9" s="1072"/>
      <c r="BW9" s="1072"/>
      <c r="BX9" s="1072"/>
      <c r="BY9" s="1072"/>
      <c r="BZ9" s="1072"/>
      <c r="CA9" s="1072"/>
      <c r="CB9" s="1072"/>
      <c r="CC9" s="1072"/>
      <c r="CD9" s="1072"/>
      <c r="CE9" s="1072"/>
      <c r="CF9" s="1072"/>
      <c r="CG9" s="1073"/>
      <c r="CH9" s="1046">
        <v>1</v>
      </c>
      <c r="CI9" s="1047"/>
      <c r="CJ9" s="1047"/>
      <c r="CK9" s="1047"/>
      <c r="CL9" s="1048"/>
      <c r="CM9" s="1046">
        <v>578</v>
      </c>
      <c r="CN9" s="1047"/>
      <c r="CO9" s="1047"/>
      <c r="CP9" s="1047"/>
      <c r="CQ9" s="1048"/>
      <c r="CR9" s="1046">
        <v>20</v>
      </c>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t="s">
        <v>395</v>
      </c>
      <c r="C10" s="1095"/>
      <c r="D10" s="1095"/>
      <c r="E10" s="1095"/>
      <c r="F10" s="1095"/>
      <c r="G10" s="1095"/>
      <c r="H10" s="1095"/>
      <c r="I10" s="1095"/>
      <c r="J10" s="1095"/>
      <c r="K10" s="1095"/>
      <c r="L10" s="1095"/>
      <c r="M10" s="1095"/>
      <c r="N10" s="1095"/>
      <c r="O10" s="1095"/>
      <c r="P10" s="1096"/>
      <c r="Q10" s="1100">
        <v>102</v>
      </c>
      <c r="R10" s="1101"/>
      <c r="S10" s="1101"/>
      <c r="T10" s="1101"/>
      <c r="U10" s="1101"/>
      <c r="V10" s="1101">
        <v>102</v>
      </c>
      <c r="W10" s="1101"/>
      <c r="X10" s="1101"/>
      <c r="Y10" s="1101"/>
      <c r="Z10" s="1101"/>
      <c r="AA10" s="1101">
        <f t="shared" si="0"/>
        <v>0</v>
      </c>
      <c r="AB10" s="1101"/>
      <c r="AC10" s="1101"/>
      <c r="AD10" s="1101"/>
      <c r="AE10" s="1102"/>
      <c r="AF10" s="1076" t="s">
        <v>396</v>
      </c>
      <c r="AG10" s="1077"/>
      <c r="AH10" s="1077"/>
      <c r="AI10" s="1077"/>
      <c r="AJ10" s="1078"/>
      <c r="AK10" s="1143"/>
      <c r="AL10" s="1144"/>
      <c r="AM10" s="1144"/>
      <c r="AN10" s="1144"/>
      <c r="AO10" s="1144"/>
      <c r="AP10" s="1144">
        <v>428</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613</v>
      </c>
      <c r="BT10" s="1072"/>
      <c r="BU10" s="1072"/>
      <c r="BV10" s="1072"/>
      <c r="BW10" s="1072"/>
      <c r="BX10" s="1072"/>
      <c r="BY10" s="1072"/>
      <c r="BZ10" s="1072"/>
      <c r="CA10" s="1072"/>
      <c r="CB10" s="1072"/>
      <c r="CC10" s="1072"/>
      <c r="CD10" s="1072"/>
      <c r="CE10" s="1072"/>
      <c r="CF10" s="1072"/>
      <c r="CG10" s="1073"/>
      <c r="CH10" s="1046">
        <v>11</v>
      </c>
      <c r="CI10" s="1047"/>
      <c r="CJ10" s="1047"/>
      <c r="CK10" s="1047"/>
      <c r="CL10" s="1048"/>
      <c r="CM10" s="1046">
        <v>252</v>
      </c>
      <c r="CN10" s="1047"/>
      <c r="CO10" s="1047"/>
      <c r="CP10" s="1047"/>
      <c r="CQ10" s="1048"/>
      <c r="CR10" s="1046">
        <v>131</v>
      </c>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t="s">
        <v>397</v>
      </c>
      <c r="C11" s="1095"/>
      <c r="D11" s="1095"/>
      <c r="E11" s="1095"/>
      <c r="F11" s="1095"/>
      <c r="G11" s="1095"/>
      <c r="H11" s="1095"/>
      <c r="I11" s="1095"/>
      <c r="J11" s="1095"/>
      <c r="K11" s="1095"/>
      <c r="L11" s="1095"/>
      <c r="M11" s="1095"/>
      <c r="N11" s="1095"/>
      <c r="O11" s="1095"/>
      <c r="P11" s="1096"/>
      <c r="Q11" s="1100">
        <v>429</v>
      </c>
      <c r="R11" s="1101"/>
      <c r="S11" s="1101"/>
      <c r="T11" s="1101"/>
      <c r="U11" s="1101"/>
      <c r="V11" s="1101">
        <v>429</v>
      </c>
      <c r="W11" s="1101"/>
      <c r="X11" s="1101"/>
      <c r="Y11" s="1101"/>
      <c r="Z11" s="1101"/>
      <c r="AA11" s="1101">
        <f t="shared" si="0"/>
        <v>0</v>
      </c>
      <c r="AB11" s="1101"/>
      <c r="AC11" s="1101"/>
      <c r="AD11" s="1101"/>
      <c r="AE11" s="1102"/>
      <c r="AF11" s="1076" t="s">
        <v>398</v>
      </c>
      <c r="AG11" s="1077"/>
      <c r="AH11" s="1077"/>
      <c r="AI11" s="1077"/>
      <c r="AJ11" s="1078"/>
      <c r="AK11" s="1143">
        <v>329</v>
      </c>
      <c r="AL11" s="1144"/>
      <c r="AM11" s="1144"/>
      <c r="AN11" s="1144"/>
      <c r="AO11" s="1144"/>
      <c r="AP11" s="1144">
        <v>2525</v>
      </c>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614</v>
      </c>
      <c r="BT11" s="1072"/>
      <c r="BU11" s="1072"/>
      <c r="BV11" s="1072"/>
      <c r="BW11" s="1072"/>
      <c r="BX11" s="1072"/>
      <c r="BY11" s="1072"/>
      <c r="BZ11" s="1072"/>
      <c r="CA11" s="1072"/>
      <c r="CB11" s="1072"/>
      <c r="CC11" s="1072"/>
      <c r="CD11" s="1072"/>
      <c r="CE11" s="1072"/>
      <c r="CF11" s="1072"/>
      <c r="CG11" s="1073"/>
      <c r="CH11" s="1046">
        <v>-7</v>
      </c>
      <c r="CI11" s="1047"/>
      <c r="CJ11" s="1047"/>
      <c r="CK11" s="1047"/>
      <c r="CL11" s="1048"/>
      <c r="CM11" s="1046">
        <v>424</v>
      </c>
      <c r="CN11" s="1047"/>
      <c r="CO11" s="1047"/>
      <c r="CP11" s="1047"/>
      <c r="CQ11" s="1048"/>
      <c r="CR11" s="1046">
        <v>350</v>
      </c>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t="s">
        <v>399</v>
      </c>
      <c r="C12" s="1095"/>
      <c r="D12" s="1095"/>
      <c r="E12" s="1095"/>
      <c r="F12" s="1095"/>
      <c r="G12" s="1095"/>
      <c r="H12" s="1095"/>
      <c r="I12" s="1095"/>
      <c r="J12" s="1095"/>
      <c r="K12" s="1095"/>
      <c r="L12" s="1095"/>
      <c r="M12" s="1095"/>
      <c r="N12" s="1095"/>
      <c r="O12" s="1095"/>
      <c r="P12" s="1096"/>
      <c r="Q12" s="1100">
        <v>584</v>
      </c>
      <c r="R12" s="1101"/>
      <c r="S12" s="1101"/>
      <c r="T12" s="1101"/>
      <c r="U12" s="1101"/>
      <c r="V12" s="1101">
        <v>474</v>
      </c>
      <c r="W12" s="1101"/>
      <c r="X12" s="1101"/>
      <c r="Y12" s="1101"/>
      <c r="Z12" s="1101"/>
      <c r="AA12" s="1101">
        <f t="shared" si="0"/>
        <v>110</v>
      </c>
      <c r="AB12" s="1101"/>
      <c r="AC12" s="1101"/>
      <c r="AD12" s="1101"/>
      <c r="AE12" s="1102"/>
      <c r="AF12" s="1076">
        <v>47</v>
      </c>
      <c r="AG12" s="1077"/>
      <c r="AH12" s="1077"/>
      <c r="AI12" s="1077"/>
      <c r="AJ12" s="1078"/>
      <c r="AK12" s="1143">
        <v>316</v>
      </c>
      <c r="AL12" s="1144"/>
      <c r="AM12" s="1144"/>
      <c r="AN12" s="1144"/>
      <c r="AO12" s="1144"/>
      <c r="AP12" s="1144">
        <v>3320</v>
      </c>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615</v>
      </c>
      <c r="BT12" s="1072"/>
      <c r="BU12" s="1072"/>
      <c r="BV12" s="1072"/>
      <c r="BW12" s="1072"/>
      <c r="BX12" s="1072"/>
      <c r="BY12" s="1072"/>
      <c r="BZ12" s="1072"/>
      <c r="CA12" s="1072"/>
      <c r="CB12" s="1072"/>
      <c r="CC12" s="1072"/>
      <c r="CD12" s="1072"/>
      <c r="CE12" s="1072"/>
      <c r="CF12" s="1072"/>
      <c r="CG12" s="1073"/>
      <c r="CH12" s="1046">
        <v>-6</v>
      </c>
      <c r="CI12" s="1047"/>
      <c r="CJ12" s="1047"/>
      <c r="CK12" s="1047"/>
      <c r="CL12" s="1048"/>
      <c r="CM12" s="1046">
        <v>227</v>
      </c>
      <c r="CN12" s="1047"/>
      <c r="CO12" s="1047"/>
      <c r="CP12" s="1047"/>
      <c r="CQ12" s="1048"/>
      <c r="CR12" s="1046">
        <v>200</v>
      </c>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t="s">
        <v>400</v>
      </c>
      <c r="C13" s="1095"/>
      <c r="D13" s="1095"/>
      <c r="E13" s="1095"/>
      <c r="F13" s="1095"/>
      <c r="G13" s="1095"/>
      <c r="H13" s="1095"/>
      <c r="I13" s="1095"/>
      <c r="J13" s="1095"/>
      <c r="K13" s="1095"/>
      <c r="L13" s="1095"/>
      <c r="M13" s="1095"/>
      <c r="N13" s="1095"/>
      <c r="O13" s="1095"/>
      <c r="P13" s="1096"/>
      <c r="Q13" s="1100">
        <v>130</v>
      </c>
      <c r="R13" s="1101"/>
      <c r="S13" s="1101"/>
      <c r="T13" s="1101"/>
      <c r="U13" s="1101"/>
      <c r="V13" s="1101">
        <v>123</v>
      </c>
      <c r="W13" s="1101"/>
      <c r="X13" s="1101"/>
      <c r="Y13" s="1101"/>
      <c r="Z13" s="1101"/>
      <c r="AA13" s="1101">
        <f t="shared" si="0"/>
        <v>7</v>
      </c>
      <c r="AB13" s="1101"/>
      <c r="AC13" s="1101"/>
      <c r="AD13" s="1101"/>
      <c r="AE13" s="1102"/>
      <c r="AF13" s="1076">
        <v>7</v>
      </c>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616</v>
      </c>
      <c r="BT13" s="1072"/>
      <c r="BU13" s="1072"/>
      <c r="BV13" s="1072"/>
      <c r="BW13" s="1072"/>
      <c r="BX13" s="1072"/>
      <c r="BY13" s="1072"/>
      <c r="BZ13" s="1072"/>
      <c r="CA13" s="1072"/>
      <c r="CB13" s="1072"/>
      <c r="CC13" s="1072"/>
      <c r="CD13" s="1072"/>
      <c r="CE13" s="1072"/>
      <c r="CF13" s="1072"/>
      <c r="CG13" s="1073"/>
      <c r="CH13" s="1046">
        <v>94</v>
      </c>
      <c r="CI13" s="1047"/>
      <c r="CJ13" s="1047"/>
      <c r="CK13" s="1047"/>
      <c r="CL13" s="1048"/>
      <c r="CM13" s="1046">
        <v>106</v>
      </c>
      <c r="CN13" s="1047"/>
      <c r="CO13" s="1047"/>
      <c r="CP13" s="1047"/>
      <c r="CQ13" s="1048"/>
      <c r="CR13" s="1046">
        <v>100</v>
      </c>
      <c r="CS13" s="1047"/>
      <c r="CT13" s="1047"/>
      <c r="CU13" s="1047"/>
      <c r="CV13" s="1048"/>
      <c r="CW13" s="1046">
        <v>174</v>
      </c>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t="s">
        <v>401</v>
      </c>
      <c r="C14" s="1095"/>
      <c r="D14" s="1095"/>
      <c r="E14" s="1095"/>
      <c r="F14" s="1095"/>
      <c r="G14" s="1095"/>
      <c r="H14" s="1095"/>
      <c r="I14" s="1095"/>
      <c r="J14" s="1095"/>
      <c r="K14" s="1095"/>
      <c r="L14" s="1095"/>
      <c r="M14" s="1095"/>
      <c r="N14" s="1095"/>
      <c r="O14" s="1095"/>
      <c r="P14" s="1096"/>
      <c r="Q14" s="1100">
        <v>35086</v>
      </c>
      <c r="R14" s="1101"/>
      <c r="S14" s="1101"/>
      <c r="T14" s="1101"/>
      <c r="U14" s="1101"/>
      <c r="V14" s="1101">
        <v>35086</v>
      </c>
      <c r="W14" s="1101"/>
      <c r="X14" s="1101"/>
      <c r="Y14" s="1101"/>
      <c r="Z14" s="1101"/>
      <c r="AA14" s="1101">
        <f t="shared" si="0"/>
        <v>0</v>
      </c>
      <c r="AB14" s="1101"/>
      <c r="AC14" s="1101"/>
      <c r="AD14" s="1101"/>
      <c r="AE14" s="1102"/>
      <c r="AF14" s="1076" t="s">
        <v>396</v>
      </c>
      <c r="AG14" s="1077"/>
      <c r="AH14" s="1077"/>
      <c r="AI14" s="1077"/>
      <c r="AJ14" s="1078"/>
      <c r="AK14" s="1143">
        <v>35086</v>
      </c>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617</v>
      </c>
      <c r="BT14" s="1072"/>
      <c r="BU14" s="1072"/>
      <c r="BV14" s="1072"/>
      <c r="BW14" s="1072"/>
      <c r="BX14" s="1072"/>
      <c r="BY14" s="1072"/>
      <c r="BZ14" s="1072"/>
      <c r="CA14" s="1072"/>
      <c r="CB14" s="1072"/>
      <c r="CC14" s="1072"/>
      <c r="CD14" s="1072"/>
      <c r="CE14" s="1072"/>
      <c r="CF14" s="1072"/>
      <c r="CG14" s="1073"/>
      <c r="CH14" s="1046">
        <v>45</v>
      </c>
      <c r="CI14" s="1047"/>
      <c r="CJ14" s="1047"/>
      <c r="CK14" s="1047"/>
      <c r="CL14" s="1048"/>
      <c r="CM14" s="1046">
        <v>629</v>
      </c>
      <c r="CN14" s="1047"/>
      <c r="CO14" s="1047"/>
      <c r="CP14" s="1047"/>
      <c r="CQ14" s="1048"/>
      <c r="CR14" s="1046">
        <v>28</v>
      </c>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618</v>
      </c>
      <c r="BT15" s="1072"/>
      <c r="BU15" s="1072"/>
      <c r="BV15" s="1072"/>
      <c r="BW15" s="1072"/>
      <c r="BX15" s="1072"/>
      <c r="BY15" s="1072"/>
      <c r="BZ15" s="1072"/>
      <c r="CA15" s="1072"/>
      <c r="CB15" s="1072"/>
      <c r="CC15" s="1072"/>
      <c r="CD15" s="1072"/>
      <c r="CE15" s="1072"/>
      <c r="CF15" s="1072"/>
      <c r="CG15" s="1073"/>
      <c r="CH15" s="1046">
        <v>-2</v>
      </c>
      <c r="CI15" s="1047"/>
      <c r="CJ15" s="1047"/>
      <c r="CK15" s="1047"/>
      <c r="CL15" s="1048"/>
      <c r="CM15" s="1046">
        <v>1306</v>
      </c>
      <c r="CN15" s="1047"/>
      <c r="CO15" s="1047"/>
      <c r="CP15" s="1047"/>
      <c r="CQ15" s="1048"/>
      <c r="CR15" s="1046">
        <v>500</v>
      </c>
      <c r="CS15" s="1047"/>
      <c r="CT15" s="1047"/>
      <c r="CU15" s="1047"/>
      <c r="CV15" s="1048"/>
      <c r="CW15" s="1046">
        <v>155</v>
      </c>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402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403</v>
      </c>
      <c r="B23" s="1001" t="s">
        <v>404</v>
      </c>
      <c r="C23" s="1002"/>
      <c r="D23" s="1002"/>
      <c r="E23" s="1002"/>
      <c r="F23" s="1002"/>
      <c r="G23" s="1002"/>
      <c r="H23" s="1002"/>
      <c r="I23" s="1002"/>
      <c r="J23" s="1002"/>
      <c r="K23" s="1002"/>
      <c r="L23" s="1002"/>
      <c r="M23" s="1002"/>
      <c r="N23" s="1002"/>
      <c r="O23" s="1002"/>
      <c r="P23" s="1003"/>
      <c r="Q23" s="1125">
        <f>SUM(Q7:U22)</f>
        <v>495133</v>
      </c>
      <c r="R23" s="1126"/>
      <c r="S23" s="1126"/>
      <c r="T23" s="1126"/>
      <c r="U23" s="1126"/>
      <c r="V23" s="1126">
        <f t="shared" ref="V23" si="1">SUM(V7:Z22)</f>
        <v>484177</v>
      </c>
      <c r="W23" s="1126"/>
      <c r="X23" s="1126"/>
      <c r="Y23" s="1126"/>
      <c r="Z23" s="1126"/>
      <c r="AA23" s="1126">
        <f t="shared" ref="AA23" si="2">SUM(AA7:AE22)</f>
        <v>10956</v>
      </c>
      <c r="AB23" s="1126"/>
      <c r="AC23" s="1126"/>
      <c r="AD23" s="1126"/>
      <c r="AE23" s="1127"/>
      <c r="AF23" s="1128">
        <v>5561</v>
      </c>
      <c r="AG23" s="1126"/>
      <c r="AH23" s="1126"/>
      <c r="AI23" s="1126"/>
      <c r="AJ23" s="1129"/>
      <c r="AK23" s="1130"/>
      <c r="AL23" s="1131"/>
      <c r="AM23" s="1131"/>
      <c r="AN23" s="1131"/>
      <c r="AO23" s="1131"/>
      <c r="AP23" s="1126">
        <f>SUM(AP7:AT22)</f>
        <v>496552</v>
      </c>
      <c r="AQ23" s="1126"/>
      <c r="AR23" s="1126"/>
      <c r="AS23" s="1126"/>
      <c r="AT23" s="1126"/>
      <c r="AU23" s="1132"/>
      <c r="AV23" s="1132"/>
      <c r="AW23" s="1132"/>
      <c r="AX23" s="1132"/>
      <c r="AY23" s="1133"/>
      <c r="AZ23" s="1122" t="s">
        <v>405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406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407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375</v>
      </c>
      <c r="B26" s="1053"/>
      <c r="C26" s="1053"/>
      <c r="D26" s="1053"/>
      <c r="E26" s="1053"/>
      <c r="F26" s="1053"/>
      <c r="G26" s="1053"/>
      <c r="H26" s="1053"/>
      <c r="I26" s="1053"/>
      <c r="J26" s="1053"/>
      <c r="K26" s="1053"/>
      <c r="L26" s="1053"/>
      <c r="M26" s="1053"/>
      <c r="N26" s="1053"/>
      <c r="O26" s="1053"/>
      <c r="P26" s="1054"/>
      <c r="Q26" s="1058" t="s">
        <v>408</v>
      </c>
      <c r="R26" s="1059"/>
      <c r="S26" s="1059"/>
      <c r="T26" s="1059"/>
      <c r="U26" s="1060"/>
      <c r="V26" s="1058" t="s">
        <v>409</v>
      </c>
      <c r="W26" s="1059"/>
      <c r="X26" s="1059"/>
      <c r="Y26" s="1059"/>
      <c r="Z26" s="1060"/>
      <c r="AA26" s="1058" t="s">
        <v>410</v>
      </c>
      <c r="AB26" s="1059"/>
      <c r="AC26" s="1059"/>
      <c r="AD26" s="1059"/>
      <c r="AE26" s="1059"/>
      <c r="AF26" s="1116" t="s">
        <v>411</v>
      </c>
      <c r="AG26" s="1065"/>
      <c r="AH26" s="1065"/>
      <c r="AI26" s="1065"/>
      <c r="AJ26" s="1117"/>
      <c r="AK26" s="1059" t="s">
        <v>412</v>
      </c>
      <c r="AL26" s="1059"/>
      <c r="AM26" s="1059"/>
      <c r="AN26" s="1059"/>
      <c r="AO26" s="1060"/>
      <c r="AP26" s="1058" t="s">
        <v>413</v>
      </c>
      <c r="AQ26" s="1059"/>
      <c r="AR26" s="1059"/>
      <c r="AS26" s="1059"/>
      <c r="AT26" s="1060"/>
      <c r="AU26" s="1058" t="s">
        <v>414</v>
      </c>
      <c r="AV26" s="1059"/>
      <c r="AW26" s="1059"/>
      <c r="AX26" s="1059"/>
      <c r="AY26" s="1060"/>
      <c r="AZ26" s="1058" t="s">
        <v>415</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416</v>
      </c>
      <c r="C28" s="1108"/>
      <c r="D28" s="1108"/>
      <c r="E28" s="1108"/>
      <c r="F28" s="1108"/>
      <c r="G28" s="1108"/>
      <c r="H28" s="1108"/>
      <c r="I28" s="1108"/>
      <c r="J28" s="1108"/>
      <c r="K28" s="1108"/>
      <c r="L28" s="1108"/>
      <c r="M28" s="1108"/>
      <c r="N28" s="1108"/>
      <c r="O28" s="1108"/>
      <c r="P28" s="1109"/>
      <c r="Q28" s="1110">
        <v>78084</v>
      </c>
      <c r="R28" s="1111"/>
      <c r="S28" s="1111"/>
      <c r="T28" s="1111"/>
      <c r="U28" s="1111"/>
      <c r="V28" s="1111">
        <v>77685</v>
      </c>
      <c r="W28" s="1111"/>
      <c r="X28" s="1111"/>
      <c r="Y28" s="1111"/>
      <c r="Z28" s="1111"/>
      <c r="AA28" s="1111">
        <f t="shared" ref="AA28:AA37" si="3">Q28-V28</f>
        <v>399</v>
      </c>
      <c r="AB28" s="1111"/>
      <c r="AC28" s="1111"/>
      <c r="AD28" s="1111"/>
      <c r="AE28" s="1112"/>
      <c r="AF28" s="1113">
        <v>399</v>
      </c>
      <c r="AG28" s="1111"/>
      <c r="AH28" s="1111"/>
      <c r="AI28" s="1111"/>
      <c r="AJ28" s="1114"/>
      <c r="AK28" s="1115">
        <v>8914</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417</v>
      </c>
      <c r="C29" s="1095"/>
      <c r="D29" s="1095"/>
      <c r="E29" s="1095"/>
      <c r="F29" s="1095"/>
      <c r="G29" s="1095"/>
      <c r="H29" s="1095"/>
      <c r="I29" s="1095"/>
      <c r="J29" s="1095"/>
      <c r="K29" s="1095"/>
      <c r="L29" s="1095"/>
      <c r="M29" s="1095"/>
      <c r="N29" s="1095"/>
      <c r="O29" s="1095"/>
      <c r="P29" s="1096"/>
      <c r="Q29" s="1100">
        <v>69359</v>
      </c>
      <c r="R29" s="1101"/>
      <c r="S29" s="1101"/>
      <c r="T29" s="1101"/>
      <c r="U29" s="1101"/>
      <c r="V29" s="1101">
        <v>62478</v>
      </c>
      <c r="W29" s="1101"/>
      <c r="X29" s="1101"/>
      <c r="Y29" s="1101"/>
      <c r="Z29" s="1101"/>
      <c r="AA29" s="1101">
        <f t="shared" si="3"/>
        <v>6881</v>
      </c>
      <c r="AB29" s="1101"/>
      <c r="AC29" s="1101"/>
      <c r="AD29" s="1101"/>
      <c r="AE29" s="1102"/>
      <c r="AF29" s="1076">
        <v>6881</v>
      </c>
      <c r="AG29" s="1077"/>
      <c r="AH29" s="1077"/>
      <c r="AI29" s="1077"/>
      <c r="AJ29" s="1078"/>
      <c r="AK29" s="1037">
        <v>9914</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418</v>
      </c>
      <c r="C30" s="1095"/>
      <c r="D30" s="1095"/>
      <c r="E30" s="1095"/>
      <c r="F30" s="1095"/>
      <c r="G30" s="1095"/>
      <c r="H30" s="1095"/>
      <c r="I30" s="1095"/>
      <c r="J30" s="1095"/>
      <c r="K30" s="1095"/>
      <c r="L30" s="1095"/>
      <c r="M30" s="1095"/>
      <c r="N30" s="1095"/>
      <c r="O30" s="1095"/>
      <c r="P30" s="1096"/>
      <c r="Q30" s="1100">
        <v>9944</v>
      </c>
      <c r="R30" s="1101"/>
      <c r="S30" s="1101"/>
      <c r="T30" s="1101"/>
      <c r="U30" s="1101"/>
      <c r="V30" s="1101">
        <v>9622</v>
      </c>
      <c r="W30" s="1101"/>
      <c r="X30" s="1101"/>
      <c r="Y30" s="1101"/>
      <c r="Z30" s="1101"/>
      <c r="AA30" s="1101">
        <f t="shared" si="3"/>
        <v>322</v>
      </c>
      <c r="AB30" s="1101"/>
      <c r="AC30" s="1101"/>
      <c r="AD30" s="1101"/>
      <c r="AE30" s="1102"/>
      <c r="AF30" s="1076">
        <v>322</v>
      </c>
      <c r="AG30" s="1077"/>
      <c r="AH30" s="1077"/>
      <c r="AI30" s="1077"/>
      <c r="AJ30" s="1078"/>
      <c r="AK30" s="1037">
        <v>2033</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419</v>
      </c>
      <c r="C31" s="1095"/>
      <c r="D31" s="1095"/>
      <c r="E31" s="1095"/>
      <c r="F31" s="1095"/>
      <c r="G31" s="1095"/>
      <c r="H31" s="1095"/>
      <c r="I31" s="1095"/>
      <c r="J31" s="1095"/>
      <c r="K31" s="1095"/>
      <c r="L31" s="1095"/>
      <c r="M31" s="1095"/>
      <c r="N31" s="1095"/>
      <c r="O31" s="1095"/>
      <c r="P31" s="1096"/>
      <c r="Q31" s="1100">
        <v>11341</v>
      </c>
      <c r="R31" s="1101"/>
      <c r="S31" s="1101"/>
      <c r="T31" s="1101"/>
      <c r="U31" s="1101"/>
      <c r="V31" s="1101">
        <v>11136</v>
      </c>
      <c r="W31" s="1101"/>
      <c r="X31" s="1101"/>
      <c r="Y31" s="1101"/>
      <c r="Z31" s="1101"/>
      <c r="AA31" s="1101">
        <f t="shared" si="3"/>
        <v>205</v>
      </c>
      <c r="AB31" s="1101"/>
      <c r="AC31" s="1101"/>
      <c r="AD31" s="1101"/>
      <c r="AE31" s="1102"/>
      <c r="AF31" s="1076">
        <v>205</v>
      </c>
      <c r="AG31" s="1077"/>
      <c r="AH31" s="1077"/>
      <c r="AI31" s="1077"/>
      <c r="AJ31" s="1078"/>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420</v>
      </c>
      <c r="C32" s="1095"/>
      <c r="D32" s="1095"/>
      <c r="E32" s="1095"/>
      <c r="F32" s="1095"/>
      <c r="G32" s="1095"/>
      <c r="H32" s="1095"/>
      <c r="I32" s="1095"/>
      <c r="J32" s="1095"/>
      <c r="K32" s="1095"/>
      <c r="L32" s="1095"/>
      <c r="M32" s="1095"/>
      <c r="N32" s="1095"/>
      <c r="O32" s="1095"/>
      <c r="P32" s="1096"/>
      <c r="Q32" s="1100">
        <v>16075</v>
      </c>
      <c r="R32" s="1101"/>
      <c r="S32" s="1101"/>
      <c r="T32" s="1101"/>
      <c r="U32" s="1101"/>
      <c r="V32" s="1101">
        <v>14273</v>
      </c>
      <c r="W32" s="1101"/>
      <c r="X32" s="1101"/>
      <c r="Y32" s="1101"/>
      <c r="Z32" s="1101"/>
      <c r="AA32" s="1101">
        <f t="shared" si="3"/>
        <v>1802</v>
      </c>
      <c r="AB32" s="1101"/>
      <c r="AC32" s="1101"/>
      <c r="AD32" s="1101"/>
      <c r="AE32" s="1102"/>
      <c r="AF32" s="1076" t="s">
        <v>421</v>
      </c>
      <c r="AG32" s="1077"/>
      <c r="AH32" s="1077"/>
      <c r="AI32" s="1077"/>
      <c r="AJ32" s="1078"/>
      <c r="AK32" s="1037">
        <f>1245+459</f>
        <v>1704</v>
      </c>
      <c r="AL32" s="1028"/>
      <c r="AM32" s="1028"/>
      <c r="AN32" s="1028"/>
      <c r="AO32" s="1028"/>
      <c r="AP32" s="1028">
        <v>29793</v>
      </c>
      <c r="AQ32" s="1028"/>
      <c r="AR32" s="1028"/>
      <c r="AS32" s="1028"/>
      <c r="AT32" s="1028"/>
      <c r="AU32" s="1028">
        <v>15939</v>
      </c>
      <c r="AV32" s="1028"/>
      <c r="AW32" s="1028"/>
      <c r="AX32" s="1028"/>
      <c r="AY32" s="1028"/>
      <c r="AZ32" s="1099" t="s">
        <v>537</v>
      </c>
      <c r="BA32" s="1099"/>
      <c r="BB32" s="1099"/>
      <c r="BC32" s="1099"/>
      <c r="BD32" s="1099"/>
      <c r="BE32" s="1089" t="s">
        <v>422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423</v>
      </c>
      <c r="C33" s="1095"/>
      <c r="D33" s="1095"/>
      <c r="E33" s="1095"/>
      <c r="F33" s="1095"/>
      <c r="G33" s="1095"/>
      <c r="H33" s="1095"/>
      <c r="I33" s="1095"/>
      <c r="J33" s="1095"/>
      <c r="K33" s="1095"/>
      <c r="L33" s="1095"/>
      <c r="M33" s="1095"/>
      <c r="N33" s="1095"/>
      <c r="O33" s="1095"/>
      <c r="P33" s="1096"/>
      <c r="Q33" s="1100">
        <v>13095</v>
      </c>
      <c r="R33" s="1101"/>
      <c r="S33" s="1101"/>
      <c r="T33" s="1101"/>
      <c r="U33" s="1101"/>
      <c r="V33" s="1101">
        <v>10259</v>
      </c>
      <c r="W33" s="1101"/>
      <c r="X33" s="1101"/>
      <c r="Y33" s="1101"/>
      <c r="Z33" s="1101"/>
      <c r="AA33" s="1101">
        <f t="shared" si="3"/>
        <v>2836</v>
      </c>
      <c r="AB33" s="1101"/>
      <c r="AC33" s="1101"/>
      <c r="AD33" s="1101"/>
      <c r="AE33" s="1102"/>
      <c r="AF33" s="1076">
        <v>14199</v>
      </c>
      <c r="AG33" s="1077"/>
      <c r="AH33" s="1077"/>
      <c r="AI33" s="1077"/>
      <c r="AJ33" s="1078"/>
      <c r="AK33" s="1037">
        <v>152</v>
      </c>
      <c r="AL33" s="1028"/>
      <c r="AM33" s="1028"/>
      <c r="AN33" s="1028"/>
      <c r="AO33" s="1028"/>
      <c r="AP33" s="1028">
        <v>32278</v>
      </c>
      <c r="AQ33" s="1028"/>
      <c r="AR33" s="1028"/>
      <c r="AS33" s="1028"/>
      <c r="AT33" s="1028"/>
      <c r="AU33" s="1028">
        <v>1065</v>
      </c>
      <c r="AV33" s="1028"/>
      <c r="AW33" s="1028"/>
      <c r="AX33" s="1028"/>
      <c r="AY33" s="1028"/>
      <c r="AZ33" s="1099" t="s">
        <v>537</v>
      </c>
      <c r="BA33" s="1099"/>
      <c r="BB33" s="1099"/>
      <c r="BC33" s="1099"/>
      <c r="BD33" s="1099"/>
      <c r="BE33" s="1089" t="s">
        <v>424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t="s">
        <v>425</v>
      </c>
      <c r="C34" s="1095"/>
      <c r="D34" s="1095"/>
      <c r="E34" s="1095"/>
      <c r="F34" s="1095"/>
      <c r="G34" s="1095"/>
      <c r="H34" s="1095"/>
      <c r="I34" s="1095"/>
      <c r="J34" s="1095"/>
      <c r="K34" s="1095"/>
      <c r="L34" s="1095"/>
      <c r="M34" s="1095"/>
      <c r="N34" s="1095"/>
      <c r="O34" s="1095"/>
      <c r="P34" s="1096"/>
      <c r="Q34" s="1100">
        <v>5</v>
      </c>
      <c r="R34" s="1101"/>
      <c r="S34" s="1101"/>
      <c r="T34" s="1101"/>
      <c r="U34" s="1101"/>
      <c r="V34" s="1101">
        <v>5</v>
      </c>
      <c r="W34" s="1101"/>
      <c r="X34" s="1101"/>
      <c r="Y34" s="1101"/>
      <c r="Z34" s="1101"/>
      <c r="AA34" s="1101">
        <f t="shared" si="3"/>
        <v>0</v>
      </c>
      <c r="AB34" s="1101"/>
      <c r="AC34" s="1101"/>
      <c r="AD34" s="1101"/>
      <c r="AE34" s="1102"/>
      <c r="AF34" s="1076">
        <v>18</v>
      </c>
      <c r="AG34" s="1077"/>
      <c r="AH34" s="1077"/>
      <c r="AI34" s="1077"/>
      <c r="AJ34" s="1078"/>
      <c r="AK34" s="1037"/>
      <c r="AL34" s="1028"/>
      <c r="AM34" s="1028"/>
      <c r="AN34" s="1028"/>
      <c r="AO34" s="1028"/>
      <c r="AP34" s="1028">
        <v>1</v>
      </c>
      <c r="AQ34" s="1028"/>
      <c r="AR34" s="1028"/>
      <c r="AS34" s="1028"/>
      <c r="AT34" s="1028"/>
      <c r="AU34" s="1028"/>
      <c r="AV34" s="1028"/>
      <c r="AW34" s="1028"/>
      <c r="AX34" s="1028"/>
      <c r="AY34" s="1028"/>
      <c r="AZ34" s="1099" t="s">
        <v>537</v>
      </c>
      <c r="BA34" s="1099"/>
      <c r="BB34" s="1099"/>
      <c r="BC34" s="1099"/>
      <c r="BD34" s="1099"/>
      <c r="BE34" s="1089" t="s">
        <v>422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t="s">
        <v>426</v>
      </c>
      <c r="C35" s="1095"/>
      <c r="D35" s="1095"/>
      <c r="E35" s="1095"/>
      <c r="F35" s="1095"/>
      <c r="G35" s="1095"/>
      <c r="H35" s="1095"/>
      <c r="I35" s="1095"/>
      <c r="J35" s="1095"/>
      <c r="K35" s="1095"/>
      <c r="L35" s="1095"/>
      <c r="M35" s="1095"/>
      <c r="N35" s="1095"/>
      <c r="O35" s="1095"/>
      <c r="P35" s="1096"/>
      <c r="Q35" s="1100">
        <v>19312</v>
      </c>
      <c r="R35" s="1101"/>
      <c r="S35" s="1101"/>
      <c r="T35" s="1101"/>
      <c r="U35" s="1101"/>
      <c r="V35" s="1101">
        <v>17534</v>
      </c>
      <c r="W35" s="1101"/>
      <c r="X35" s="1101"/>
      <c r="Y35" s="1101"/>
      <c r="Z35" s="1101"/>
      <c r="AA35" s="1101">
        <f t="shared" si="3"/>
        <v>1778</v>
      </c>
      <c r="AB35" s="1101"/>
      <c r="AC35" s="1101"/>
      <c r="AD35" s="1101"/>
      <c r="AE35" s="1102"/>
      <c r="AF35" s="1076">
        <v>10701</v>
      </c>
      <c r="AG35" s="1077"/>
      <c r="AH35" s="1077"/>
      <c r="AI35" s="1077"/>
      <c r="AJ35" s="1078"/>
      <c r="AK35" s="1037">
        <v>5640</v>
      </c>
      <c r="AL35" s="1028"/>
      <c r="AM35" s="1028"/>
      <c r="AN35" s="1028"/>
      <c r="AO35" s="1028"/>
      <c r="AP35" s="1028">
        <v>133900</v>
      </c>
      <c r="AQ35" s="1028"/>
      <c r="AR35" s="1028"/>
      <c r="AS35" s="1028"/>
      <c r="AT35" s="1028"/>
      <c r="AU35" s="1028">
        <v>51418</v>
      </c>
      <c r="AV35" s="1028"/>
      <c r="AW35" s="1028"/>
      <c r="AX35" s="1028"/>
      <c r="AY35" s="1028"/>
      <c r="AZ35" s="1099" t="s">
        <v>537</v>
      </c>
      <c r="BA35" s="1099"/>
      <c r="BB35" s="1099"/>
      <c r="BC35" s="1099"/>
      <c r="BD35" s="1099"/>
      <c r="BE35" s="1089" t="s">
        <v>422</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t="s">
        <v>427</v>
      </c>
      <c r="C36" s="1095"/>
      <c r="D36" s="1095"/>
      <c r="E36" s="1095"/>
      <c r="F36" s="1095"/>
      <c r="G36" s="1095"/>
      <c r="H36" s="1095"/>
      <c r="I36" s="1095"/>
      <c r="J36" s="1095"/>
      <c r="K36" s="1095"/>
      <c r="L36" s="1095"/>
      <c r="M36" s="1095"/>
      <c r="N36" s="1095"/>
      <c r="O36" s="1095"/>
      <c r="P36" s="1096"/>
      <c r="Q36" s="1100">
        <f>1796+20</f>
        <v>1816</v>
      </c>
      <c r="R36" s="1101"/>
      <c r="S36" s="1101"/>
      <c r="T36" s="1101"/>
      <c r="U36" s="1101"/>
      <c r="V36" s="1101">
        <f>1992+29</f>
        <v>2021</v>
      </c>
      <c r="W36" s="1101"/>
      <c r="X36" s="1101"/>
      <c r="Y36" s="1101"/>
      <c r="Z36" s="1101"/>
      <c r="AA36" s="1101">
        <f t="shared" si="3"/>
        <v>-205</v>
      </c>
      <c r="AB36" s="1101"/>
      <c r="AC36" s="1101"/>
      <c r="AD36" s="1101"/>
      <c r="AE36" s="1102"/>
      <c r="AF36" s="1076">
        <v>845</v>
      </c>
      <c r="AG36" s="1077"/>
      <c r="AH36" s="1077"/>
      <c r="AI36" s="1077"/>
      <c r="AJ36" s="1078"/>
      <c r="AK36" s="1037">
        <v>389</v>
      </c>
      <c r="AL36" s="1028"/>
      <c r="AM36" s="1028"/>
      <c r="AN36" s="1028"/>
      <c r="AO36" s="1028"/>
      <c r="AP36" s="1028">
        <v>2597</v>
      </c>
      <c r="AQ36" s="1028"/>
      <c r="AR36" s="1028"/>
      <c r="AS36" s="1028"/>
      <c r="AT36" s="1028"/>
      <c r="AU36" s="1028">
        <v>1223</v>
      </c>
      <c r="AV36" s="1028"/>
      <c r="AW36" s="1028"/>
      <c r="AX36" s="1028"/>
      <c r="AY36" s="1028"/>
      <c r="AZ36" s="1099" t="s">
        <v>537</v>
      </c>
      <c r="BA36" s="1099"/>
      <c r="BB36" s="1099"/>
      <c r="BC36" s="1099"/>
      <c r="BD36" s="1099"/>
      <c r="BE36" s="1089" t="s">
        <v>422</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t="s">
        <v>428</v>
      </c>
      <c r="C37" s="1095"/>
      <c r="D37" s="1095"/>
      <c r="E37" s="1095"/>
      <c r="F37" s="1095"/>
      <c r="G37" s="1095"/>
      <c r="H37" s="1095"/>
      <c r="I37" s="1095"/>
      <c r="J37" s="1095"/>
      <c r="K37" s="1095"/>
      <c r="L37" s="1095"/>
      <c r="M37" s="1095"/>
      <c r="N37" s="1095"/>
      <c r="O37" s="1095"/>
      <c r="P37" s="1096"/>
      <c r="Q37" s="1100">
        <v>364</v>
      </c>
      <c r="R37" s="1101"/>
      <c r="S37" s="1101"/>
      <c r="T37" s="1101"/>
      <c r="U37" s="1101"/>
      <c r="V37" s="1101">
        <v>350</v>
      </c>
      <c r="W37" s="1101"/>
      <c r="X37" s="1101"/>
      <c r="Y37" s="1101"/>
      <c r="Z37" s="1101"/>
      <c r="AA37" s="1101">
        <f t="shared" si="3"/>
        <v>14</v>
      </c>
      <c r="AB37" s="1101"/>
      <c r="AC37" s="1101"/>
      <c r="AD37" s="1101"/>
      <c r="AE37" s="1102"/>
      <c r="AF37" s="1076">
        <v>9</v>
      </c>
      <c r="AG37" s="1077"/>
      <c r="AH37" s="1077"/>
      <c r="AI37" s="1077"/>
      <c r="AJ37" s="1078"/>
      <c r="AK37" s="1037">
        <v>308</v>
      </c>
      <c r="AL37" s="1028"/>
      <c r="AM37" s="1028"/>
      <c r="AN37" s="1028"/>
      <c r="AO37" s="1028"/>
      <c r="AP37" s="1028">
        <v>701</v>
      </c>
      <c r="AQ37" s="1028"/>
      <c r="AR37" s="1028"/>
      <c r="AS37" s="1028"/>
      <c r="AT37" s="1028"/>
      <c r="AU37" s="1028">
        <v>678</v>
      </c>
      <c r="AV37" s="1028"/>
      <c r="AW37" s="1028"/>
      <c r="AX37" s="1028"/>
      <c r="AY37" s="1028"/>
      <c r="AZ37" s="1099" t="s">
        <v>537</v>
      </c>
      <c r="BA37" s="1099"/>
      <c r="BB37" s="1099"/>
      <c r="BC37" s="1099"/>
      <c r="BD37" s="1099"/>
      <c r="BE37" s="1089" t="s">
        <v>429</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430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403</v>
      </c>
      <c r="B63" s="1001" t="s">
        <v>431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33578</v>
      </c>
      <c r="AG63" s="1016"/>
      <c r="AH63" s="1016"/>
      <c r="AI63" s="1016"/>
      <c r="AJ63" s="1087"/>
      <c r="AK63" s="1088"/>
      <c r="AL63" s="1020"/>
      <c r="AM63" s="1020"/>
      <c r="AN63" s="1020"/>
      <c r="AO63" s="1020"/>
      <c r="AP63" s="1016">
        <f t="shared" ref="AP63" si="4">SUM(AP28:AT62)</f>
        <v>199270</v>
      </c>
      <c r="AQ63" s="1016"/>
      <c r="AR63" s="1016"/>
      <c r="AS63" s="1016"/>
      <c r="AT63" s="1016"/>
      <c r="AU63" s="1016">
        <f t="shared" ref="AU63" si="5">SUM(AU28:AY62)</f>
        <v>70323</v>
      </c>
      <c r="AV63" s="1016"/>
      <c r="AW63" s="1016"/>
      <c r="AX63" s="1016"/>
      <c r="AY63" s="1016"/>
      <c r="AZ63" s="1082"/>
      <c r="BA63" s="1082"/>
      <c r="BB63" s="1082"/>
      <c r="BC63" s="1082"/>
      <c r="BD63" s="1082"/>
      <c r="BE63" s="1017"/>
      <c r="BF63" s="1017"/>
      <c r="BG63" s="1017"/>
      <c r="BH63" s="1017"/>
      <c r="BI63" s="1018"/>
      <c r="BJ63" s="1083" t="s">
        <v>421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432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433</v>
      </c>
      <c r="B66" s="1053"/>
      <c r="C66" s="1053"/>
      <c r="D66" s="1053"/>
      <c r="E66" s="1053"/>
      <c r="F66" s="1053"/>
      <c r="G66" s="1053"/>
      <c r="H66" s="1053"/>
      <c r="I66" s="1053"/>
      <c r="J66" s="1053"/>
      <c r="K66" s="1053"/>
      <c r="L66" s="1053"/>
      <c r="M66" s="1053"/>
      <c r="N66" s="1053"/>
      <c r="O66" s="1053"/>
      <c r="P66" s="1054"/>
      <c r="Q66" s="1058" t="s">
        <v>434</v>
      </c>
      <c r="R66" s="1059"/>
      <c r="S66" s="1059"/>
      <c r="T66" s="1059"/>
      <c r="U66" s="1060"/>
      <c r="V66" s="1058" t="s">
        <v>435</v>
      </c>
      <c r="W66" s="1059"/>
      <c r="X66" s="1059"/>
      <c r="Y66" s="1059"/>
      <c r="Z66" s="1060"/>
      <c r="AA66" s="1058" t="s">
        <v>436</v>
      </c>
      <c r="AB66" s="1059"/>
      <c r="AC66" s="1059"/>
      <c r="AD66" s="1059"/>
      <c r="AE66" s="1060"/>
      <c r="AF66" s="1064" t="s">
        <v>437</v>
      </c>
      <c r="AG66" s="1065"/>
      <c r="AH66" s="1065"/>
      <c r="AI66" s="1065"/>
      <c r="AJ66" s="1066"/>
      <c r="AK66" s="1058" t="s">
        <v>438</v>
      </c>
      <c r="AL66" s="1053"/>
      <c r="AM66" s="1053"/>
      <c r="AN66" s="1053"/>
      <c r="AO66" s="1054"/>
      <c r="AP66" s="1058" t="s">
        <v>439</v>
      </c>
      <c r="AQ66" s="1059"/>
      <c r="AR66" s="1059"/>
      <c r="AS66" s="1059"/>
      <c r="AT66" s="1060"/>
      <c r="AU66" s="1058" t="s">
        <v>440</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607</v>
      </c>
      <c r="C68" s="1043"/>
      <c r="D68" s="1043"/>
      <c r="E68" s="1043"/>
      <c r="F68" s="1043"/>
      <c r="G68" s="1043"/>
      <c r="H68" s="1043"/>
      <c r="I68" s="1043"/>
      <c r="J68" s="1043"/>
      <c r="K68" s="1043"/>
      <c r="L68" s="1043"/>
      <c r="M68" s="1043"/>
      <c r="N68" s="1043"/>
      <c r="O68" s="1043"/>
      <c r="P68" s="1044"/>
      <c r="Q68" s="1045">
        <v>501</v>
      </c>
      <c r="R68" s="1039"/>
      <c r="S68" s="1039"/>
      <c r="T68" s="1039"/>
      <c r="U68" s="1039"/>
      <c r="V68" s="1039">
        <v>423</v>
      </c>
      <c r="W68" s="1039"/>
      <c r="X68" s="1039"/>
      <c r="Y68" s="1039"/>
      <c r="Z68" s="1039"/>
      <c r="AA68" s="1039">
        <f>Q68-V68</f>
        <v>78</v>
      </c>
      <c r="AB68" s="1039"/>
      <c r="AC68" s="1039"/>
      <c r="AD68" s="1039"/>
      <c r="AE68" s="1039"/>
      <c r="AF68" s="1039">
        <v>78</v>
      </c>
      <c r="AG68" s="1039"/>
      <c r="AH68" s="1039"/>
      <c r="AI68" s="1039"/>
      <c r="AJ68" s="1039"/>
      <c r="AK68" s="1039"/>
      <c r="AL68" s="1039"/>
      <c r="AM68" s="1039"/>
      <c r="AN68" s="1039"/>
      <c r="AO68" s="1039"/>
      <c r="AP68" s="1039">
        <v>19014</v>
      </c>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608</v>
      </c>
      <c r="C69" s="1032"/>
      <c r="D69" s="1032"/>
      <c r="E69" s="1032"/>
      <c r="F69" s="1032"/>
      <c r="G69" s="1032"/>
      <c r="H69" s="1032"/>
      <c r="I69" s="1032"/>
      <c r="J69" s="1032"/>
      <c r="K69" s="1032"/>
      <c r="L69" s="1032"/>
      <c r="M69" s="1032"/>
      <c r="N69" s="1032"/>
      <c r="O69" s="1032"/>
      <c r="P69" s="1033"/>
      <c r="Q69" s="1034">
        <v>280</v>
      </c>
      <c r="R69" s="1028"/>
      <c r="S69" s="1028"/>
      <c r="T69" s="1028"/>
      <c r="U69" s="1028"/>
      <c r="V69" s="1028">
        <v>244</v>
      </c>
      <c r="W69" s="1028"/>
      <c r="X69" s="1028"/>
      <c r="Y69" s="1028"/>
      <c r="Z69" s="1028"/>
      <c r="AA69" s="1028">
        <f t="shared" ref="AA69:AA70" si="6">Q69-V69</f>
        <v>36</v>
      </c>
      <c r="AB69" s="1028"/>
      <c r="AC69" s="1028"/>
      <c r="AD69" s="1028"/>
      <c r="AE69" s="1028"/>
      <c r="AF69" s="1028">
        <v>36</v>
      </c>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609</v>
      </c>
      <c r="C70" s="1032"/>
      <c r="D70" s="1032"/>
      <c r="E70" s="1032"/>
      <c r="F70" s="1032"/>
      <c r="G70" s="1032"/>
      <c r="H70" s="1032"/>
      <c r="I70" s="1032"/>
      <c r="J70" s="1032"/>
      <c r="K70" s="1032"/>
      <c r="L70" s="1032"/>
      <c r="M70" s="1032"/>
      <c r="N70" s="1032"/>
      <c r="O70" s="1032"/>
      <c r="P70" s="1033"/>
      <c r="Q70" s="1034">
        <v>292778</v>
      </c>
      <c r="R70" s="1028"/>
      <c r="S70" s="1028"/>
      <c r="T70" s="1028"/>
      <c r="U70" s="1028"/>
      <c r="V70" s="1028">
        <v>279366</v>
      </c>
      <c r="W70" s="1028"/>
      <c r="X70" s="1028"/>
      <c r="Y70" s="1028"/>
      <c r="Z70" s="1028"/>
      <c r="AA70" s="1028">
        <f t="shared" si="6"/>
        <v>13412</v>
      </c>
      <c r="AB70" s="1028"/>
      <c r="AC70" s="1028"/>
      <c r="AD70" s="1028"/>
      <c r="AE70" s="1028"/>
      <c r="AF70" s="1028">
        <v>13412</v>
      </c>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403</v>
      </c>
      <c r="B88" s="1001" t="s">
        <v>441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13526</v>
      </c>
      <c r="AG88" s="1016"/>
      <c r="AH88" s="1016"/>
      <c r="AI88" s="1016"/>
      <c r="AJ88" s="1016"/>
      <c r="AK88" s="1020"/>
      <c r="AL88" s="1020"/>
      <c r="AM88" s="1020"/>
      <c r="AN88" s="1020"/>
      <c r="AO88" s="1020"/>
      <c r="AP88" s="1016">
        <f>SUM(AP68:AT87)</f>
        <v>19014</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403</v>
      </c>
      <c r="BR102" s="1001" t="s">
        <v>442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1461</v>
      </c>
      <c r="CS102" s="1008"/>
      <c r="CT102" s="1008"/>
      <c r="CU102" s="1008"/>
      <c r="CV102" s="1009"/>
      <c r="CW102" s="1007">
        <f>SUM(CW7:DA88)</f>
        <v>451</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443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444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447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449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450</v>
      </c>
      <c r="AB109" s="951"/>
      <c r="AC109" s="951"/>
      <c r="AD109" s="951"/>
      <c r="AE109" s="952"/>
      <c r="AF109" s="953" t="s">
        <v>451</v>
      </c>
      <c r="AG109" s="951"/>
      <c r="AH109" s="951"/>
      <c r="AI109" s="951"/>
      <c r="AJ109" s="952"/>
      <c r="AK109" s="953" t="s">
        <v>310</v>
      </c>
      <c r="AL109" s="951"/>
      <c r="AM109" s="951"/>
      <c r="AN109" s="951"/>
      <c r="AO109" s="952"/>
      <c r="AP109" s="953" t="s">
        <v>452</v>
      </c>
      <c r="AQ109" s="951"/>
      <c r="AR109" s="951"/>
      <c r="AS109" s="951"/>
      <c r="AT109" s="982"/>
      <c r="AU109" s="950" t="s">
        <v>449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450</v>
      </c>
      <c r="BR109" s="951"/>
      <c r="BS109" s="951"/>
      <c r="BT109" s="951"/>
      <c r="BU109" s="952"/>
      <c r="BV109" s="953" t="s">
        <v>451</v>
      </c>
      <c r="BW109" s="951"/>
      <c r="BX109" s="951"/>
      <c r="BY109" s="951"/>
      <c r="BZ109" s="952"/>
      <c r="CA109" s="953" t="s">
        <v>310</v>
      </c>
      <c r="CB109" s="951"/>
      <c r="CC109" s="951"/>
      <c r="CD109" s="951"/>
      <c r="CE109" s="952"/>
      <c r="CF109" s="989" t="s">
        <v>452</v>
      </c>
      <c r="CG109" s="989"/>
      <c r="CH109" s="989"/>
      <c r="CI109" s="989"/>
      <c r="CJ109" s="989"/>
      <c r="CK109" s="953" t="s">
        <v>453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450</v>
      </c>
      <c r="DH109" s="951"/>
      <c r="DI109" s="951"/>
      <c r="DJ109" s="951"/>
      <c r="DK109" s="952"/>
      <c r="DL109" s="953" t="s">
        <v>451</v>
      </c>
      <c r="DM109" s="951"/>
      <c r="DN109" s="951"/>
      <c r="DO109" s="951"/>
      <c r="DP109" s="952"/>
      <c r="DQ109" s="953" t="s">
        <v>310</v>
      </c>
      <c r="DR109" s="951"/>
      <c r="DS109" s="951"/>
      <c r="DT109" s="951"/>
      <c r="DU109" s="952"/>
      <c r="DV109" s="953" t="s">
        <v>452</v>
      </c>
      <c r="DW109" s="951"/>
      <c r="DX109" s="951"/>
      <c r="DY109" s="951"/>
      <c r="DZ109" s="982"/>
    </row>
    <row r="110" spans="1:131" s="248" customFormat="1" ht="26.25" customHeight="1" x14ac:dyDescent="0.2">
      <c r="A110" s="853" t="s">
        <v>454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30780180</v>
      </c>
      <c r="AB110" s="944"/>
      <c r="AC110" s="944"/>
      <c r="AD110" s="944"/>
      <c r="AE110" s="945"/>
      <c r="AF110" s="946">
        <v>35114988</v>
      </c>
      <c r="AG110" s="944"/>
      <c r="AH110" s="944"/>
      <c r="AI110" s="944"/>
      <c r="AJ110" s="945"/>
      <c r="AK110" s="946">
        <v>28558828</v>
      </c>
      <c r="AL110" s="944"/>
      <c r="AM110" s="944"/>
      <c r="AN110" s="944"/>
      <c r="AO110" s="945"/>
      <c r="AP110" s="947">
        <v>16.3</v>
      </c>
      <c r="AQ110" s="948"/>
      <c r="AR110" s="948"/>
      <c r="AS110" s="948"/>
      <c r="AT110" s="949"/>
      <c r="AU110" s="983" t="s">
        <v>73</v>
      </c>
      <c r="AV110" s="984"/>
      <c r="AW110" s="984"/>
      <c r="AX110" s="984"/>
      <c r="AY110" s="984"/>
      <c r="AZ110" s="909" t="s">
        <v>455</v>
      </c>
      <c r="BA110" s="854"/>
      <c r="BB110" s="854"/>
      <c r="BC110" s="854"/>
      <c r="BD110" s="854"/>
      <c r="BE110" s="854"/>
      <c r="BF110" s="854"/>
      <c r="BG110" s="854"/>
      <c r="BH110" s="854"/>
      <c r="BI110" s="854"/>
      <c r="BJ110" s="854"/>
      <c r="BK110" s="854"/>
      <c r="BL110" s="854"/>
      <c r="BM110" s="854"/>
      <c r="BN110" s="854"/>
      <c r="BO110" s="854"/>
      <c r="BP110" s="855"/>
      <c r="BQ110" s="910">
        <v>454325134</v>
      </c>
      <c r="BR110" s="891"/>
      <c r="BS110" s="891"/>
      <c r="BT110" s="891"/>
      <c r="BU110" s="891"/>
      <c r="BV110" s="891">
        <v>481313290</v>
      </c>
      <c r="BW110" s="891"/>
      <c r="BX110" s="891"/>
      <c r="BY110" s="891"/>
      <c r="BZ110" s="891"/>
      <c r="CA110" s="891">
        <v>496550892</v>
      </c>
      <c r="CB110" s="891"/>
      <c r="CC110" s="891"/>
      <c r="CD110" s="891"/>
      <c r="CE110" s="891"/>
      <c r="CF110" s="915">
        <v>284</v>
      </c>
      <c r="CG110" s="916"/>
      <c r="CH110" s="916"/>
      <c r="CI110" s="916"/>
      <c r="CJ110" s="916"/>
      <c r="CK110" s="979" t="s">
        <v>456</v>
      </c>
      <c r="CL110" s="865"/>
      <c r="CM110" s="940" t="s">
        <v>457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1678633</v>
      </c>
      <c r="DH110" s="891"/>
      <c r="DI110" s="891"/>
      <c r="DJ110" s="891"/>
      <c r="DK110" s="891"/>
      <c r="DL110" s="891">
        <v>1519375</v>
      </c>
      <c r="DM110" s="891"/>
      <c r="DN110" s="891"/>
      <c r="DO110" s="891"/>
      <c r="DP110" s="891"/>
      <c r="DQ110" s="891">
        <v>1343703</v>
      </c>
      <c r="DR110" s="891"/>
      <c r="DS110" s="891"/>
      <c r="DT110" s="891"/>
      <c r="DU110" s="891"/>
      <c r="DV110" s="892">
        <v>0.8</v>
      </c>
      <c r="DW110" s="892"/>
      <c r="DX110" s="892"/>
      <c r="DY110" s="892"/>
      <c r="DZ110" s="893"/>
    </row>
    <row r="111" spans="1:131" s="248" customFormat="1" ht="26.25" customHeight="1" x14ac:dyDescent="0.2">
      <c r="A111" s="820" t="s">
        <v>458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459</v>
      </c>
      <c r="AB111" s="972"/>
      <c r="AC111" s="972"/>
      <c r="AD111" s="972"/>
      <c r="AE111" s="973"/>
      <c r="AF111" s="974" t="s">
        <v>459</v>
      </c>
      <c r="AG111" s="972"/>
      <c r="AH111" s="972"/>
      <c r="AI111" s="972"/>
      <c r="AJ111" s="973"/>
      <c r="AK111" s="974" t="s">
        <v>459</v>
      </c>
      <c r="AL111" s="972"/>
      <c r="AM111" s="972"/>
      <c r="AN111" s="972"/>
      <c r="AO111" s="973"/>
      <c r="AP111" s="975" t="s">
        <v>459</v>
      </c>
      <c r="AQ111" s="976"/>
      <c r="AR111" s="976"/>
      <c r="AS111" s="976"/>
      <c r="AT111" s="977"/>
      <c r="AU111" s="985"/>
      <c r="AV111" s="986"/>
      <c r="AW111" s="986"/>
      <c r="AX111" s="986"/>
      <c r="AY111" s="986"/>
      <c r="AZ111" s="861" t="s">
        <v>460</v>
      </c>
      <c r="BA111" s="796"/>
      <c r="BB111" s="796"/>
      <c r="BC111" s="796"/>
      <c r="BD111" s="796"/>
      <c r="BE111" s="796"/>
      <c r="BF111" s="796"/>
      <c r="BG111" s="796"/>
      <c r="BH111" s="796"/>
      <c r="BI111" s="796"/>
      <c r="BJ111" s="796"/>
      <c r="BK111" s="796"/>
      <c r="BL111" s="796"/>
      <c r="BM111" s="796"/>
      <c r="BN111" s="796"/>
      <c r="BO111" s="796"/>
      <c r="BP111" s="797"/>
      <c r="BQ111" s="862">
        <v>1706981</v>
      </c>
      <c r="BR111" s="863"/>
      <c r="BS111" s="863"/>
      <c r="BT111" s="863"/>
      <c r="BU111" s="863"/>
      <c r="BV111" s="863">
        <v>1538274</v>
      </c>
      <c r="BW111" s="863"/>
      <c r="BX111" s="863"/>
      <c r="BY111" s="863"/>
      <c r="BZ111" s="863"/>
      <c r="CA111" s="863">
        <v>1353152</v>
      </c>
      <c r="CB111" s="863"/>
      <c r="CC111" s="863"/>
      <c r="CD111" s="863"/>
      <c r="CE111" s="863"/>
      <c r="CF111" s="924">
        <v>0.8</v>
      </c>
      <c r="CG111" s="925"/>
      <c r="CH111" s="925"/>
      <c r="CI111" s="925"/>
      <c r="CJ111" s="925"/>
      <c r="CK111" s="980"/>
      <c r="CL111" s="867"/>
      <c r="CM111" s="870" t="s">
        <v>461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459</v>
      </c>
      <c r="DH111" s="863"/>
      <c r="DI111" s="863"/>
      <c r="DJ111" s="863"/>
      <c r="DK111" s="863"/>
      <c r="DL111" s="863" t="s">
        <v>459</v>
      </c>
      <c r="DM111" s="863"/>
      <c r="DN111" s="863"/>
      <c r="DO111" s="863"/>
      <c r="DP111" s="863"/>
      <c r="DQ111" s="863" t="s">
        <v>459</v>
      </c>
      <c r="DR111" s="863"/>
      <c r="DS111" s="863"/>
      <c r="DT111" s="863"/>
      <c r="DU111" s="863"/>
      <c r="DV111" s="840" t="s">
        <v>459</v>
      </c>
      <c r="DW111" s="840"/>
      <c r="DX111" s="840"/>
      <c r="DY111" s="840"/>
      <c r="DZ111" s="841"/>
    </row>
    <row r="112" spans="1:131" s="248" customFormat="1" ht="26.25" customHeight="1" x14ac:dyDescent="0.2">
      <c r="A112" s="965" t="s">
        <v>462</v>
      </c>
      <c r="B112" s="966"/>
      <c r="C112" s="796" t="s">
        <v>463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2000000</v>
      </c>
      <c r="AB112" s="826"/>
      <c r="AC112" s="826"/>
      <c r="AD112" s="826"/>
      <c r="AE112" s="827"/>
      <c r="AF112" s="828">
        <v>2333333</v>
      </c>
      <c r="AG112" s="826"/>
      <c r="AH112" s="826"/>
      <c r="AI112" s="826"/>
      <c r="AJ112" s="827"/>
      <c r="AK112" s="828">
        <v>2666667</v>
      </c>
      <c r="AL112" s="826"/>
      <c r="AM112" s="826"/>
      <c r="AN112" s="826"/>
      <c r="AO112" s="827"/>
      <c r="AP112" s="873">
        <v>1.5</v>
      </c>
      <c r="AQ112" s="874"/>
      <c r="AR112" s="874"/>
      <c r="AS112" s="874"/>
      <c r="AT112" s="875"/>
      <c r="AU112" s="985"/>
      <c r="AV112" s="986"/>
      <c r="AW112" s="986"/>
      <c r="AX112" s="986"/>
      <c r="AY112" s="986"/>
      <c r="AZ112" s="861" t="s">
        <v>464</v>
      </c>
      <c r="BA112" s="796"/>
      <c r="BB112" s="796"/>
      <c r="BC112" s="796"/>
      <c r="BD112" s="796"/>
      <c r="BE112" s="796"/>
      <c r="BF112" s="796"/>
      <c r="BG112" s="796"/>
      <c r="BH112" s="796"/>
      <c r="BI112" s="796"/>
      <c r="BJ112" s="796"/>
      <c r="BK112" s="796"/>
      <c r="BL112" s="796"/>
      <c r="BM112" s="796"/>
      <c r="BN112" s="796"/>
      <c r="BO112" s="796"/>
      <c r="BP112" s="797"/>
      <c r="BQ112" s="862">
        <v>70909196</v>
      </c>
      <c r="BR112" s="863"/>
      <c r="BS112" s="863"/>
      <c r="BT112" s="863"/>
      <c r="BU112" s="863"/>
      <c r="BV112" s="863">
        <v>72307753</v>
      </c>
      <c r="BW112" s="863"/>
      <c r="BX112" s="863"/>
      <c r="BY112" s="863"/>
      <c r="BZ112" s="863"/>
      <c r="CA112" s="863">
        <v>70323114</v>
      </c>
      <c r="CB112" s="863"/>
      <c r="CC112" s="863"/>
      <c r="CD112" s="863"/>
      <c r="CE112" s="863"/>
      <c r="CF112" s="924">
        <v>40.200000000000003</v>
      </c>
      <c r="CG112" s="925"/>
      <c r="CH112" s="925"/>
      <c r="CI112" s="925"/>
      <c r="CJ112" s="925"/>
      <c r="CK112" s="980"/>
      <c r="CL112" s="867"/>
      <c r="CM112" s="870" t="s">
        <v>465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28348</v>
      </c>
      <c r="DH112" s="863"/>
      <c r="DI112" s="863"/>
      <c r="DJ112" s="863"/>
      <c r="DK112" s="863"/>
      <c r="DL112" s="863">
        <v>18899</v>
      </c>
      <c r="DM112" s="863"/>
      <c r="DN112" s="863"/>
      <c r="DO112" s="863"/>
      <c r="DP112" s="863"/>
      <c r="DQ112" s="863">
        <v>9449</v>
      </c>
      <c r="DR112" s="863"/>
      <c r="DS112" s="863"/>
      <c r="DT112" s="863"/>
      <c r="DU112" s="863"/>
      <c r="DV112" s="840">
        <v>0</v>
      </c>
      <c r="DW112" s="840"/>
      <c r="DX112" s="840"/>
      <c r="DY112" s="840"/>
      <c r="DZ112" s="841"/>
    </row>
    <row r="113" spans="1:130" s="248" customFormat="1" ht="26.25" customHeight="1" x14ac:dyDescent="0.2">
      <c r="A113" s="967"/>
      <c r="B113" s="968"/>
      <c r="C113" s="796" t="s">
        <v>466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5383490</v>
      </c>
      <c r="AB113" s="972"/>
      <c r="AC113" s="972"/>
      <c r="AD113" s="972"/>
      <c r="AE113" s="973"/>
      <c r="AF113" s="974">
        <v>4994240</v>
      </c>
      <c r="AG113" s="972"/>
      <c r="AH113" s="972"/>
      <c r="AI113" s="972"/>
      <c r="AJ113" s="973"/>
      <c r="AK113" s="974">
        <v>4902591</v>
      </c>
      <c r="AL113" s="972"/>
      <c r="AM113" s="972"/>
      <c r="AN113" s="972"/>
      <c r="AO113" s="973"/>
      <c r="AP113" s="975">
        <v>2.8</v>
      </c>
      <c r="AQ113" s="976"/>
      <c r="AR113" s="976"/>
      <c r="AS113" s="976"/>
      <c r="AT113" s="977"/>
      <c r="AU113" s="985"/>
      <c r="AV113" s="986"/>
      <c r="AW113" s="986"/>
      <c r="AX113" s="986"/>
      <c r="AY113" s="986"/>
      <c r="AZ113" s="861" t="s">
        <v>467</v>
      </c>
      <c r="BA113" s="796"/>
      <c r="BB113" s="796"/>
      <c r="BC113" s="796"/>
      <c r="BD113" s="796"/>
      <c r="BE113" s="796"/>
      <c r="BF113" s="796"/>
      <c r="BG113" s="796"/>
      <c r="BH113" s="796"/>
      <c r="BI113" s="796"/>
      <c r="BJ113" s="796"/>
      <c r="BK113" s="796"/>
      <c r="BL113" s="796"/>
      <c r="BM113" s="796"/>
      <c r="BN113" s="796"/>
      <c r="BO113" s="796"/>
      <c r="BP113" s="797"/>
      <c r="BQ113" s="862">
        <v>1873</v>
      </c>
      <c r="BR113" s="863"/>
      <c r="BS113" s="863"/>
      <c r="BT113" s="863"/>
      <c r="BU113" s="863"/>
      <c r="BV113" s="863">
        <v>1242</v>
      </c>
      <c r="BW113" s="863"/>
      <c r="BX113" s="863"/>
      <c r="BY113" s="863"/>
      <c r="BZ113" s="863"/>
      <c r="CA113" s="863">
        <v>18995</v>
      </c>
      <c r="CB113" s="863"/>
      <c r="CC113" s="863"/>
      <c r="CD113" s="863"/>
      <c r="CE113" s="863"/>
      <c r="CF113" s="924">
        <v>0</v>
      </c>
      <c r="CG113" s="925"/>
      <c r="CH113" s="925"/>
      <c r="CI113" s="925"/>
      <c r="CJ113" s="925"/>
      <c r="CK113" s="980"/>
      <c r="CL113" s="867"/>
      <c r="CM113" s="870" t="s">
        <v>468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421</v>
      </c>
      <c r="DH113" s="826"/>
      <c r="DI113" s="826"/>
      <c r="DJ113" s="826"/>
      <c r="DK113" s="827"/>
      <c r="DL113" s="828" t="s">
        <v>459</v>
      </c>
      <c r="DM113" s="826"/>
      <c r="DN113" s="826"/>
      <c r="DO113" s="826"/>
      <c r="DP113" s="827"/>
      <c r="DQ113" s="828" t="s">
        <v>421</v>
      </c>
      <c r="DR113" s="826"/>
      <c r="DS113" s="826"/>
      <c r="DT113" s="826"/>
      <c r="DU113" s="827"/>
      <c r="DV113" s="873" t="s">
        <v>421</v>
      </c>
      <c r="DW113" s="874"/>
      <c r="DX113" s="874"/>
      <c r="DY113" s="874"/>
      <c r="DZ113" s="875"/>
    </row>
    <row r="114" spans="1:130" s="248" customFormat="1" ht="26.25" customHeight="1" x14ac:dyDescent="0.2">
      <c r="A114" s="967"/>
      <c r="B114" s="968"/>
      <c r="C114" s="796" t="s">
        <v>469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299</v>
      </c>
      <c r="AB114" s="826"/>
      <c r="AC114" s="826"/>
      <c r="AD114" s="826"/>
      <c r="AE114" s="827"/>
      <c r="AF114" s="828">
        <v>265</v>
      </c>
      <c r="AG114" s="826"/>
      <c r="AH114" s="826"/>
      <c r="AI114" s="826"/>
      <c r="AJ114" s="827"/>
      <c r="AK114" s="828">
        <v>352</v>
      </c>
      <c r="AL114" s="826"/>
      <c r="AM114" s="826"/>
      <c r="AN114" s="826"/>
      <c r="AO114" s="827"/>
      <c r="AP114" s="873">
        <v>0</v>
      </c>
      <c r="AQ114" s="874"/>
      <c r="AR114" s="874"/>
      <c r="AS114" s="874"/>
      <c r="AT114" s="875"/>
      <c r="AU114" s="985"/>
      <c r="AV114" s="986"/>
      <c r="AW114" s="986"/>
      <c r="AX114" s="986"/>
      <c r="AY114" s="986"/>
      <c r="AZ114" s="861" t="s">
        <v>470</v>
      </c>
      <c r="BA114" s="796"/>
      <c r="BB114" s="796"/>
      <c r="BC114" s="796"/>
      <c r="BD114" s="796"/>
      <c r="BE114" s="796"/>
      <c r="BF114" s="796"/>
      <c r="BG114" s="796"/>
      <c r="BH114" s="796"/>
      <c r="BI114" s="796"/>
      <c r="BJ114" s="796"/>
      <c r="BK114" s="796"/>
      <c r="BL114" s="796"/>
      <c r="BM114" s="796"/>
      <c r="BN114" s="796"/>
      <c r="BO114" s="796"/>
      <c r="BP114" s="797"/>
      <c r="BQ114" s="862">
        <v>74246560</v>
      </c>
      <c r="BR114" s="863"/>
      <c r="BS114" s="863"/>
      <c r="BT114" s="863"/>
      <c r="BU114" s="863"/>
      <c r="BV114" s="863">
        <v>72459306</v>
      </c>
      <c r="BW114" s="863"/>
      <c r="BX114" s="863"/>
      <c r="BY114" s="863"/>
      <c r="BZ114" s="863"/>
      <c r="CA114" s="863">
        <v>69224776</v>
      </c>
      <c r="CB114" s="863"/>
      <c r="CC114" s="863"/>
      <c r="CD114" s="863"/>
      <c r="CE114" s="863"/>
      <c r="CF114" s="924">
        <v>39.6</v>
      </c>
      <c r="CG114" s="925"/>
      <c r="CH114" s="925"/>
      <c r="CI114" s="925"/>
      <c r="CJ114" s="925"/>
      <c r="CK114" s="980"/>
      <c r="CL114" s="867"/>
      <c r="CM114" s="870" t="s">
        <v>471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421</v>
      </c>
      <c r="DH114" s="826"/>
      <c r="DI114" s="826"/>
      <c r="DJ114" s="826"/>
      <c r="DK114" s="827"/>
      <c r="DL114" s="828" t="s">
        <v>421</v>
      </c>
      <c r="DM114" s="826"/>
      <c r="DN114" s="826"/>
      <c r="DO114" s="826"/>
      <c r="DP114" s="827"/>
      <c r="DQ114" s="828" t="s">
        <v>421</v>
      </c>
      <c r="DR114" s="826"/>
      <c r="DS114" s="826"/>
      <c r="DT114" s="826"/>
      <c r="DU114" s="827"/>
      <c r="DV114" s="873" t="s">
        <v>421</v>
      </c>
      <c r="DW114" s="874"/>
      <c r="DX114" s="874"/>
      <c r="DY114" s="874"/>
      <c r="DZ114" s="875"/>
    </row>
    <row r="115" spans="1:130" s="248" customFormat="1" ht="26.25" customHeight="1" x14ac:dyDescent="0.2">
      <c r="A115" s="967"/>
      <c r="B115" s="968"/>
      <c r="C115" s="796" t="s">
        <v>472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193075</v>
      </c>
      <c r="AB115" s="972"/>
      <c r="AC115" s="972"/>
      <c r="AD115" s="972"/>
      <c r="AE115" s="973"/>
      <c r="AF115" s="974">
        <v>103721</v>
      </c>
      <c r="AG115" s="972"/>
      <c r="AH115" s="972"/>
      <c r="AI115" s="972"/>
      <c r="AJ115" s="973"/>
      <c r="AK115" s="974">
        <v>193959</v>
      </c>
      <c r="AL115" s="972"/>
      <c r="AM115" s="972"/>
      <c r="AN115" s="972"/>
      <c r="AO115" s="973"/>
      <c r="AP115" s="975">
        <v>0.1</v>
      </c>
      <c r="AQ115" s="976"/>
      <c r="AR115" s="976"/>
      <c r="AS115" s="976"/>
      <c r="AT115" s="977"/>
      <c r="AU115" s="985"/>
      <c r="AV115" s="986"/>
      <c r="AW115" s="986"/>
      <c r="AX115" s="986"/>
      <c r="AY115" s="986"/>
      <c r="AZ115" s="861" t="s">
        <v>473</v>
      </c>
      <c r="BA115" s="796"/>
      <c r="BB115" s="796"/>
      <c r="BC115" s="796"/>
      <c r="BD115" s="796"/>
      <c r="BE115" s="796"/>
      <c r="BF115" s="796"/>
      <c r="BG115" s="796"/>
      <c r="BH115" s="796"/>
      <c r="BI115" s="796"/>
      <c r="BJ115" s="796"/>
      <c r="BK115" s="796"/>
      <c r="BL115" s="796"/>
      <c r="BM115" s="796"/>
      <c r="BN115" s="796"/>
      <c r="BO115" s="796"/>
      <c r="BP115" s="797"/>
      <c r="BQ115" s="862" t="s">
        <v>421</v>
      </c>
      <c r="BR115" s="863"/>
      <c r="BS115" s="863"/>
      <c r="BT115" s="863"/>
      <c r="BU115" s="863"/>
      <c r="BV115" s="863" t="s">
        <v>421</v>
      </c>
      <c r="BW115" s="863"/>
      <c r="BX115" s="863"/>
      <c r="BY115" s="863"/>
      <c r="BZ115" s="863"/>
      <c r="CA115" s="863" t="s">
        <v>421</v>
      </c>
      <c r="CB115" s="863"/>
      <c r="CC115" s="863"/>
      <c r="CD115" s="863"/>
      <c r="CE115" s="863"/>
      <c r="CF115" s="924" t="s">
        <v>421</v>
      </c>
      <c r="CG115" s="925"/>
      <c r="CH115" s="925"/>
      <c r="CI115" s="925"/>
      <c r="CJ115" s="925"/>
      <c r="CK115" s="980"/>
      <c r="CL115" s="867"/>
      <c r="CM115" s="861" t="s">
        <v>474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421</v>
      </c>
      <c r="DH115" s="826"/>
      <c r="DI115" s="826"/>
      <c r="DJ115" s="826"/>
      <c r="DK115" s="827"/>
      <c r="DL115" s="828" t="s">
        <v>421</v>
      </c>
      <c r="DM115" s="826"/>
      <c r="DN115" s="826"/>
      <c r="DO115" s="826"/>
      <c r="DP115" s="827"/>
      <c r="DQ115" s="828" t="s">
        <v>421</v>
      </c>
      <c r="DR115" s="826"/>
      <c r="DS115" s="826"/>
      <c r="DT115" s="826"/>
      <c r="DU115" s="827"/>
      <c r="DV115" s="873" t="s">
        <v>421</v>
      </c>
      <c r="DW115" s="874"/>
      <c r="DX115" s="874"/>
      <c r="DY115" s="874"/>
      <c r="DZ115" s="875"/>
    </row>
    <row r="116" spans="1:130" s="248" customFormat="1" ht="26.25" customHeight="1" x14ac:dyDescent="0.2">
      <c r="A116" s="969"/>
      <c r="B116" s="970"/>
      <c r="C116" s="929" t="s">
        <v>475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421</v>
      </c>
      <c r="AB116" s="826"/>
      <c r="AC116" s="826"/>
      <c r="AD116" s="826"/>
      <c r="AE116" s="827"/>
      <c r="AF116" s="828">
        <v>1046</v>
      </c>
      <c r="AG116" s="826"/>
      <c r="AH116" s="826"/>
      <c r="AI116" s="826"/>
      <c r="AJ116" s="827"/>
      <c r="AK116" s="828">
        <v>245</v>
      </c>
      <c r="AL116" s="826"/>
      <c r="AM116" s="826"/>
      <c r="AN116" s="826"/>
      <c r="AO116" s="827"/>
      <c r="AP116" s="873">
        <v>0</v>
      </c>
      <c r="AQ116" s="874"/>
      <c r="AR116" s="874"/>
      <c r="AS116" s="874"/>
      <c r="AT116" s="875"/>
      <c r="AU116" s="985"/>
      <c r="AV116" s="986"/>
      <c r="AW116" s="986"/>
      <c r="AX116" s="986"/>
      <c r="AY116" s="986"/>
      <c r="AZ116" s="912" t="s">
        <v>476</v>
      </c>
      <c r="BA116" s="913"/>
      <c r="BB116" s="913"/>
      <c r="BC116" s="913"/>
      <c r="BD116" s="913"/>
      <c r="BE116" s="913"/>
      <c r="BF116" s="913"/>
      <c r="BG116" s="913"/>
      <c r="BH116" s="913"/>
      <c r="BI116" s="913"/>
      <c r="BJ116" s="913"/>
      <c r="BK116" s="913"/>
      <c r="BL116" s="913"/>
      <c r="BM116" s="913"/>
      <c r="BN116" s="913"/>
      <c r="BO116" s="913"/>
      <c r="BP116" s="914"/>
      <c r="BQ116" s="862" t="s">
        <v>421</v>
      </c>
      <c r="BR116" s="863"/>
      <c r="BS116" s="863"/>
      <c r="BT116" s="863"/>
      <c r="BU116" s="863"/>
      <c r="BV116" s="863" t="s">
        <v>459</v>
      </c>
      <c r="BW116" s="863"/>
      <c r="BX116" s="863"/>
      <c r="BY116" s="863"/>
      <c r="BZ116" s="863"/>
      <c r="CA116" s="863" t="s">
        <v>421</v>
      </c>
      <c r="CB116" s="863"/>
      <c r="CC116" s="863"/>
      <c r="CD116" s="863"/>
      <c r="CE116" s="863"/>
      <c r="CF116" s="924" t="s">
        <v>421</v>
      </c>
      <c r="CG116" s="925"/>
      <c r="CH116" s="925"/>
      <c r="CI116" s="925"/>
      <c r="CJ116" s="925"/>
      <c r="CK116" s="980"/>
      <c r="CL116" s="867"/>
      <c r="CM116" s="870" t="s">
        <v>477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459</v>
      </c>
      <c r="DH116" s="826"/>
      <c r="DI116" s="826"/>
      <c r="DJ116" s="826"/>
      <c r="DK116" s="827"/>
      <c r="DL116" s="828" t="s">
        <v>459</v>
      </c>
      <c r="DM116" s="826"/>
      <c r="DN116" s="826"/>
      <c r="DO116" s="826"/>
      <c r="DP116" s="827"/>
      <c r="DQ116" s="828" t="s">
        <v>421</v>
      </c>
      <c r="DR116" s="826"/>
      <c r="DS116" s="826"/>
      <c r="DT116" s="826"/>
      <c r="DU116" s="827"/>
      <c r="DV116" s="873" t="s">
        <v>421</v>
      </c>
      <c r="DW116" s="874"/>
      <c r="DX116" s="874"/>
      <c r="DY116" s="874"/>
      <c r="DZ116" s="875"/>
    </row>
    <row r="117" spans="1:130" s="248" customFormat="1" ht="26.25" customHeight="1" x14ac:dyDescent="0.2">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478</v>
      </c>
      <c r="Z117" s="952"/>
      <c r="AA117" s="957">
        <v>38357044</v>
      </c>
      <c r="AB117" s="958"/>
      <c r="AC117" s="958"/>
      <c r="AD117" s="958"/>
      <c r="AE117" s="959"/>
      <c r="AF117" s="960">
        <v>42547593</v>
      </c>
      <c r="AG117" s="958"/>
      <c r="AH117" s="958"/>
      <c r="AI117" s="958"/>
      <c r="AJ117" s="959"/>
      <c r="AK117" s="960">
        <v>36322642</v>
      </c>
      <c r="AL117" s="958"/>
      <c r="AM117" s="958"/>
      <c r="AN117" s="958"/>
      <c r="AO117" s="959"/>
      <c r="AP117" s="961"/>
      <c r="AQ117" s="962"/>
      <c r="AR117" s="962"/>
      <c r="AS117" s="962"/>
      <c r="AT117" s="963"/>
      <c r="AU117" s="985"/>
      <c r="AV117" s="986"/>
      <c r="AW117" s="986"/>
      <c r="AX117" s="986"/>
      <c r="AY117" s="986"/>
      <c r="AZ117" s="912" t="s">
        <v>479</v>
      </c>
      <c r="BA117" s="913"/>
      <c r="BB117" s="913"/>
      <c r="BC117" s="913"/>
      <c r="BD117" s="913"/>
      <c r="BE117" s="913"/>
      <c r="BF117" s="913"/>
      <c r="BG117" s="913"/>
      <c r="BH117" s="913"/>
      <c r="BI117" s="913"/>
      <c r="BJ117" s="913"/>
      <c r="BK117" s="913"/>
      <c r="BL117" s="913"/>
      <c r="BM117" s="913"/>
      <c r="BN117" s="913"/>
      <c r="BO117" s="913"/>
      <c r="BP117" s="914"/>
      <c r="BQ117" s="862" t="s">
        <v>421</v>
      </c>
      <c r="BR117" s="863"/>
      <c r="BS117" s="863"/>
      <c r="BT117" s="863"/>
      <c r="BU117" s="863"/>
      <c r="BV117" s="863" t="s">
        <v>421</v>
      </c>
      <c r="BW117" s="863"/>
      <c r="BX117" s="863"/>
      <c r="BY117" s="863"/>
      <c r="BZ117" s="863"/>
      <c r="CA117" s="863" t="s">
        <v>421</v>
      </c>
      <c r="CB117" s="863"/>
      <c r="CC117" s="863"/>
      <c r="CD117" s="863"/>
      <c r="CE117" s="863"/>
      <c r="CF117" s="924" t="s">
        <v>421</v>
      </c>
      <c r="CG117" s="925"/>
      <c r="CH117" s="925"/>
      <c r="CI117" s="925"/>
      <c r="CJ117" s="925"/>
      <c r="CK117" s="980"/>
      <c r="CL117" s="867"/>
      <c r="CM117" s="870" t="s">
        <v>480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421</v>
      </c>
      <c r="DH117" s="826"/>
      <c r="DI117" s="826"/>
      <c r="DJ117" s="826"/>
      <c r="DK117" s="827"/>
      <c r="DL117" s="828" t="s">
        <v>421</v>
      </c>
      <c r="DM117" s="826"/>
      <c r="DN117" s="826"/>
      <c r="DO117" s="826"/>
      <c r="DP117" s="827"/>
      <c r="DQ117" s="828" t="s">
        <v>421</v>
      </c>
      <c r="DR117" s="826"/>
      <c r="DS117" s="826"/>
      <c r="DT117" s="826"/>
      <c r="DU117" s="827"/>
      <c r="DV117" s="873" t="s">
        <v>421</v>
      </c>
      <c r="DW117" s="874"/>
      <c r="DX117" s="874"/>
      <c r="DY117" s="874"/>
      <c r="DZ117" s="875"/>
    </row>
    <row r="118" spans="1:130" s="248" customFormat="1" ht="26.25" customHeight="1" x14ac:dyDescent="0.2">
      <c r="A118" s="950" t="s">
        <v>453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450</v>
      </c>
      <c r="AB118" s="951"/>
      <c r="AC118" s="951"/>
      <c r="AD118" s="951"/>
      <c r="AE118" s="952"/>
      <c r="AF118" s="953" t="s">
        <v>451</v>
      </c>
      <c r="AG118" s="951"/>
      <c r="AH118" s="951"/>
      <c r="AI118" s="951"/>
      <c r="AJ118" s="952"/>
      <c r="AK118" s="953" t="s">
        <v>310</v>
      </c>
      <c r="AL118" s="951"/>
      <c r="AM118" s="951"/>
      <c r="AN118" s="951"/>
      <c r="AO118" s="952"/>
      <c r="AP118" s="954" t="s">
        <v>452</v>
      </c>
      <c r="AQ118" s="955"/>
      <c r="AR118" s="955"/>
      <c r="AS118" s="955"/>
      <c r="AT118" s="956"/>
      <c r="AU118" s="985"/>
      <c r="AV118" s="986"/>
      <c r="AW118" s="986"/>
      <c r="AX118" s="986"/>
      <c r="AY118" s="986"/>
      <c r="AZ118" s="928" t="s">
        <v>481</v>
      </c>
      <c r="BA118" s="929"/>
      <c r="BB118" s="929"/>
      <c r="BC118" s="929"/>
      <c r="BD118" s="929"/>
      <c r="BE118" s="929"/>
      <c r="BF118" s="929"/>
      <c r="BG118" s="929"/>
      <c r="BH118" s="929"/>
      <c r="BI118" s="929"/>
      <c r="BJ118" s="929"/>
      <c r="BK118" s="929"/>
      <c r="BL118" s="929"/>
      <c r="BM118" s="929"/>
      <c r="BN118" s="929"/>
      <c r="BO118" s="929"/>
      <c r="BP118" s="930"/>
      <c r="BQ118" s="931" t="s">
        <v>421</v>
      </c>
      <c r="BR118" s="894"/>
      <c r="BS118" s="894"/>
      <c r="BT118" s="894"/>
      <c r="BU118" s="894"/>
      <c r="BV118" s="894" t="s">
        <v>421</v>
      </c>
      <c r="BW118" s="894"/>
      <c r="BX118" s="894"/>
      <c r="BY118" s="894"/>
      <c r="BZ118" s="894"/>
      <c r="CA118" s="894" t="s">
        <v>421</v>
      </c>
      <c r="CB118" s="894"/>
      <c r="CC118" s="894"/>
      <c r="CD118" s="894"/>
      <c r="CE118" s="894"/>
      <c r="CF118" s="924" t="s">
        <v>482</v>
      </c>
      <c r="CG118" s="925"/>
      <c r="CH118" s="925"/>
      <c r="CI118" s="925"/>
      <c r="CJ118" s="925"/>
      <c r="CK118" s="980"/>
      <c r="CL118" s="867"/>
      <c r="CM118" s="870" t="s">
        <v>483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421</v>
      </c>
      <c r="DH118" s="826"/>
      <c r="DI118" s="826"/>
      <c r="DJ118" s="826"/>
      <c r="DK118" s="827"/>
      <c r="DL118" s="828" t="s">
        <v>421</v>
      </c>
      <c r="DM118" s="826"/>
      <c r="DN118" s="826"/>
      <c r="DO118" s="826"/>
      <c r="DP118" s="827"/>
      <c r="DQ118" s="828" t="s">
        <v>421</v>
      </c>
      <c r="DR118" s="826"/>
      <c r="DS118" s="826"/>
      <c r="DT118" s="826"/>
      <c r="DU118" s="827"/>
      <c r="DV118" s="873" t="s">
        <v>421</v>
      </c>
      <c r="DW118" s="874"/>
      <c r="DX118" s="874"/>
      <c r="DY118" s="874"/>
      <c r="DZ118" s="875"/>
    </row>
    <row r="119" spans="1:130" s="248" customFormat="1" ht="26.25" customHeight="1" x14ac:dyDescent="0.2">
      <c r="A119" s="864" t="s">
        <v>456</v>
      </c>
      <c r="B119" s="865"/>
      <c r="C119" s="940" t="s">
        <v>457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183884</v>
      </c>
      <c r="AB119" s="944"/>
      <c r="AC119" s="944"/>
      <c r="AD119" s="944"/>
      <c r="AE119" s="945"/>
      <c r="AF119" s="946">
        <v>93884</v>
      </c>
      <c r="AG119" s="944"/>
      <c r="AH119" s="944"/>
      <c r="AI119" s="944"/>
      <c r="AJ119" s="945"/>
      <c r="AK119" s="946">
        <v>183884</v>
      </c>
      <c r="AL119" s="944"/>
      <c r="AM119" s="944"/>
      <c r="AN119" s="944"/>
      <c r="AO119" s="945"/>
      <c r="AP119" s="947">
        <v>0.1</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484</v>
      </c>
      <c r="BP119" s="927"/>
      <c r="BQ119" s="931">
        <v>601189744</v>
      </c>
      <c r="BR119" s="894"/>
      <c r="BS119" s="894"/>
      <c r="BT119" s="894"/>
      <c r="BU119" s="894"/>
      <c r="BV119" s="894">
        <v>627619865</v>
      </c>
      <c r="BW119" s="894"/>
      <c r="BX119" s="894"/>
      <c r="BY119" s="894"/>
      <c r="BZ119" s="894"/>
      <c r="CA119" s="894">
        <v>637470929</v>
      </c>
      <c r="CB119" s="894"/>
      <c r="CC119" s="894"/>
      <c r="CD119" s="894"/>
      <c r="CE119" s="894"/>
      <c r="CF119" s="792"/>
      <c r="CG119" s="793"/>
      <c r="CH119" s="793"/>
      <c r="CI119" s="793"/>
      <c r="CJ119" s="883"/>
      <c r="CK119" s="981"/>
      <c r="CL119" s="869"/>
      <c r="CM119" s="887" t="s">
        <v>485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482</v>
      </c>
      <c r="DH119" s="809"/>
      <c r="DI119" s="809"/>
      <c r="DJ119" s="809"/>
      <c r="DK119" s="810"/>
      <c r="DL119" s="811" t="s">
        <v>421</v>
      </c>
      <c r="DM119" s="809"/>
      <c r="DN119" s="809"/>
      <c r="DO119" s="809"/>
      <c r="DP119" s="810"/>
      <c r="DQ119" s="811" t="s">
        <v>421</v>
      </c>
      <c r="DR119" s="809"/>
      <c r="DS119" s="809"/>
      <c r="DT119" s="809"/>
      <c r="DU119" s="810"/>
      <c r="DV119" s="897" t="s">
        <v>486</v>
      </c>
      <c r="DW119" s="898"/>
      <c r="DX119" s="898"/>
      <c r="DY119" s="898"/>
      <c r="DZ119" s="899"/>
    </row>
    <row r="120" spans="1:130" s="248" customFormat="1" ht="26.25" customHeight="1" x14ac:dyDescent="0.2">
      <c r="A120" s="866"/>
      <c r="B120" s="867"/>
      <c r="C120" s="870" t="s">
        <v>461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487</v>
      </c>
      <c r="AB120" s="826"/>
      <c r="AC120" s="826"/>
      <c r="AD120" s="826"/>
      <c r="AE120" s="827"/>
      <c r="AF120" s="828" t="s">
        <v>487</v>
      </c>
      <c r="AG120" s="826"/>
      <c r="AH120" s="826"/>
      <c r="AI120" s="826"/>
      <c r="AJ120" s="827"/>
      <c r="AK120" s="828" t="s">
        <v>421</v>
      </c>
      <c r="AL120" s="826"/>
      <c r="AM120" s="826"/>
      <c r="AN120" s="826"/>
      <c r="AO120" s="827"/>
      <c r="AP120" s="873" t="s">
        <v>421</v>
      </c>
      <c r="AQ120" s="874"/>
      <c r="AR120" s="874"/>
      <c r="AS120" s="874"/>
      <c r="AT120" s="875"/>
      <c r="AU120" s="932" t="s">
        <v>488</v>
      </c>
      <c r="AV120" s="933"/>
      <c r="AW120" s="933"/>
      <c r="AX120" s="933"/>
      <c r="AY120" s="934"/>
      <c r="AZ120" s="909" t="s">
        <v>489</v>
      </c>
      <c r="BA120" s="854"/>
      <c r="BB120" s="854"/>
      <c r="BC120" s="854"/>
      <c r="BD120" s="854"/>
      <c r="BE120" s="854"/>
      <c r="BF120" s="854"/>
      <c r="BG120" s="854"/>
      <c r="BH120" s="854"/>
      <c r="BI120" s="854"/>
      <c r="BJ120" s="854"/>
      <c r="BK120" s="854"/>
      <c r="BL120" s="854"/>
      <c r="BM120" s="854"/>
      <c r="BN120" s="854"/>
      <c r="BO120" s="854"/>
      <c r="BP120" s="855"/>
      <c r="BQ120" s="910">
        <v>22510930</v>
      </c>
      <c r="BR120" s="891"/>
      <c r="BS120" s="891"/>
      <c r="BT120" s="891"/>
      <c r="BU120" s="891"/>
      <c r="BV120" s="891">
        <v>22532448</v>
      </c>
      <c r="BW120" s="891"/>
      <c r="BX120" s="891"/>
      <c r="BY120" s="891"/>
      <c r="BZ120" s="891"/>
      <c r="CA120" s="891">
        <v>28209645</v>
      </c>
      <c r="CB120" s="891"/>
      <c r="CC120" s="891"/>
      <c r="CD120" s="891"/>
      <c r="CE120" s="891"/>
      <c r="CF120" s="915">
        <v>16.100000000000001</v>
      </c>
      <c r="CG120" s="916"/>
      <c r="CH120" s="916"/>
      <c r="CI120" s="916"/>
      <c r="CJ120" s="916"/>
      <c r="CK120" s="917" t="s">
        <v>490</v>
      </c>
      <c r="CL120" s="901"/>
      <c r="CM120" s="901"/>
      <c r="CN120" s="901"/>
      <c r="CO120" s="902"/>
      <c r="CP120" s="921" t="s">
        <v>491</v>
      </c>
      <c r="CQ120" s="922"/>
      <c r="CR120" s="922"/>
      <c r="CS120" s="922"/>
      <c r="CT120" s="922"/>
      <c r="CU120" s="922"/>
      <c r="CV120" s="922"/>
      <c r="CW120" s="922"/>
      <c r="CX120" s="922"/>
      <c r="CY120" s="922"/>
      <c r="CZ120" s="922"/>
      <c r="DA120" s="922"/>
      <c r="DB120" s="922"/>
      <c r="DC120" s="922"/>
      <c r="DD120" s="922"/>
      <c r="DE120" s="922"/>
      <c r="DF120" s="923"/>
      <c r="DG120" s="910">
        <v>54026739</v>
      </c>
      <c r="DH120" s="891"/>
      <c r="DI120" s="891"/>
      <c r="DJ120" s="891"/>
      <c r="DK120" s="891"/>
      <c r="DL120" s="891">
        <v>50770137</v>
      </c>
      <c r="DM120" s="891"/>
      <c r="DN120" s="891"/>
      <c r="DO120" s="891"/>
      <c r="DP120" s="891"/>
      <c r="DQ120" s="891">
        <v>51417501</v>
      </c>
      <c r="DR120" s="891"/>
      <c r="DS120" s="891"/>
      <c r="DT120" s="891"/>
      <c r="DU120" s="891"/>
      <c r="DV120" s="892">
        <v>29.4</v>
      </c>
      <c r="DW120" s="892"/>
      <c r="DX120" s="892"/>
      <c r="DY120" s="892"/>
      <c r="DZ120" s="893"/>
    </row>
    <row r="121" spans="1:130" s="248" customFormat="1" ht="26.25" customHeight="1" x14ac:dyDescent="0.2">
      <c r="A121" s="866"/>
      <c r="B121" s="867"/>
      <c r="C121" s="912" t="s">
        <v>492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421</v>
      </c>
      <c r="AB121" s="826"/>
      <c r="AC121" s="826"/>
      <c r="AD121" s="826"/>
      <c r="AE121" s="827"/>
      <c r="AF121" s="828" t="s">
        <v>421</v>
      </c>
      <c r="AG121" s="826"/>
      <c r="AH121" s="826"/>
      <c r="AI121" s="826"/>
      <c r="AJ121" s="827"/>
      <c r="AK121" s="828" t="s">
        <v>421</v>
      </c>
      <c r="AL121" s="826"/>
      <c r="AM121" s="826"/>
      <c r="AN121" s="826"/>
      <c r="AO121" s="827"/>
      <c r="AP121" s="873" t="s">
        <v>421</v>
      </c>
      <c r="AQ121" s="874"/>
      <c r="AR121" s="874"/>
      <c r="AS121" s="874"/>
      <c r="AT121" s="875"/>
      <c r="AU121" s="935"/>
      <c r="AV121" s="936"/>
      <c r="AW121" s="936"/>
      <c r="AX121" s="936"/>
      <c r="AY121" s="937"/>
      <c r="AZ121" s="861" t="s">
        <v>493</v>
      </c>
      <c r="BA121" s="796"/>
      <c r="BB121" s="796"/>
      <c r="BC121" s="796"/>
      <c r="BD121" s="796"/>
      <c r="BE121" s="796"/>
      <c r="BF121" s="796"/>
      <c r="BG121" s="796"/>
      <c r="BH121" s="796"/>
      <c r="BI121" s="796"/>
      <c r="BJ121" s="796"/>
      <c r="BK121" s="796"/>
      <c r="BL121" s="796"/>
      <c r="BM121" s="796"/>
      <c r="BN121" s="796"/>
      <c r="BO121" s="796"/>
      <c r="BP121" s="797"/>
      <c r="BQ121" s="862">
        <v>31561301</v>
      </c>
      <c r="BR121" s="863"/>
      <c r="BS121" s="863"/>
      <c r="BT121" s="863"/>
      <c r="BU121" s="863"/>
      <c r="BV121" s="863">
        <v>28793276</v>
      </c>
      <c r="BW121" s="863"/>
      <c r="BX121" s="863"/>
      <c r="BY121" s="863"/>
      <c r="BZ121" s="863"/>
      <c r="CA121" s="863">
        <v>29581062</v>
      </c>
      <c r="CB121" s="863"/>
      <c r="CC121" s="863"/>
      <c r="CD121" s="863"/>
      <c r="CE121" s="863"/>
      <c r="CF121" s="924">
        <v>16.899999999999999</v>
      </c>
      <c r="CG121" s="925"/>
      <c r="CH121" s="925"/>
      <c r="CI121" s="925"/>
      <c r="CJ121" s="925"/>
      <c r="CK121" s="918"/>
      <c r="CL121" s="904"/>
      <c r="CM121" s="904"/>
      <c r="CN121" s="904"/>
      <c r="CO121" s="905"/>
      <c r="CP121" s="884" t="s">
        <v>494</v>
      </c>
      <c r="CQ121" s="885"/>
      <c r="CR121" s="885"/>
      <c r="CS121" s="885"/>
      <c r="CT121" s="885"/>
      <c r="CU121" s="885"/>
      <c r="CV121" s="885"/>
      <c r="CW121" s="885"/>
      <c r="CX121" s="885"/>
      <c r="CY121" s="885"/>
      <c r="CZ121" s="885"/>
      <c r="DA121" s="885"/>
      <c r="DB121" s="885"/>
      <c r="DC121" s="885"/>
      <c r="DD121" s="885"/>
      <c r="DE121" s="885"/>
      <c r="DF121" s="886"/>
      <c r="DG121" s="862">
        <v>12651479</v>
      </c>
      <c r="DH121" s="863"/>
      <c r="DI121" s="863"/>
      <c r="DJ121" s="863"/>
      <c r="DK121" s="863"/>
      <c r="DL121" s="863">
        <v>17898350</v>
      </c>
      <c r="DM121" s="863"/>
      <c r="DN121" s="863"/>
      <c r="DO121" s="863"/>
      <c r="DP121" s="863"/>
      <c r="DQ121" s="863">
        <v>15939308</v>
      </c>
      <c r="DR121" s="863"/>
      <c r="DS121" s="863"/>
      <c r="DT121" s="863"/>
      <c r="DU121" s="863"/>
      <c r="DV121" s="840">
        <v>9.1</v>
      </c>
      <c r="DW121" s="840"/>
      <c r="DX121" s="840"/>
      <c r="DY121" s="840"/>
      <c r="DZ121" s="841"/>
    </row>
    <row r="122" spans="1:130" s="248" customFormat="1" ht="26.25" customHeight="1" x14ac:dyDescent="0.2">
      <c r="A122" s="866"/>
      <c r="B122" s="867"/>
      <c r="C122" s="870" t="s">
        <v>471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421</v>
      </c>
      <c r="AB122" s="826"/>
      <c r="AC122" s="826"/>
      <c r="AD122" s="826"/>
      <c r="AE122" s="827"/>
      <c r="AF122" s="828" t="s">
        <v>421</v>
      </c>
      <c r="AG122" s="826"/>
      <c r="AH122" s="826"/>
      <c r="AI122" s="826"/>
      <c r="AJ122" s="827"/>
      <c r="AK122" s="828" t="s">
        <v>421</v>
      </c>
      <c r="AL122" s="826"/>
      <c r="AM122" s="826"/>
      <c r="AN122" s="826"/>
      <c r="AO122" s="827"/>
      <c r="AP122" s="873" t="s">
        <v>421</v>
      </c>
      <c r="AQ122" s="874"/>
      <c r="AR122" s="874"/>
      <c r="AS122" s="874"/>
      <c r="AT122" s="875"/>
      <c r="AU122" s="935"/>
      <c r="AV122" s="936"/>
      <c r="AW122" s="936"/>
      <c r="AX122" s="936"/>
      <c r="AY122" s="937"/>
      <c r="AZ122" s="928" t="s">
        <v>495</v>
      </c>
      <c r="BA122" s="929"/>
      <c r="BB122" s="929"/>
      <c r="BC122" s="929"/>
      <c r="BD122" s="929"/>
      <c r="BE122" s="929"/>
      <c r="BF122" s="929"/>
      <c r="BG122" s="929"/>
      <c r="BH122" s="929"/>
      <c r="BI122" s="929"/>
      <c r="BJ122" s="929"/>
      <c r="BK122" s="929"/>
      <c r="BL122" s="929"/>
      <c r="BM122" s="929"/>
      <c r="BN122" s="929"/>
      <c r="BO122" s="929"/>
      <c r="BP122" s="930"/>
      <c r="BQ122" s="931">
        <v>347856425</v>
      </c>
      <c r="BR122" s="894"/>
      <c r="BS122" s="894"/>
      <c r="BT122" s="894"/>
      <c r="BU122" s="894"/>
      <c r="BV122" s="894">
        <v>357673686</v>
      </c>
      <c r="BW122" s="894"/>
      <c r="BX122" s="894"/>
      <c r="BY122" s="894"/>
      <c r="BZ122" s="894"/>
      <c r="CA122" s="894">
        <v>366350490</v>
      </c>
      <c r="CB122" s="894"/>
      <c r="CC122" s="894"/>
      <c r="CD122" s="894"/>
      <c r="CE122" s="894"/>
      <c r="CF122" s="895">
        <v>209.5</v>
      </c>
      <c r="CG122" s="896"/>
      <c r="CH122" s="896"/>
      <c r="CI122" s="896"/>
      <c r="CJ122" s="896"/>
      <c r="CK122" s="918"/>
      <c r="CL122" s="904"/>
      <c r="CM122" s="904"/>
      <c r="CN122" s="904"/>
      <c r="CO122" s="905"/>
      <c r="CP122" s="884" t="s">
        <v>496</v>
      </c>
      <c r="CQ122" s="885"/>
      <c r="CR122" s="885"/>
      <c r="CS122" s="885"/>
      <c r="CT122" s="885"/>
      <c r="CU122" s="885"/>
      <c r="CV122" s="885"/>
      <c r="CW122" s="885"/>
      <c r="CX122" s="885"/>
      <c r="CY122" s="885"/>
      <c r="CZ122" s="885"/>
      <c r="DA122" s="885"/>
      <c r="DB122" s="885"/>
      <c r="DC122" s="885"/>
      <c r="DD122" s="885"/>
      <c r="DE122" s="885"/>
      <c r="DF122" s="886"/>
      <c r="DG122" s="862">
        <v>1107194</v>
      </c>
      <c r="DH122" s="863"/>
      <c r="DI122" s="863"/>
      <c r="DJ122" s="863"/>
      <c r="DK122" s="863"/>
      <c r="DL122" s="863">
        <v>1247017</v>
      </c>
      <c r="DM122" s="863"/>
      <c r="DN122" s="863"/>
      <c r="DO122" s="863"/>
      <c r="DP122" s="863"/>
      <c r="DQ122" s="863">
        <v>1222957</v>
      </c>
      <c r="DR122" s="863"/>
      <c r="DS122" s="863"/>
      <c r="DT122" s="863"/>
      <c r="DU122" s="863"/>
      <c r="DV122" s="840">
        <v>0.7</v>
      </c>
      <c r="DW122" s="840"/>
      <c r="DX122" s="840"/>
      <c r="DY122" s="840"/>
      <c r="DZ122" s="841"/>
    </row>
    <row r="123" spans="1:130" s="248" customFormat="1" ht="26.25" customHeight="1" x14ac:dyDescent="0.2">
      <c r="A123" s="866"/>
      <c r="B123" s="867"/>
      <c r="C123" s="870" t="s">
        <v>477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421</v>
      </c>
      <c r="AB123" s="826"/>
      <c r="AC123" s="826"/>
      <c r="AD123" s="826"/>
      <c r="AE123" s="827"/>
      <c r="AF123" s="828" t="s">
        <v>421</v>
      </c>
      <c r="AG123" s="826"/>
      <c r="AH123" s="826"/>
      <c r="AI123" s="826"/>
      <c r="AJ123" s="827"/>
      <c r="AK123" s="828" t="s">
        <v>421</v>
      </c>
      <c r="AL123" s="826"/>
      <c r="AM123" s="826"/>
      <c r="AN123" s="826"/>
      <c r="AO123" s="827"/>
      <c r="AP123" s="873" t="s">
        <v>486</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497</v>
      </c>
      <c r="BP123" s="927"/>
      <c r="BQ123" s="881">
        <v>401928656</v>
      </c>
      <c r="BR123" s="882"/>
      <c r="BS123" s="882"/>
      <c r="BT123" s="882"/>
      <c r="BU123" s="882"/>
      <c r="BV123" s="882">
        <v>408999410</v>
      </c>
      <c r="BW123" s="882"/>
      <c r="BX123" s="882"/>
      <c r="BY123" s="882"/>
      <c r="BZ123" s="882"/>
      <c r="CA123" s="882">
        <v>424141197</v>
      </c>
      <c r="CB123" s="882"/>
      <c r="CC123" s="882"/>
      <c r="CD123" s="882"/>
      <c r="CE123" s="882"/>
      <c r="CF123" s="792"/>
      <c r="CG123" s="793"/>
      <c r="CH123" s="793"/>
      <c r="CI123" s="793"/>
      <c r="CJ123" s="883"/>
      <c r="CK123" s="918"/>
      <c r="CL123" s="904"/>
      <c r="CM123" s="904"/>
      <c r="CN123" s="904"/>
      <c r="CO123" s="905"/>
      <c r="CP123" s="884" t="s">
        <v>423</v>
      </c>
      <c r="CQ123" s="885"/>
      <c r="CR123" s="885"/>
      <c r="CS123" s="885"/>
      <c r="CT123" s="885"/>
      <c r="CU123" s="885"/>
      <c r="CV123" s="885"/>
      <c r="CW123" s="885"/>
      <c r="CX123" s="885"/>
      <c r="CY123" s="885"/>
      <c r="CZ123" s="885"/>
      <c r="DA123" s="885"/>
      <c r="DB123" s="885"/>
      <c r="DC123" s="885"/>
      <c r="DD123" s="885"/>
      <c r="DE123" s="885"/>
      <c r="DF123" s="886"/>
      <c r="DG123" s="825">
        <v>1749023</v>
      </c>
      <c r="DH123" s="826"/>
      <c r="DI123" s="826"/>
      <c r="DJ123" s="826"/>
      <c r="DK123" s="827"/>
      <c r="DL123" s="828">
        <v>1159929</v>
      </c>
      <c r="DM123" s="826"/>
      <c r="DN123" s="826"/>
      <c r="DO123" s="826"/>
      <c r="DP123" s="827"/>
      <c r="DQ123" s="828">
        <v>1065165</v>
      </c>
      <c r="DR123" s="826"/>
      <c r="DS123" s="826"/>
      <c r="DT123" s="826"/>
      <c r="DU123" s="827"/>
      <c r="DV123" s="873">
        <v>0.6</v>
      </c>
      <c r="DW123" s="874"/>
      <c r="DX123" s="874"/>
      <c r="DY123" s="874"/>
      <c r="DZ123" s="875"/>
    </row>
    <row r="124" spans="1:130" s="248" customFormat="1" ht="26.25" customHeight="1" thickBot="1" x14ac:dyDescent="0.25">
      <c r="A124" s="866"/>
      <c r="B124" s="867"/>
      <c r="C124" s="870" t="s">
        <v>480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421</v>
      </c>
      <c r="AB124" s="826"/>
      <c r="AC124" s="826"/>
      <c r="AD124" s="826"/>
      <c r="AE124" s="827"/>
      <c r="AF124" s="828" t="s">
        <v>421</v>
      </c>
      <c r="AG124" s="826"/>
      <c r="AH124" s="826"/>
      <c r="AI124" s="826"/>
      <c r="AJ124" s="827"/>
      <c r="AK124" s="828" t="s">
        <v>421</v>
      </c>
      <c r="AL124" s="826"/>
      <c r="AM124" s="826"/>
      <c r="AN124" s="826"/>
      <c r="AO124" s="827"/>
      <c r="AP124" s="873" t="s">
        <v>421</v>
      </c>
      <c r="AQ124" s="874"/>
      <c r="AR124" s="874"/>
      <c r="AS124" s="874"/>
      <c r="AT124" s="875"/>
      <c r="AU124" s="876" t="s">
        <v>498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116.6</v>
      </c>
      <c r="BR124" s="880"/>
      <c r="BS124" s="880"/>
      <c r="BT124" s="880"/>
      <c r="BU124" s="880"/>
      <c r="BV124" s="880">
        <v>126.7</v>
      </c>
      <c r="BW124" s="880"/>
      <c r="BX124" s="880"/>
      <c r="BY124" s="880"/>
      <c r="BZ124" s="880"/>
      <c r="CA124" s="880">
        <v>121.9</v>
      </c>
      <c r="CB124" s="880"/>
      <c r="CC124" s="880"/>
      <c r="CD124" s="880"/>
      <c r="CE124" s="880"/>
      <c r="CF124" s="770"/>
      <c r="CG124" s="771"/>
      <c r="CH124" s="771"/>
      <c r="CI124" s="771"/>
      <c r="CJ124" s="911"/>
      <c r="CK124" s="919"/>
      <c r="CL124" s="919"/>
      <c r="CM124" s="919"/>
      <c r="CN124" s="919"/>
      <c r="CO124" s="920"/>
      <c r="CP124" s="884" t="s">
        <v>499</v>
      </c>
      <c r="CQ124" s="885"/>
      <c r="CR124" s="885"/>
      <c r="CS124" s="885"/>
      <c r="CT124" s="885"/>
      <c r="CU124" s="885"/>
      <c r="CV124" s="885"/>
      <c r="CW124" s="885"/>
      <c r="CX124" s="885"/>
      <c r="CY124" s="885"/>
      <c r="CZ124" s="885"/>
      <c r="DA124" s="885"/>
      <c r="DB124" s="885"/>
      <c r="DC124" s="885"/>
      <c r="DD124" s="885"/>
      <c r="DE124" s="885"/>
      <c r="DF124" s="886"/>
      <c r="DG124" s="808">
        <v>1374761</v>
      </c>
      <c r="DH124" s="809"/>
      <c r="DI124" s="809"/>
      <c r="DJ124" s="809"/>
      <c r="DK124" s="810"/>
      <c r="DL124" s="811">
        <v>1232320</v>
      </c>
      <c r="DM124" s="809"/>
      <c r="DN124" s="809"/>
      <c r="DO124" s="809"/>
      <c r="DP124" s="810"/>
      <c r="DQ124" s="811">
        <v>678183</v>
      </c>
      <c r="DR124" s="809"/>
      <c r="DS124" s="809"/>
      <c r="DT124" s="809"/>
      <c r="DU124" s="810"/>
      <c r="DV124" s="897">
        <v>0.4</v>
      </c>
      <c r="DW124" s="898"/>
      <c r="DX124" s="898"/>
      <c r="DY124" s="898"/>
      <c r="DZ124" s="899"/>
    </row>
    <row r="125" spans="1:130" s="248" customFormat="1" ht="26.25" customHeight="1" x14ac:dyDescent="0.2">
      <c r="A125" s="866"/>
      <c r="B125" s="867"/>
      <c r="C125" s="870" t="s">
        <v>483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421</v>
      </c>
      <c r="AB125" s="826"/>
      <c r="AC125" s="826"/>
      <c r="AD125" s="826"/>
      <c r="AE125" s="827"/>
      <c r="AF125" s="828" t="s">
        <v>421</v>
      </c>
      <c r="AG125" s="826"/>
      <c r="AH125" s="826"/>
      <c r="AI125" s="826"/>
      <c r="AJ125" s="827"/>
      <c r="AK125" s="828" t="s">
        <v>421</v>
      </c>
      <c r="AL125" s="826"/>
      <c r="AM125" s="826"/>
      <c r="AN125" s="826"/>
      <c r="AO125" s="827"/>
      <c r="AP125" s="873" t="s">
        <v>421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500</v>
      </c>
      <c r="CL125" s="901"/>
      <c r="CM125" s="901"/>
      <c r="CN125" s="901"/>
      <c r="CO125" s="902"/>
      <c r="CP125" s="909" t="s">
        <v>501</v>
      </c>
      <c r="CQ125" s="854"/>
      <c r="CR125" s="854"/>
      <c r="CS125" s="854"/>
      <c r="CT125" s="854"/>
      <c r="CU125" s="854"/>
      <c r="CV125" s="854"/>
      <c r="CW125" s="854"/>
      <c r="CX125" s="854"/>
      <c r="CY125" s="854"/>
      <c r="CZ125" s="854"/>
      <c r="DA125" s="854"/>
      <c r="DB125" s="854"/>
      <c r="DC125" s="854"/>
      <c r="DD125" s="854"/>
      <c r="DE125" s="854"/>
      <c r="DF125" s="855"/>
      <c r="DG125" s="910" t="s">
        <v>421</v>
      </c>
      <c r="DH125" s="891"/>
      <c r="DI125" s="891"/>
      <c r="DJ125" s="891"/>
      <c r="DK125" s="891"/>
      <c r="DL125" s="891" t="s">
        <v>421</v>
      </c>
      <c r="DM125" s="891"/>
      <c r="DN125" s="891"/>
      <c r="DO125" s="891"/>
      <c r="DP125" s="891"/>
      <c r="DQ125" s="891" t="s">
        <v>421</v>
      </c>
      <c r="DR125" s="891"/>
      <c r="DS125" s="891"/>
      <c r="DT125" s="891"/>
      <c r="DU125" s="891"/>
      <c r="DV125" s="892" t="s">
        <v>421</v>
      </c>
      <c r="DW125" s="892"/>
      <c r="DX125" s="892"/>
      <c r="DY125" s="892"/>
      <c r="DZ125" s="893"/>
    </row>
    <row r="126" spans="1:130" s="248" customFormat="1" ht="26.25" customHeight="1" thickBot="1" x14ac:dyDescent="0.25">
      <c r="A126" s="866"/>
      <c r="B126" s="867"/>
      <c r="C126" s="870" t="s">
        <v>485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8297</v>
      </c>
      <c r="AB126" s="826"/>
      <c r="AC126" s="826"/>
      <c r="AD126" s="826"/>
      <c r="AE126" s="827"/>
      <c r="AF126" s="828">
        <v>9290</v>
      </c>
      <c r="AG126" s="826"/>
      <c r="AH126" s="826"/>
      <c r="AI126" s="826"/>
      <c r="AJ126" s="827"/>
      <c r="AK126" s="828">
        <v>9369</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502</v>
      </c>
      <c r="CQ126" s="796"/>
      <c r="CR126" s="796"/>
      <c r="CS126" s="796"/>
      <c r="CT126" s="796"/>
      <c r="CU126" s="796"/>
      <c r="CV126" s="796"/>
      <c r="CW126" s="796"/>
      <c r="CX126" s="796"/>
      <c r="CY126" s="796"/>
      <c r="CZ126" s="796"/>
      <c r="DA126" s="796"/>
      <c r="DB126" s="796"/>
      <c r="DC126" s="796"/>
      <c r="DD126" s="796"/>
      <c r="DE126" s="796"/>
      <c r="DF126" s="797"/>
      <c r="DG126" s="862" t="s">
        <v>421</v>
      </c>
      <c r="DH126" s="863"/>
      <c r="DI126" s="863"/>
      <c r="DJ126" s="863"/>
      <c r="DK126" s="863"/>
      <c r="DL126" s="863" t="s">
        <v>421</v>
      </c>
      <c r="DM126" s="863"/>
      <c r="DN126" s="863"/>
      <c r="DO126" s="863"/>
      <c r="DP126" s="863"/>
      <c r="DQ126" s="863" t="s">
        <v>487</v>
      </c>
      <c r="DR126" s="863"/>
      <c r="DS126" s="863"/>
      <c r="DT126" s="863"/>
      <c r="DU126" s="863"/>
      <c r="DV126" s="840" t="s">
        <v>487</v>
      </c>
      <c r="DW126" s="840"/>
      <c r="DX126" s="840"/>
      <c r="DY126" s="840"/>
      <c r="DZ126" s="841"/>
    </row>
    <row r="127" spans="1:130" s="248" customFormat="1" ht="26.25" customHeight="1" x14ac:dyDescent="0.2">
      <c r="A127" s="868"/>
      <c r="B127" s="869"/>
      <c r="C127" s="887" t="s">
        <v>503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894</v>
      </c>
      <c r="AB127" s="826"/>
      <c r="AC127" s="826"/>
      <c r="AD127" s="826"/>
      <c r="AE127" s="827"/>
      <c r="AF127" s="828">
        <v>547</v>
      </c>
      <c r="AG127" s="826"/>
      <c r="AH127" s="826"/>
      <c r="AI127" s="826"/>
      <c r="AJ127" s="827"/>
      <c r="AK127" s="828">
        <v>706</v>
      </c>
      <c r="AL127" s="826"/>
      <c r="AM127" s="826"/>
      <c r="AN127" s="826"/>
      <c r="AO127" s="827"/>
      <c r="AP127" s="873">
        <v>0</v>
      </c>
      <c r="AQ127" s="874"/>
      <c r="AR127" s="874"/>
      <c r="AS127" s="874"/>
      <c r="AT127" s="875"/>
      <c r="AU127" s="284"/>
      <c r="AV127" s="284"/>
      <c r="AW127" s="284"/>
      <c r="AX127" s="890" t="s">
        <v>504</v>
      </c>
      <c r="AY127" s="858"/>
      <c r="AZ127" s="858"/>
      <c r="BA127" s="858"/>
      <c r="BB127" s="858"/>
      <c r="BC127" s="858"/>
      <c r="BD127" s="858"/>
      <c r="BE127" s="859"/>
      <c r="BF127" s="857" t="s">
        <v>505</v>
      </c>
      <c r="BG127" s="858"/>
      <c r="BH127" s="858"/>
      <c r="BI127" s="858"/>
      <c r="BJ127" s="858"/>
      <c r="BK127" s="858"/>
      <c r="BL127" s="859"/>
      <c r="BM127" s="857" t="s">
        <v>506</v>
      </c>
      <c r="BN127" s="858"/>
      <c r="BO127" s="858"/>
      <c r="BP127" s="858"/>
      <c r="BQ127" s="858"/>
      <c r="BR127" s="858"/>
      <c r="BS127" s="859"/>
      <c r="BT127" s="857" t="s">
        <v>507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508</v>
      </c>
      <c r="CQ127" s="796"/>
      <c r="CR127" s="796"/>
      <c r="CS127" s="796"/>
      <c r="CT127" s="796"/>
      <c r="CU127" s="796"/>
      <c r="CV127" s="796"/>
      <c r="CW127" s="796"/>
      <c r="CX127" s="796"/>
      <c r="CY127" s="796"/>
      <c r="CZ127" s="796"/>
      <c r="DA127" s="796"/>
      <c r="DB127" s="796"/>
      <c r="DC127" s="796"/>
      <c r="DD127" s="796"/>
      <c r="DE127" s="796"/>
      <c r="DF127" s="797"/>
      <c r="DG127" s="862" t="s">
        <v>421</v>
      </c>
      <c r="DH127" s="863"/>
      <c r="DI127" s="863"/>
      <c r="DJ127" s="863"/>
      <c r="DK127" s="863"/>
      <c r="DL127" s="863" t="s">
        <v>421</v>
      </c>
      <c r="DM127" s="863"/>
      <c r="DN127" s="863"/>
      <c r="DO127" s="863"/>
      <c r="DP127" s="863"/>
      <c r="DQ127" s="863" t="s">
        <v>421</v>
      </c>
      <c r="DR127" s="863"/>
      <c r="DS127" s="863"/>
      <c r="DT127" s="863"/>
      <c r="DU127" s="863"/>
      <c r="DV127" s="840" t="s">
        <v>421</v>
      </c>
      <c r="DW127" s="840"/>
      <c r="DX127" s="840"/>
      <c r="DY127" s="840"/>
      <c r="DZ127" s="841"/>
    </row>
    <row r="128" spans="1:130" s="248" customFormat="1" ht="26.25" customHeight="1" thickBot="1" x14ac:dyDescent="0.25">
      <c r="A128" s="842" t="s">
        <v>509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510</v>
      </c>
      <c r="X128" s="844"/>
      <c r="Y128" s="844"/>
      <c r="Z128" s="845"/>
      <c r="AA128" s="846">
        <v>6725845</v>
      </c>
      <c r="AB128" s="847"/>
      <c r="AC128" s="847"/>
      <c r="AD128" s="847"/>
      <c r="AE128" s="848"/>
      <c r="AF128" s="849">
        <v>12169045</v>
      </c>
      <c r="AG128" s="847"/>
      <c r="AH128" s="847"/>
      <c r="AI128" s="847"/>
      <c r="AJ128" s="848"/>
      <c r="AK128" s="849">
        <v>5971344</v>
      </c>
      <c r="AL128" s="847"/>
      <c r="AM128" s="847"/>
      <c r="AN128" s="847"/>
      <c r="AO128" s="848"/>
      <c r="AP128" s="850"/>
      <c r="AQ128" s="851"/>
      <c r="AR128" s="851"/>
      <c r="AS128" s="851"/>
      <c r="AT128" s="852"/>
      <c r="AU128" s="284"/>
      <c r="AV128" s="284"/>
      <c r="AW128" s="284"/>
      <c r="AX128" s="853" t="s">
        <v>511</v>
      </c>
      <c r="AY128" s="854"/>
      <c r="AZ128" s="854"/>
      <c r="BA128" s="854"/>
      <c r="BB128" s="854"/>
      <c r="BC128" s="854"/>
      <c r="BD128" s="854"/>
      <c r="BE128" s="855"/>
      <c r="BF128" s="832" t="s">
        <v>398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512</v>
      </c>
      <c r="CQ128" s="774"/>
      <c r="CR128" s="774"/>
      <c r="CS128" s="774"/>
      <c r="CT128" s="774"/>
      <c r="CU128" s="774"/>
      <c r="CV128" s="774"/>
      <c r="CW128" s="774"/>
      <c r="CX128" s="774"/>
      <c r="CY128" s="774"/>
      <c r="CZ128" s="774"/>
      <c r="DA128" s="774"/>
      <c r="DB128" s="774"/>
      <c r="DC128" s="774"/>
      <c r="DD128" s="774"/>
      <c r="DE128" s="774"/>
      <c r="DF128" s="775"/>
      <c r="DG128" s="836" t="s">
        <v>513</v>
      </c>
      <c r="DH128" s="837"/>
      <c r="DI128" s="837"/>
      <c r="DJ128" s="837"/>
      <c r="DK128" s="837"/>
      <c r="DL128" s="837" t="s">
        <v>514</v>
      </c>
      <c r="DM128" s="837"/>
      <c r="DN128" s="837"/>
      <c r="DO128" s="837"/>
      <c r="DP128" s="837"/>
      <c r="DQ128" s="837" t="s">
        <v>398</v>
      </c>
      <c r="DR128" s="837"/>
      <c r="DS128" s="837"/>
      <c r="DT128" s="837"/>
      <c r="DU128" s="837"/>
      <c r="DV128" s="838" t="s">
        <v>513</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515</v>
      </c>
      <c r="X129" s="823"/>
      <c r="Y129" s="823"/>
      <c r="Z129" s="824"/>
      <c r="AA129" s="825">
        <v>191297285</v>
      </c>
      <c r="AB129" s="826"/>
      <c r="AC129" s="826"/>
      <c r="AD129" s="826"/>
      <c r="AE129" s="827"/>
      <c r="AF129" s="828">
        <v>192806403</v>
      </c>
      <c r="AG129" s="826"/>
      <c r="AH129" s="826"/>
      <c r="AI129" s="826"/>
      <c r="AJ129" s="827"/>
      <c r="AK129" s="828">
        <v>195249864</v>
      </c>
      <c r="AL129" s="826"/>
      <c r="AM129" s="826"/>
      <c r="AN129" s="826"/>
      <c r="AO129" s="827"/>
      <c r="AP129" s="829"/>
      <c r="AQ129" s="830"/>
      <c r="AR129" s="830"/>
      <c r="AS129" s="830"/>
      <c r="AT129" s="831"/>
      <c r="AU129" s="286"/>
      <c r="AV129" s="286"/>
      <c r="AW129" s="286"/>
      <c r="AX129" s="795" t="s">
        <v>516</v>
      </c>
      <c r="AY129" s="796"/>
      <c r="AZ129" s="796"/>
      <c r="BA129" s="796"/>
      <c r="BB129" s="796"/>
      <c r="BC129" s="796"/>
      <c r="BD129" s="796"/>
      <c r="BE129" s="797"/>
      <c r="BF129" s="815" t="s">
        <v>487</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517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518</v>
      </c>
      <c r="X130" s="823"/>
      <c r="Y130" s="823"/>
      <c r="Z130" s="824"/>
      <c r="AA130" s="825">
        <v>20545433</v>
      </c>
      <c r="AB130" s="826"/>
      <c r="AC130" s="826"/>
      <c r="AD130" s="826"/>
      <c r="AE130" s="827"/>
      <c r="AF130" s="828">
        <v>20259183</v>
      </c>
      <c r="AG130" s="826"/>
      <c r="AH130" s="826"/>
      <c r="AI130" s="826"/>
      <c r="AJ130" s="827"/>
      <c r="AK130" s="828">
        <v>20388287</v>
      </c>
      <c r="AL130" s="826"/>
      <c r="AM130" s="826"/>
      <c r="AN130" s="826"/>
      <c r="AO130" s="827"/>
      <c r="AP130" s="829"/>
      <c r="AQ130" s="830"/>
      <c r="AR130" s="830"/>
      <c r="AS130" s="830"/>
      <c r="AT130" s="831"/>
      <c r="AU130" s="286"/>
      <c r="AV130" s="286"/>
      <c r="AW130" s="286"/>
      <c r="AX130" s="795" t="s">
        <v>519</v>
      </c>
      <c r="AY130" s="796"/>
      <c r="AZ130" s="796"/>
      <c r="BA130" s="796"/>
      <c r="BB130" s="796"/>
      <c r="BC130" s="796"/>
      <c r="BD130" s="796"/>
      <c r="BE130" s="797"/>
      <c r="BF130" s="798">
        <v>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520</v>
      </c>
      <c r="X131" s="806"/>
      <c r="Y131" s="806"/>
      <c r="Z131" s="807"/>
      <c r="AA131" s="808">
        <v>170751852</v>
      </c>
      <c r="AB131" s="809"/>
      <c r="AC131" s="809"/>
      <c r="AD131" s="809"/>
      <c r="AE131" s="810"/>
      <c r="AF131" s="811">
        <v>172547220</v>
      </c>
      <c r="AG131" s="809"/>
      <c r="AH131" s="809"/>
      <c r="AI131" s="809"/>
      <c r="AJ131" s="810"/>
      <c r="AK131" s="811">
        <v>174861577</v>
      </c>
      <c r="AL131" s="809"/>
      <c r="AM131" s="809"/>
      <c r="AN131" s="809"/>
      <c r="AO131" s="810"/>
      <c r="AP131" s="812"/>
      <c r="AQ131" s="813"/>
      <c r="AR131" s="813"/>
      <c r="AS131" s="813"/>
      <c r="AT131" s="814"/>
      <c r="AU131" s="286"/>
      <c r="AV131" s="286"/>
      <c r="AW131" s="286"/>
      <c r="AX131" s="773" t="s">
        <v>521</v>
      </c>
      <c r="AY131" s="774"/>
      <c r="AZ131" s="774"/>
      <c r="BA131" s="774"/>
      <c r="BB131" s="774"/>
      <c r="BC131" s="774"/>
      <c r="BD131" s="774"/>
      <c r="BE131" s="775"/>
      <c r="BF131" s="776">
        <v>121.9</v>
      </c>
      <c r="BG131" s="777"/>
      <c r="BH131" s="777"/>
      <c r="BI131" s="777"/>
      <c r="BJ131" s="777"/>
      <c r="BK131" s="777"/>
      <c r="BL131" s="778"/>
      <c r="BM131" s="776">
        <v>400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522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523</v>
      </c>
      <c r="W132" s="786"/>
      <c r="X132" s="786"/>
      <c r="Y132" s="786"/>
      <c r="Z132" s="787"/>
      <c r="AA132" s="788">
        <v>6.4923254830000001</v>
      </c>
      <c r="AB132" s="789"/>
      <c r="AC132" s="789"/>
      <c r="AD132" s="789"/>
      <c r="AE132" s="790"/>
      <c r="AF132" s="791">
        <v>5.8646931550000003</v>
      </c>
      <c r="AG132" s="789"/>
      <c r="AH132" s="789"/>
      <c r="AI132" s="789"/>
      <c r="AJ132" s="790"/>
      <c r="AK132" s="791">
        <v>5.6976559240000002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524</v>
      </c>
      <c r="W133" s="765"/>
      <c r="X133" s="765"/>
      <c r="Y133" s="765"/>
      <c r="Z133" s="766"/>
      <c r="AA133" s="767">
        <v>7.7</v>
      </c>
      <c r="AB133" s="768"/>
      <c r="AC133" s="768"/>
      <c r="AD133" s="768"/>
      <c r="AE133" s="769"/>
      <c r="AF133" s="767">
        <v>6.6</v>
      </c>
      <c r="AG133" s="768"/>
      <c r="AH133" s="768"/>
      <c r="AI133" s="768"/>
      <c r="AJ133" s="769"/>
      <c r="AK133" s="767">
        <v>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IiBsOiB1jWDtlDUZTkS0U+Q+uJgW6ypQT1Oa+soilj6E9ROKWS2ryx0zJxpHHzVkJ3nyQq7wNYVoaY9Y7ZeqQ==" saltValue="09u4MoQAQYu3mnlnLEtH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85" zoomScaleNormal="85" zoomScaleSheetLayoutView="85" workbookViewId="0"/>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525</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hM4JZ7Dx0YplyhRaKKZAfwhGUStGcRlPbQ2Xun924O0PvkN3tUHWM/qPfGJ5dfnUCOoTpr5Ot6l8l0CgJDiAaQ==" saltValue="O94UeWz7ivbYsal/OKLpR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l33kAoy279kFNstslVCxzgcFM/PZwvEfcZiRA2kP0nu5+88X4nEaRxpPgq+tjQWBKzQfD4oyIpFmkbJgN5ICA==" saltValue="fRtOMfin3H0zNzNp49BFN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528</v>
      </c>
      <c r="AP7" s="305"/>
      <c r="AQ7" s="306" t="s">
        <v>529</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530</v>
      </c>
      <c r="AQ8" s="312" t="s">
        <v>531</v>
      </c>
      <c r="AR8" s="313" t="s">
        <v>532</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533</v>
      </c>
      <c r="AL9" s="1190"/>
      <c r="AM9" s="1190"/>
      <c r="AN9" s="1191"/>
      <c r="AO9" s="314">
        <v>85265878</v>
      </c>
      <c r="AP9" s="314">
        <v>116372</v>
      </c>
      <c r="AQ9" s="315">
        <v>105138</v>
      </c>
      <c r="AR9" s="316">
        <v>10.7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534</v>
      </c>
      <c r="AL10" s="1190"/>
      <c r="AM10" s="1190"/>
      <c r="AN10" s="1191"/>
      <c r="AO10" s="317">
        <v>17809</v>
      </c>
      <c r="AP10" s="317">
        <v>24</v>
      </c>
      <c r="AQ10" s="318">
        <v>110</v>
      </c>
      <c r="AR10" s="319">
        <v>-78.2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535</v>
      </c>
      <c r="AL11" s="1190"/>
      <c r="AM11" s="1190"/>
      <c r="AN11" s="1191"/>
      <c r="AO11" s="317">
        <v>305868</v>
      </c>
      <c r="AP11" s="317">
        <v>417</v>
      </c>
      <c r="AQ11" s="318">
        <v>1177</v>
      </c>
      <c r="AR11" s="319">
        <v>-64.599999999999994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536</v>
      </c>
      <c r="AL12" s="1190"/>
      <c r="AM12" s="1190"/>
      <c r="AN12" s="1191"/>
      <c r="AO12" s="317" t="s">
        <v>537</v>
      </c>
      <c r="AP12" s="317" t="s">
        <v>537</v>
      </c>
      <c r="AQ12" s="318">
        <v>5</v>
      </c>
      <c r="AR12" s="319" t="s">
        <v>537</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538</v>
      </c>
      <c r="AL13" s="1190"/>
      <c r="AM13" s="1190"/>
      <c r="AN13" s="1191"/>
      <c r="AO13" s="317">
        <v>1542307</v>
      </c>
      <c r="AP13" s="317">
        <v>2105</v>
      </c>
      <c r="AQ13" s="318">
        <v>1930</v>
      </c>
      <c r="AR13" s="319">
        <v>9.1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539</v>
      </c>
      <c r="AL14" s="1190"/>
      <c r="AM14" s="1190"/>
      <c r="AN14" s="1191"/>
      <c r="AO14" s="317">
        <v>371847</v>
      </c>
      <c r="AP14" s="317">
        <v>508</v>
      </c>
      <c r="AQ14" s="318">
        <v>1254</v>
      </c>
      <c r="AR14" s="319">
        <v>-59.5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540</v>
      </c>
      <c r="AL15" s="1193"/>
      <c r="AM15" s="1193"/>
      <c r="AN15" s="1194"/>
      <c r="AO15" s="317">
        <v>-7303474</v>
      </c>
      <c r="AP15" s="317">
        <v>-9968</v>
      </c>
      <c r="AQ15" s="318">
        <v>-7365</v>
      </c>
      <c r="AR15" s="319">
        <v>35.299999999999997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80200235</v>
      </c>
      <c r="AP16" s="317">
        <v>109458</v>
      </c>
      <c r="AQ16" s="318">
        <v>102249</v>
      </c>
      <c r="AR16" s="319">
        <v>7.1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545</v>
      </c>
      <c r="AL21" s="1196"/>
      <c r="AM21" s="1196"/>
      <c r="AN21" s="1197"/>
      <c r="AO21" s="330">
        <v>12.19</v>
      </c>
      <c r="AP21" s="331">
        <v>11.28</v>
      </c>
      <c r="AQ21" s="332">
        <v>0.91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546</v>
      </c>
      <c r="AL22" s="1196"/>
      <c r="AM22" s="1196"/>
      <c r="AN22" s="1197"/>
      <c r="AO22" s="335">
        <v>100</v>
      </c>
      <c r="AP22" s="336">
        <v>99.7</v>
      </c>
      <c r="AQ22" s="337">
        <v>0.3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528</v>
      </c>
      <c r="AP30" s="305"/>
      <c r="AQ30" s="306" t="s">
        <v>529</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530</v>
      </c>
      <c r="AQ31" s="312" t="s">
        <v>531</v>
      </c>
      <c r="AR31" s="313" t="s">
        <v>532</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550</v>
      </c>
      <c r="AL32" s="1179"/>
      <c r="AM32" s="1179"/>
      <c r="AN32" s="1180"/>
      <c r="AO32" s="345">
        <v>28558828</v>
      </c>
      <c r="AP32" s="345">
        <v>38977</v>
      </c>
      <c r="AQ32" s="346">
        <v>31910</v>
      </c>
      <c r="AR32" s="347">
        <v>22.1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551</v>
      </c>
      <c r="AL33" s="1179"/>
      <c r="AM33" s="1179"/>
      <c r="AN33" s="1180"/>
      <c r="AO33" s="345" t="s">
        <v>537</v>
      </c>
      <c r="AP33" s="345" t="s">
        <v>537</v>
      </c>
      <c r="AQ33" s="346">
        <v>2603</v>
      </c>
      <c r="AR33" s="347" t="s">
        <v>537</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552</v>
      </c>
      <c r="AL34" s="1179"/>
      <c r="AM34" s="1179"/>
      <c r="AN34" s="1180"/>
      <c r="AO34" s="345">
        <v>2666667</v>
      </c>
      <c r="AP34" s="345">
        <v>3639</v>
      </c>
      <c r="AQ34" s="346">
        <v>20590</v>
      </c>
      <c r="AR34" s="347">
        <v>-82.3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553</v>
      </c>
      <c r="AL35" s="1179"/>
      <c r="AM35" s="1179"/>
      <c r="AN35" s="1180"/>
      <c r="AO35" s="345">
        <v>4902591</v>
      </c>
      <c r="AP35" s="345">
        <v>6691</v>
      </c>
      <c r="AQ35" s="346">
        <v>9962</v>
      </c>
      <c r="AR35" s="347">
        <v>-32.799999999999997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554</v>
      </c>
      <c r="AL36" s="1179"/>
      <c r="AM36" s="1179"/>
      <c r="AN36" s="1180"/>
      <c r="AO36" s="345">
        <v>352</v>
      </c>
      <c r="AP36" s="345">
        <v>0</v>
      </c>
      <c r="AQ36" s="346">
        <v>163</v>
      </c>
      <c r="AR36" s="347">
        <v>-100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555</v>
      </c>
      <c r="AL37" s="1179"/>
      <c r="AM37" s="1179"/>
      <c r="AN37" s="1180"/>
      <c r="AO37" s="345">
        <v>193959</v>
      </c>
      <c r="AP37" s="345">
        <v>265</v>
      </c>
      <c r="AQ37" s="346">
        <v>1304</v>
      </c>
      <c r="AR37" s="347">
        <v>-79.7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556</v>
      </c>
      <c r="AL38" s="1176"/>
      <c r="AM38" s="1176"/>
      <c r="AN38" s="1177"/>
      <c r="AO38" s="348">
        <v>245</v>
      </c>
      <c r="AP38" s="348">
        <v>0</v>
      </c>
      <c r="AQ38" s="349">
        <v>1</v>
      </c>
      <c r="AR38" s="337">
        <v>-100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557</v>
      </c>
      <c r="AL39" s="1176"/>
      <c r="AM39" s="1176"/>
      <c r="AN39" s="1177"/>
      <c r="AO39" s="345">
        <v>-5971344</v>
      </c>
      <c r="AP39" s="345">
        <v>-8150</v>
      </c>
      <c r="AQ39" s="346">
        <v>-16939</v>
      </c>
      <c r="AR39" s="347">
        <v>-51.9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558</v>
      </c>
      <c r="AL40" s="1179"/>
      <c r="AM40" s="1179"/>
      <c r="AN40" s="1180"/>
      <c r="AO40" s="345">
        <v>-20388287</v>
      </c>
      <c r="AP40" s="345">
        <v>-27826</v>
      </c>
      <c r="AQ40" s="346">
        <v>-31934</v>
      </c>
      <c r="AR40" s="347">
        <v>-12.9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9963011</v>
      </c>
      <c r="AP41" s="345">
        <v>13598</v>
      </c>
      <c r="AQ41" s="346">
        <v>17660</v>
      </c>
      <c r="AR41" s="347">
        <v>-23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528</v>
      </c>
      <c r="AN49" s="1186" t="s">
        <v>562</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563</v>
      </c>
      <c r="AO50" s="362" t="s">
        <v>564</v>
      </c>
      <c r="AP50" s="363" t="s">
        <v>565</v>
      </c>
      <c r="AQ50" s="364" t="s">
        <v>566</v>
      </c>
      <c r="AR50" s="365" t="s">
        <v>567</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35216074</v>
      </c>
      <c r="AN51" s="367">
        <v>47989</v>
      </c>
      <c r="AO51" s="368">
        <v>-27.2</v>
      </c>
      <c r="AP51" s="369">
        <v>51684</v>
      </c>
      <c r="AQ51" s="370">
        <v>-0.4</v>
      </c>
      <c r="AR51" s="371">
        <v>-26.8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11776702</v>
      </c>
      <c r="AN52" s="375">
        <v>16048</v>
      </c>
      <c r="AO52" s="376">
        <v>-35.5</v>
      </c>
      <c r="AP52" s="377">
        <v>26671</v>
      </c>
      <c r="AQ52" s="378">
        <v>2.6</v>
      </c>
      <c r="AR52" s="379">
        <v>-38.1</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46691906</v>
      </c>
      <c r="AN53" s="367">
        <v>63585</v>
      </c>
      <c r="AO53" s="368">
        <v>32.5</v>
      </c>
      <c r="AP53" s="369">
        <v>52897</v>
      </c>
      <c r="AQ53" s="370">
        <v>2.2999999999999998</v>
      </c>
      <c r="AR53" s="371">
        <v>30.2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13970071</v>
      </c>
      <c r="AN54" s="375">
        <v>19025</v>
      </c>
      <c r="AO54" s="376">
        <v>18.600000000000001</v>
      </c>
      <c r="AP54" s="377">
        <v>27013</v>
      </c>
      <c r="AQ54" s="378">
        <v>1.3</v>
      </c>
      <c r="AR54" s="379">
        <v>17.3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56990471</v>
      </c>
      <c r="AN55" s="367">
        <v>77633</v>
      </c>
      <c r="AO55" s="368">
        <v>22.1</v>
      </c>
      <c r="AP55" s="369">
        <v>54945</v>
      </c>
      <c r="AQ55" s="370">
        <v>3.9</v>
      </c>
      <c r="AR55" s="371">
        <v>18.2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19341291</v>
      </c>
      <c r="AN56" s="375">
        <v>26347</v>
      </c>
      <c r="AO56" s="376">
        <v>38.5</v>
      </c>
      <c r="AP56" s="377">
        <v>29293</v>
      </c>
      <c r="AQ56" s="378">
        <v>8.4</v>
      </c>
      <c r="AR56" s="379">
        <v>30.1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67300225</v>
      </c>
      <c r="AN57" s="367">
        <v>91725</v>
      </c>
      <c r="AO57" s="368">
        <v>18.2</v>
      </c>
      <c r="AP57" s="369">
        <v>57132</v>
      </c>
      <c r="AQ57" s="370">
        <v>4</v>
      </c>
      <c r="AR57" s="371">
        <v>14.2</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26251496</v>
      </c>
      <c r="AN58" s="375">
        <v>35779</v>
      </c>
      <c r="AO58" s="376">
        <v>35.799999999999997</v>
      </c>
      <c r="AP58" s="377">
        <v>30126</v>
      </c>
      <c r="AQ58" s="378">
        <v>2.8</v>
      </c>
      <c r="AR58" s="379">
        <v>33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40438056</v>
      </c>
      <c r="AN59" s="367">
        <v>55190</v>
      </c>
      <c r="AO59" s="368">
        <v>-39.799999999999997</v>
      </c>
      <c r="AP59" s="369">
        <v>58766</v>
      </c>
      <c r="AQ59" s="370">
        <v>2.9</v>
      </c>
      <c r="AR59" s="371">
        <v>-42.7</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15949394</v>
      </c>
      <c r="AN60" s="375">
        <v>21768</v>
      </c>
      <c r="AO60" s="376">
        <v>-39.200000000000003</v>
      </c>
      <c r="AP60" s="377">
        <v>29363</v>
      </c>
      <c r="AQ60" s="378">
        <v>-2.5</v>
      </c>
      <c r="AR60" s="379">
        <v>-36.700000000000003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49327346</v>
      </c>
      <c r="AN61" s="382">
        <v>67224</v>
      </c>
      <c r="AO61" s="383">
        <v>1.2</v>
      </c>
      <c r="AP61" s="384">
        <v>55085</v>
      </c>
      <c r="AQ61" s="385">
        <v>2.5</v>
      </c>
      <c r="AR61" s="371">
        <v>-1.3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17457791</v>
      </c>
      <c r="AN62" s="375">
        <v>23793</v>
      </c>
      <c r="AO62" s="376">
        <v>3.6</v>
      </c>
      <c r="AP62" s="377">
        <v>28493</v>
      </c>
      <c r="AQ62" s="378">
        <v>2.5</v>
      </c>
      <c r="AR62" s="379">
        <v>1.1000000000000001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hxSegpyZeOQYPh+Sq9I1xa7a42NpDVdm9jszGIsiSlyHoe8czbkAselDky72ycO0Wmh8WfyvCJGHJYr3yXPR9w==" saltValue="1zylxtqYAHDFXPGRVfiIn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4"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576</v>
      </c>
    </row>
    <row r="121" spans="125:125" ht="13.5" hidden="1" customHeight="1" x14ac:dyDescent="0.2">
      <c r="DU121" s="292"/>
    </row>
  </sheetData>
  <sheetProtection algorithmName="SHA-512" hashValue="YpPYp42QrGjXSBXdhGkksvrcwR/ealzIxW28TlYcVYjgc3UQ3QObBbAa4PAzvyJ45kiLvtPcAqOFpverkjYqtw==" saltValue="4KF5K7ZQj1oOzHlkFaURx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577</v>
      </c>
    </row>
  </sheetData>
  <sheetProtection algorithmName="SHA-512" hashValue="bSUTttAN/zCRwRTaTT+K3VIGH74rYNBnZT1rfVUPAQcJTF4C1V7hsixGZm27TaCQG1y0NN8/LJzP9ubZV5vKiA==" saltValue="GCCI6UOWbCMozLWlm6Rd1w=="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578</v>
      </c>
      <c r="G46" s="8" t="s">
        <v>579</v>
      </c>
      <c r="H46" s="8" t="s">
        <v>580</v>
      </c>
      <c r="I46" s="8" t="s">
        <v>581</v>
      </c>
      <c r="J46" s="9" t="s">
        <v>582</v>
      </c>
    </row>
    <row r="47" spans="2:10" ht="57.75" customHeight="1" x14ac:dyDescent="0.2">
      <c r="B47" s="10"/>
      <c r="C47" s="1200" t="s">
        <v>3</v>
      </c>
      <c r="D47" s="1200"/>
      <c r="E47" s="1201"/>
      <c r="F47" s="11">
        <v>4.4000000000000004</v>
      </c>
      <c r="G47" s="12">
        <v>2.52</v>
      </c>
      <c r="H47" s="12">
        <v>2.5</v>
      </c>
      <c r="I47" s="12">
        <v>2.12</v>
      </c>
      <c r="J47" s="13">
        <v>1.89</v>
      </c>
    </row>
    <row r="48" spans="2:10" ht="57.75" customHeight="1" x14ac:dyDescent="0.2">
      <c r="B48" s="14"/>
      <c r="C48" s="1202" t="s">
        <v>4</v>
      </c>
      <c r="D48" s="1202"/>
      <c r="E48" s="1203"/>
      <c r="F48" s="15">
        <v>3.16</v>
      </c>
      <c r="G48" s="16">
        <v>3.31</v>
      </c>
      <c r="H48" s="16">
        <v>3.36</v>
      </c>
      <c r="I48" s="16">
        <v>3.46</v>
      </c>
      <c r="J48" s="17">
        <v>2.84</v>
      </c>
    </row>
    <row r="49" spans="2:10" ht="57.75" customHeight="1" thickBot="1" x14ac:dyDescent="0.25">
      <c r="B49" s="18"/>
      <c r="C49" s="1204" t="s">
        <v>5</v>
      </c>
      <c r="D49" s="1204"/>
      <c r="E49" s="1205"/>
      <c r="F49" s="19" t="s">
        <v>583</v>
      </c>
      <c r="G49" s="20" t="s">
        <v>584</v>
      </c>
      <c r="H49" s="20">
        <v>0.09</v>
      </c>
      <c r="I49" s="20" t="s">
        <v>585</v>
      </c>
      <c r="J49" s="21" t="s">
        <v>586</v>
      </c>
    </row>
    <row r="50" spans="2:10" ht="13.5" customHeight="1" x14ac:dyDescent="0.2"/>
  </sheetData>
  <sheetProtection algorithmName="SHA-512" hashValue="VvZ1JNGkjBO/tgqvkabz+OgddnuPSqICObsAJQD9H4/t2nBGTNKJnXgS4wJq2d2FC3w/SWwkvVzOLbzt+165pg==" saltValue="nR6cxgaOtp6nvVGSVXlg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85" zoomScaleNormal="8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2">
      <c r="A34" s="22"/>
      <c r="B34" s="31"/>
      <c r="C34" s="1212" t="s">
        <v>587</v>
      </c>
      <c r="D34" s="1212"/>
      <c r="E34" s="1213"/>
      <c r="F34" s="32">
        <v>7.4</v>
      </c>
      <c r="G34" s="33">
        <v>6.56</v>
      </c>
      <c r="H34" s="33">
        <v>6.89</v>
      </c>
      <c r="I34" s="33">
        <v>7.54</v>
      </c>
      <c r="J34" s="34">
        <v>7.27</v>
      </c>
      <c r="K34" s="22"/>
      <c r="L34" s="22"/>
      <c r="M34" s="22"/>
      <c r="N34" s="22"/>
      <c r="O34" s="22"/>
      <c r="P34" s="22"/>
    </row>
    <row r="35" spans="1:16" ht="39" customHeight="1" x14ac:dyDescent="0.2">
      <c r="A35" s="22"/>
      <c r="B35" s="35"/>
      <c r="C35" s="1206" t="s">
        <v>588</v>
      </c>
      <c r="D35" s="1207"/>
      <c r="E35" s="1208"/>
      <c r="F35" s="36">
        <v>5.77</v>
      </c>
      <c r="G35" s="37">
        <v>5.34</v>
      </c>
      <c r="H35" s="37">
        <v>5.5</v>
      </c>
      <c r="I35" s="37">
        <v>5.91</v>
      </c>
      <c r="J35" s="38">
        <v>5.48</v>
      </c>
      <c r="K35" s="22"/>
      <c r="L35" s="22"/>
      <c r="M35" s="22"/>
      <c r="N35" s="22"/>
      <c r="O35" s="22"/>
      <c r="P35" s="22"/>
    </row>
    <row r="36" spans="1:16" ht="39" customHeight="1" x14ac:dyDescent="0.2">
      <c r="A36" s="22"/>
      <c r="B36" s="35"/>
      <c r="C36" s="1206" t="s">
        <v>589</v>
      </c>
      <c r="D36" s="1207"/>
      <c r="E36" s="1208"/>
      <c r="F36" s="36">
        <v>0.94</v>
      </c>
      <c r="G36" s="37">
        <v>0.97</v>
      </c>
      <c r="H36" s="37">
        <v>2.0099999999999998</v>
      </c>
      <c r="I36" s="37">
        <v>2.4900000000000002</v>
      </c>
      <c r="J36" s="38">
        <v>3.52</v>
      </c>
      <c r="K36" s="22"/>
      <c r="L36" s="22"/>
      <c r="M36" s="22"/>
      <c r="N36" s="22"/>
      <c r="O36" s="22"/>
      <c r="P36" s="22"/>
    </row>
    <row r="37" spans="1:16" ht="39" customHeight="1" x14ac:dyDescent="0.2">
      <c r="A37" s="22"/>
      <c r="B37" s="35"/>
      <c r="C37" s="1206" t="s">
        <v>590</v>
      </c>
      <c r="D37" s="1207"/>
      <c r="E37" s="1208"/>
      <c r="F37" s="36">
        <v>2.93</v>
      </c>
      <c r="G37" s="37">
        <v>3.07</v>
      </c>
      <c r="H37" s="37">
        <v>3.12</v>
      </c>
      <c r="I37" s="37">
        <v>3.22</v>
      </c>
      <c r="J37" s="38">
        <v>2.6</v>
      </c>
      <c r="K37" s="22"/>
      <c r="L37" s="22"/>
      <c r="M37" s="22"/>
      <c r="N37" s="22"/>
      <c r="O37" s="22"/>
      <c r="P37" s="22"/>
    </row>
    <row r="38" spans="1:16" ht="39" customHeight="1" x14ac:dyDescent="0.2">
      <c r="A38" s="22"/>
      <c r="B38" s="35"/>
      <c r="C38" s="1206" t="s">
        <v>591</v>
      </c>
      <c r="D38" s="1207"/>
      <c r="E38" s="1208"/>
      <c r="F38" s="36">
        <v>0.59</v>
      </c>
      <c r="G38" s="37">
        <v>0.6</v>
      </c>
      <c r="H38" s="37">
        <v>0.65</v>
      </c>
      <c r="I38" s="37">
        <v>0.67</v>
      </c>
      <c r="J38" s="38">
        <v>0.43</v>
      </c>
      <c r="K38" s="22"/>
      <c r="L38" s="22"/>
      <c r="M38" s="22"/>
      <c r="N38" s="22"/>
      <c r="O38" s="22"/>
      <c r="P38" s="22"/>
    </row>
    <row r="39" spans="1:16" ht="39" customHeight="1" x14ac:dyDescent="0.2">
      <c r="A39" s="22"/>
      <c r="B39" s="35"/>
      <c r="C39" s="1206" t="s">
        <v>592</v>
      </c>
      <c r="D39" s="1207"/>
      <c r="E39" s="1208"/>
      <c r="F39" s="36" t="s">
        <v>593</v>
      </c>
      <c r="G39" s="37" t="s">
        <v>594</v>
      </c>
      <c r="H39" s="37" t="s">
        <v>595</v>
      </c>
      <c r="I39" s="37" t="s">
        <v>596</v>
      </c>
      <c r="J39" s="38">
        <v>0.2</v>
      </c>
      <c r="K39" s="22"/>
      <c r="L39" s="22"/>
      <c r="M39" s="22"/>
      <c r="N39" s="22"/>
      <c r="O39" s="22"/>
      <c r="P39" s="22"/>
    </row>
    <row r="40" spans="1:16" ht="39" customHeight="1" x14ac:dyDescent="0.2">
      <c r="A40" s="22"/>
      <c r="B40" s="35"/>
      <c r="C40" s="1206" t="s">
        <v>597</v>
      </c>
      <c r="D40" s="1207"/>
      <c r="E40" s="1208"/>
      <c r="F40" s="36">
        <v>0.13</v>
      </c>
      <c r="G40" s="37">
        <v>0.15</v>
      </c>
      <c r="H40" s="37">
        <v>0.15</v>
      </c>
      <c r="I40" s="37">
        <v>0.15</v>
      </c>
      <c r="J40" s="38">
        <v>0.16</v>
      </c>
      <c r="K40" s="22"/>
      <c r="L40" s="22"/>
      <c r="M40" s="22"/>
      <c r="N40" s="22"/>
      <c r="O40" s="22"/>
      <c r="P40" s="22"/>
    </row>
    <row r="41" spans="1:16" ht="39" customHeight="1" x14ac:dyDescent="0.2">
      <c r="A41" s="22"/>
      <c r="B41" s="35"/>
      <c r="C41" s="1206" t="s">
        <v>598</v>
      </c>
      <c r="D41" s="1207"/>
      <c r="E41" s="1208"/>
      <c r="F41" s="36">
        <v>0.1</v>
      </c>
      <c r="G41" s="37">
        <v>0.11</v>
      </c>
      <c r="H41" s="37">
        <v>0.11</v>
      </c>
      <c r="I41" s="37">
        <v>0.11</v>
      </c>
      <c r="J41" s="38">
        <v>0.11</v>
      </c>
      <c r="K41" s="22"/>
      <c r="L41" s="22"/>
      <c r="M41" s="22"/>
      <c r="N41" s="22"/>
      <c r="O41" s="22"/>
      <c r="P41" s="22"/>
    </row>
    <row r="42" spans="1:16" ht="39" customHeight="1" x14ac:dyDescent="0.2">
      <c r="A42" s="22"/>
      <c r="B42" s="39"/>
      <c r="C42" s="1206" t="s">
        <v>599</v>
      </c>
      <c r="D42" s="1207"/>
      <c r="E42" s="1208"/>
      <c r="F42" s="36" t="s">
        <v>537</v>
      </c>
      <c r="G42" s="37" t="s">
        <v>537</v>
      </c>
      <c r="H42" s="37" t="s">
        <v>537</v>
      </c>
      <c r="I42" s="37" t="s">
        <v>537</v>
      </c>
      <c r="J42" s="38" t="s">
        <v>537</v>
      </c>
      <c r="K42" s="22"/>
      <c r="L42" s="22"/>
      <c r="M42" s="22"/>
      <c r="N42" s="22"/>
      <c r="O42" s="22"/>
      <c r="P42" s="22"/>
    </row>
    <row r="43" spans="1:16" ht="39" customHeight="1" thickBot="1" x14ac:dyDescent="0.25">
      <c r="A43" s="22"/>
      <c r="B43" s="40"/>
      <c r="C43" s="1209" t="s">
        <v>600</v>
      </c>
      <c r="D43" s="1210"/>
      <c r="E43" s="1211"/>
      <c r="F43" s="41">
        <v>0.28999999999999998</v>
      </c>
      <c r="G43" s="42">
        <v>0.23</v>
      </c>
      <c r="H43" s="42">
        <v>0.16</v>
      </c>
      <c r="I43" s="42">
        <v>0.23</v>
      </c>
      <c r="J43" s="43">
        <v>0.25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ML/J2Ug9B4wq2SoQlVzG/hTKsjx75WCaQfU0rJBvv8AEHDeRxxpqvK9e4APbNmf8DGSLRXOVp2WgDSzr+jwiw==" saltValue="xcVD6NYujYa4zy38H/vX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31481</v>
      </c>
      <c r="L45" s="60">
        <v>30941</v>
      </c>
      <c r="M45" s="60">
        <v>30780</v>
      </c>
      <c r="N45" s="60">
        <v>35115</v>
      </c>
      <c r="O45" s="61">
        <v>28559</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537</v>
      </c>
      <c r="L46" s="64" t="s">
        <v>537</v>
      </c>
      <c r="M46" s="64" t="s">
        <v>537</v>
      </c>
      <c r="N46" s="64" t="s">
        <v>537</v>
      </c>
      <c r="O46" s="65" t="s">
        <v>537</v>
      </c>
      <c r="P46" s="48"/>
      <c r="Q46" s="48"/>
      <c r="R46" s="48"/>
      <c r="S46" s="48"/>
      <c r="T46" s="48"/>
      <c r="U46" s="48"/>
    </row>
    <row r="47" spans="1:21" ht="30.75" customHeight="1" x14ac:dyDescent="0.2">
      <c r="A47" s="48"/>
      <c r="B47" s="1234"/>
      <c r="C47" s="1235"/>
      <c r="D47" s="62"/>
      <c r="E47" s="1216" t="s">
        <v>14</v>
      </c>
      <c r="F47" s="1216"/>
      <c r="G47" s="1216"/>
      <c r="H47" s="1216"/>
      <c r="I47" s="1216"/>
      <c r="J47" s="1217"/>
      <c r="K47" s="63">
        <v>1333</v>
      </c>
      <c r="L47" s="64">
        <v>1667</v>
      </c>
      <c r="M47" s="64">
        <v>2000</v>
      </c>
      <c r="N47" s="64">
        <v>2333</v>
      </c>
      <c r="O47" s="65">
        <v>2667</v>
      </c>
      <c r="P47" s="48"/>
      <c r="Q47" s="48"/>
      <c r="R47" s="48"/>
      <c r="S47" s="48"/>
      <c r="T47" s="48"/>
      <c r="U47" s="48"/>
    </row>
    <row r="48" spans="1:21" ht="30.75" customHeight="1" x14ac:dyDescent="0.2">
      <c r="A48" s="48"/>
      <c r="B48" s="1234"/>
      <c r="C48" s="1235"/>
      <c r="D48" s="62"/>
      <c r="E48" s="1216" t="s">
        <v>15</v>
      </c>
      <c r="F48" s="1216"/>
      <c r="G48" s="1216"/>
      <c r="H48" s="1216"/>
      <c r="I48" s="1216"/>
      <c r="J48" s="1217"/>
      <c r="K48" s="63">
        <v>6618</v>
      </c>
      <c r="L48" s="64">
        <v>6418</v>
      </c>
      <c r="M48" s="64">
        <v>5383</v>
      </c>
      <c r="N48" s="64">
        <v>4994</v>
      </c>
      <c r="O48" s="65">
        <v>4903</v>
      </c>
      <c r="P48" s="48"/>
      <c r="Q48" s="48"/>
      <c r="R48" s="48"/>
      <c r="S48" s="48"/>
      <c r="T48" s="48"/>
      <c r="U48" s="48"/>
    </row>
    <row r="49" spans="1:21" ht="30.75" customHeight="1" x14ac:dyDescent="0.2">
      <c r="A49" s="48"/>
      <c r="B49" s="1234"/>
      <c r="C49" s="1235"/>
      <c r="D49" s="62"/>
      <c r="E49" s="1216" t="s">
        <v>16</v>
      </c>
      <c r="F49" s="1216"/>
      <c r="G49" s="1216"/>
      <c r="H49" s="1216"/>
      <c r="I49" s="1216"/>
      <c r="J49" s="1217"/>
      <c r="K49" s="63">
        <v>61</v>
      </c>
      <c r="L49" s="64">
        <v>50</v>
      </c>
      <c r="M49" s="64">
        <v>0</v>
      </c>
      <c r="N49" s="64">
        <v>0</v>
      </c>
      <c r="O49" s="65">
        <v>0</v>
      </c>
      <c r="P49" s="48"/>
      <c r="Q49" s="48"/>
      <c r="R49" s="48"/>
      <c r="S49" s="48"/>
      <c r="T49" s="48"/>
      <c r="U49" s="48"/>
    </row>
    <row r="50" spans="1:21" ht="30.75" customHeight="1" x14ac:dyDescent="0.2">
      <c r="A50" s="48"/>
      <c r="B50" s="1234"/>
      <c r="C50" s="1235"/>
      <c r="D50" s="62"/>
      <c r="E50" s="1216" t="s">
        <v>17</v>
      </c>
      <c r="F50" s="1216"/>
      <c r="G50" s="1216"/>
      <c r="H50" s="1216"/>
      <c r="I50" s="1216"/>
      <c r="J50" s="1217"/>
      <c r="K50" s="63">
        <v>351</v>
      </c>
      <c r="L50" s="64">
        <v>221</v>
      </c>
      <c r="M50" s="64">
        <v>193</v>
      </c>
      <c r="N50" s="64">
        <v>104</v>
      </c>
      <c r="O50" s="65">
        <v>194</v>
      </c>
      <c r="P50" s="48"/>
      <c r="Q50" s="48"/>
      <c r="R50" s="48"/>
      <c r="S50" s="48"/>
      <c r="T50" s="48"/>
      <c r="U50" s="48"/>
    </row>
    <row r="51" spans="1:21" ht="30.75" customHeight="1" x14ac:dyDescent="0.2">
      <c r="A51" s="48"/>
      <c r="B51" s="1236"/>
      <c r="C51" s="1237"/>
      <c r="D51" s="66"/>
      <c r="E51" s="1216" t="s">
        <v>18</v>
      </c>
      <c r="F51" s="1216"/>
      <c r="G51" s="1216"/>
      <c r="H51" s="1216"/>
      <c r="I51" s="1216"/>
      <c r="J51" s="1217"/>
      <c r="K51" s="63">
        <v>0</v>
      </c>
      <c r="L51" s="64">
        <v>1</v>
      </c>
      <c r="M51" s="64" t="s">
        <v>537</v>
      </c>
      <c r="N51" s="64">
        <v>1</v>
      </c>
      <c r="O51" s="65">
        <v>0</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26942</v>
      </c>
      <c r="L52" s="64">
        <v>26294</v>
      </c>
      <c r="M52" s="64">
        <v>27272</v>
      </c>
      <c r="N52" s="64">
        <v>32428</v>
      </c>
      <c r="O52" s="65">
        <v>26360</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12902</v>
      </c>
      <c r="L53" s="69">
        <v>13004</v>
      </c>
      <c r="M53" s="69">
        <v>11084</v>
      </c>
      <c r="N53" s="69">
        <v>10119</v>
      </c>
      <c r="O53" s="70">
        <v>9963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3">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2">
      <c r="B57" s="1222" t="s">
        <v>25</v>
      </c>
      <c r="C57" s="1223"/>
      <c r="D57" s="1226" t="s">
        <v>26</v>
      </c>
      <c r="E57" s="1227"/>
      <c r="F57" s="1227"/>
      <c r="G57" s="1227"/>
      <c r="H57" s="1227"/>
      <c r="I57" s="1227"/>
      <c r="J57" s="1228"/>
      <c r="K57" s="83" t="s">
        <v>624</v>
      </c>
      <c r="L57" s="84">
        <v>370</v>
      </c>
      <c r="M57" s="84">
        <v>1110</v>
      </c>
      <c r="N57" s="84">
        <v>2220</v>
      </c>
      <c r="O57" s="85">
        <v>3700</v>
      </c>
    </row>
    <row r="58" spans="1:21" ht="31.5" customHeight="1" thickBot="1" x14ac:dyDescent="0.25">
      <c r="B58" s="1224"/>
      <c r="C58" s="1225"/>
      <c r="D58" s="1229" t="s">
        <v>27</v>
      </c>
      <c r="E58" s="1230"/>
      <c r="F58" s="1230"/>
      <c r="G58" s="1230"/>
      <c r="H58" s="1230"/>
      <c r="I58" s="1230"/>
      <c r="J58" s="1231"/>
      <c r="K58" s="86">
        <v>1000</v>
      </c>
      <c r="L58" s="87">
        <v>2000</v>
      </c>
      <c r="M58" s="87">
        <v>3333</v>
      </c>
      <c r="N58" s="87">
        <v>5000</v>
      </c>
      <c r="O58" s="88">
        <v>7000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R6L1+gae+2JGEvQ3yyJB/ckvcwap4Xmb9j+HHzEGvbSCpo2Tl/IJlYxyXhTyQnq5wr2ycDfahL9OByFhETfw==" saltValue="w0XZANgqRJTLN0kdK0n1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9"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578</v>
      </c>
      <c r="J40" s="100" t="s">
        <v>579</v>
      </c>
      <c r="K40" s="100" t="s">
        <v>580</v>
      </c>
      <c r="L40" s="100" t="s">
        <v>581</v>
      </c>
      <c r="M40" s="101" t="s">
        <v>582</v>
      </c>
    </row>
    <row r="41" spans="2:13" ht="27.75" customHeight="1" x14ac:dyDescent="0.2">
      <c r="B41" s="1252" t="s">
        <v>30</v>
      </c>
      <c r="C41" s="1253"/>
      <c r="D41" s="102"/>
      <c r="E41" s="1254" t="s">
        <v>31</v>
      </c>
      <c r="F41" s="1254"/>
      <c r="G41" s="1254"/>
      <c r="H41" s="1255"/>
      <c r="I41" s="103">
        <v>398565</v>
      </c>
      <c r="J41" s="104">
        <v>443111</v>
      </c>
      <c r="K41" s="104">
        <v>454325</v>
      </c>
      <c r="L41" s="104">
        <v>481313</v>
      </c>
      <c r="M41" s="105">
        <v>496551</v>
      </c>
    </row>
    <row r="42" spans="2:13" ht="27.75" customHeight="1" x14ac:dyDescent="0.2">
      <c r="B42" s="1242"/>
      <c r="C42" s="1243"/>
      <c r="D42" s="106"/>
      <c r="E42" s="1246" t="s">
        <v>32</v>
      </c>
      <c r="F42" s="1246"/>
      <c r="G42" s="1246"/>
      <c r="H42" s="1247"/>
      <c r="I42" s="107">
        <v>2206</v>
      </c>
      <c r="J42" s="108">
        <v>1902</v>
      </c>
      <c r="K42" s="108">
        <v>1707</v>
      </c>
      <c r="L42" s="108">
        <v>1538</v>
      </c>
      <c r="M42" s="109">
        <v>1353</v>
      </c>
    </row>
    <row r="43" spans="2:13" ht="27.75" customHeight="1" x14ac:dyDescent="0.2">
      <c r="B43" s="1242"/>
      <c r="C43" s="1243"/>
      <c r="D43" s="106"/>
      <c r="E43" s="1246" t="s">
        <v>33</v>
      </c>
      <c r="F43" s="1246"/>
      <c r="G43" s="1246"/>
      <c r="H43" s="1247"/>
      <c r="I43" s="107">
        <v>77061</v>
      </c>
      <c r="J43" s="108">
        <v>73298</v>
      </c>
      <c r="K43" s="108">
        <v>70909</v>
      </c>
      <c r="L43" s="108">
        <v>72308</v>
      </c>
      <c r="M43" s="109">
        <v>70323</v>
      </c>
    </row>
    <row r="44" spans="2:13" ht="27.75" customHeight="1" x14ac:dyDescent="0.2">
      <c r="B44" s="1242"/>
      <c r="C44" s="1243"/>
      <c r="D44" s="106"/>
      <c r="E44" s="1246" t="s">
        <v>34</v>
      </c>
      <c r="F44" s="1246"/>
      <c r="G44" s="1246"/>
      <c r="H44" s="1247"/>
      <c r="I44" s="107">
        <v>70</v>
      </c>
      <c r="J44" s="108">
        <v>3</v>
      </c>
      <c r="K44" s="108">
        <v>2</v>
      </c>
      <c r="L44" s="108">
        <v>1</v>
      </c>
      <c r="M44" s="109">
        <v>19</v>
      </c>
    </row>
    <row r="45" spans="2:13" ht="27.75" customHeight="1" x14ac:dyDescent="0.2">
      <c r="B45" s="1242"/>
      <c r="C45" s="1243"/>
      <c r="D45" s="106"/>
      <c r="E45" s="1246" t="s">
        <v>35</v>
      </c>
      <c r="F45" s="1246"/>
      <c r="G45" s="1246"/>
      <c r="H45" s="1247"/>
      <c r="I45" s="107">
        <v>42517</v>
      </c>
      <c r="J45" s="108">
        <v>75498</v>
      </c>
      <c r="K45" s="108">
        <v>74247</v>
      </c>
      <c r="L45" s="108">
        <v>72459</v>
      </c>
      <c r="M45" s="109">
        <v>69225</v>
      </c>
    </row>
    <row r="46" spans="2:13" ht="27.75" customHeight="1" x14ac:dyDescent="0.2">
      <c r="B46" s="1242"/>
      <c r="C46" s="1243"/>
      <c r="D46" s="110"/>
      <c r="E46" s="1246" t="s">
        <v>36</v>
      </c>
      <c r="F46" s="1246"/>
      <c r="G46" s="1246"/>
      <c r="H46" s="1247"/>
      <c r="I46" s="107" t="s">
        <v>537</v>
      </c>
      <c r="J46" s="108" t="s">
        <v>537</v>
      </c>
      <c r="K46" s="108" t="s">
        <v>537</v>
      </c>
      <c r="L46" s="108" t="s">
        <v>537</v>
      </c>
      <c r="M46" s="109" t="s">
        <v>537</v>
      </c>
    </row>
    <row r="47" spans="2:13" ht="27.75" customHeight="1" x14ac:dyDescent="0.2">
      <c r="B47" s="1242"/>
      <c r="C47" s="1243"/>
      <c r="D47" s="111"/>
      <c r="E47" s="1256" t="s">
        <v>37</v>
      </c>
      <c r="F47" s="1257"/>
      <c r="G47" s="1257"/>
      <c r="H47" s="1258"/>
      <c r="I47" s="107" t="s">
        <v>537</v>
      </c>
      <c r="J47" s="108" t="s">
        <v>537</v>
      </c>
      <c r="K47" s="108" t="s">
        <v>537</v>
      </c>
      <c r="L47" s="108" t="s">
        <v>537</v>
      </c>
      <c r="M47" s="109" t="s">
        <v>537</v>
      </c>
    </row>
    <row r="48" spans="2:13" ht="27.75" customHeight="1" x14ac:dyDescent="0.2">
      <c r="B48" s="1242"/>
      <c r="C48" s="1243"/>
      <c r="D48" s="106"/>
      <c r="E48" s="1246" t="s">
        <v>38</v>
      </c>
      <c r="F48" s="1246"/>
      <c r="G48" s="1246"/>
      <c r="H48" s="1247"/>
      <c r="I48" s="107" t="s">
        <v>537</v>
      </c>
      <c r="J48" s="108" t="s">
        <v>537</v>
      </c>
      <c r="K48" s="108" t="s">
        <v>537</v>
      </c>
      <c r="L48" s="108" t="s">
        <v>537</v>
      </c>
      <c r="M48" s="109" t="s">
        <v>537</v>
      </c>
    </row>
    <row r="49" spans="2:13" ht="27.75" customHeight="1" x14ac:dyDescent="0.2">
      <c r="B49" s="1244"/>
      <c r="C49" s="1245"/>
      <c r="D49" s="106"/>
      <c r="E49" s="1246" t="s">
        <v>39</v>
      </c>
      <c r="F49" s="1246"/>
      <c r="G49" s="1246"/>
      <c r="H49" s="1247"/>
      <c r="I49" s="107" t="s">
        <v>537</v>
      </c>
      <c r="J49" s="108" t="s">
        <v>537</v>
      </c>
      <c r="K49" s="108" t="s">
        <v>537</v>
      </c>
      <c r="L49" s="108" t="s">
        <v>537</v>
      </c>
      <c r="M49" s="109" t="s">
        <v>537</v>
      </c>
    </row>
    <row r="50" spans="2:13" ht="27.75" customHeight="1" x14ac:dyDescent="0.2">
      <c r="B50" s="1240" t="s">
        <v>40</v>
      </c>
      <c r="C50" s="1241"/>
      <c r="D50" s="112"/>
      <c r="E50" s="1246" t="s">
        <v>41</v>
      </c>
      <c r="F50" s="1246"/>
      <c r="G50" s="1246"/>
      <c r="H50" s="1247"/>
      <c r="I50" s="107">
        <v>17386</v>
      </c>
      <c r="J50" s="108">
        <v>18732</v>
      </c>
      <c r="K50" s="108">
        <v>22511</v>
      </c>
      <c r="L50" s="108">
        <v>22532</v>
      </c>
      <c r="M50" s="109">
        <v>28210</v>
      </c>
    </row>
    <row r="51" spans="2:13" ht="27.75" customHeight="1" x14ac:dyDescent="0.2">
      <c r="B51" s="1242"/>
      <c r="C51" s="1243"/>
      <c r="D51" s="106"/>
      <c r="E51" s="1246" t="s">
        <v>42</v>
      </c>
      <c r="F51" s="1246"/>
      <c r="G51" s="1246"/>
      <c r="H51" s="1247"/>
      <c r="I51" s="107">
        <v>31125</v>
      </c>
      <c r="J51" s="108">
        <v>32191</v>
      </c>
      <c r="K51" s="108">
        <v>31561</v>
      </c>
      <c r="L51" s="108">
        <v>28793</v>
      </c>
      <c r="M51" s="109">
        <v>29581</v>
      </c>
    </row>
    <row r="52" spans="2:13" ht="27.75" customHeight="1" x14ac:dyDescent="0.2">
      <c r="B52" s="1244"/>
      <c r="C52" s="1245"/>
      <c r="D52" s="106"/>
      <c r="E52" s="1246" t="s">
        <v>43</v>
      </c>
      <c r="F52" s="1246"/>
      <c r="G52" s="1246"/>
      <c r="H52" s="1247"/>
      <c r="I52" s="107">
        <v>297204</v>
      </c>
      <c r="J52" s="108">
        <v>327057</v>
      </c>
      <c r="K52" s="108">
        <v>347856</v>
      </c>
      <c r="L52" s="108">
        <v>357674</v>
      </c>
      <c r="M52" s="109">
        <v>366350</v>
      </c>
    </row>
    <row r="53" spans="2:13" ht="27.75" customHeight="1" thickBot="1" x14ac:dyDescent="0.25">
      <c r="B53" s="1248" t="s">
        <v>44</v>
      </c>
      <c r="C53" s="1249"/>
      <c r="D53" s="113"/>
      <c r="E53" s="1250" t="s">
        <v>45</v>
      </c>
      <c r="F53" s="1250"/>
      <c r="G53" s="1250"/>
      <c r="H53" s="1251"/>
      <c r="I53" s="114">
        <v>174704</v>
      </c>
      <c r="J53" s="115">
        <v>215831</v>
      </c>
      <c r="K53" s="115">
        <v>199261</v>
      </c>
      <c r="L53" s="115">
        <v>218620</v>
      </c>
      <c r="M53" s="116">
        <v>213330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hWS+tUvUHqcwa9qc8KSQnVfcU8ZnwVEpnkBOnhNy2lx0hUnmHvLiC0XeqVeipMVKMn3sEaAjkSBFcUuwasY4lQ==" saltValue="3ZMmAoVtabgkoXX4CHjQ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85" zoomScaleNormal="8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580</v>
      </c>
      <c r="G54" s="125" t="s">
        <v>581</v>
      </c>
      <c r="H54" s="126" t="s">
        <v>582</v>
      </c>
    </row>
    <row r="55" spans="2:8" ht="52.5" customHeight="1" x14ac:dyDescent="0.2">
      <c r="B55" s="127"/>
      <c r="C55" s="1267" t="s">
        <v>48</v>
      </c>
      <c r="D55" s="1267"/>
      <c r="E55" s="1268"/>
      <c r="F55" s="128">
        <v>4780</v>
      </c>
      <c r="G55" s="128">
        <v>4096</v>
      </c>
      <c r="H55" s="129">
        <v>3699</v>
      </c>
    </row>
    <row r="56" spans="2:8" ht="52.5" customHeight="1" x14ac:dyDescent="0.2">
      <c r="B56" s="130"/>
      <c r="C56" s="1269" t="s">
        <v>49</v>
      </c>
      <c r="D56" s="1269"/>
      <c r="E56" s="1270"/>
      <c r="F56" s="131">
        <v>5387</v>
      </c>
      <c r="G56" s="131">
        <v>6306</v>
      </c>
      <c r="H56" s="132">
        <v>6309</v>
      </c>
    </row>
    <row r="57" spans="2:8" ht="53.25" customHeight="1" x14ac:dyDescent="0.2">
      <c r="B57" s="130"/>
      <c r="C57" s="1271" t="s">
        <v>50</v>
      </c>
      <c r="D57" s="1271"/>
      <c r="E57" s="1272"/>
      <c r="F57" s="133">
        <v>12382</v>
      </c>
      <c r="G57" s="133">
        <v>12490</v>
      </c>
      <c r="H57" s="134">
        <v>15126</v>
      </c>
    </row>
    <row r="58" spans="2:8" ht="45.75" customHeight="1" x14ac:dyDescent="0.2">
      <c r="B58" s="135"/>
      <c r="C58" s="1259" t="s">
        <v>620</v>
      </c>
      <c r="D58" s="1260"/>
      <c r="E58" s="1261"/>
      <c r="F58" s="136">
        <v>3300</v>
      </c>
      <c r="G58" s="136">
        <v>5250</v>
      </c>
      <c r="H58" s="137">
        <v>5250</v>
      </c>
    </row>
    <row r="59" spans="2:8" ht="45.75" customHeight="1" x14ac:dyDescent="0.2">
      <c r="B59" s="135"/>
      <c r="C59" s="1259" t="s">
        <v>619</v>
      </c>
      <c r="D59" s="1260"/>
      <c r="E59" s="1261"/>
      <c r="F59" s="136">
        <v>4819</v>
      </c>
      <c r="G59" s="136">
        <v>3540</v>
      </c>
      <c r="H59" s="137">
        <v>3426</v>
      </c>
    </row>
    <row r="60" spans="2:8" ht="45.75" customHeight="1" x14ac:dyDescent="0.2">
      <c r="B60" s="135"/>
      <c r="C60" s="1259" t="s">
        <v>623</v>
      </c>
      <c r="D60" s="1260"/>
      <c r="E60" s="1261"/>
      <c r="F60" s="136">
        <v>0</v>
      </c>
      <c r="G60" s="136">
        <v>0</v>
      </c>
      <c r="H60" s="137">
        <v>3000</v>
      </c>
    </row>
    <row r="61" spans="2:8" ht="45.75" customHeight="1" x14ac:dyDescent="0.2">
      <c r="B61" s="135"/>
      <c r="C61" s="1259" t="s">
        <v>621</v>
      </c>
      <c r="D61" s="1260"/>
      <c r="E61" s="1261"/>
      <c r="F61" s="136">
        <v>2224</v>
      </c>
      <c r="G61" s="136">
        <v>1488</v>
      </c>
      <c r="H61" s="137">
        <v>1337</v>
      </c>
    </row>
    <row r="62" spans="2:8" ht="45.75" customHeight="1" thickBot="1" x14ac:dyDescent="0.25">
      <c r="B62" s="138"/>
      <c r="C62" s="1262" t="s">
        <v>622</v>
      </c>
      <c r="D62" s="1263"/>
      <c r="E62" s="1264"/>
      <c r="F62" s="139">
        <v>592</v>
      </c>
      <c r="G62" s="139">
        <v>590</v>
      </c>
      <c r="H62" s="140">
        <v>591</v>
      </c>
    </row>
    <row r="63" spans="2:8" ht="52.5" customHeight="1" thickBot="1" x14ac:dyDescent="0.25">
      <c r="B63" s="141"/>
      <c r="C63" s="1265" t="s">
        <v>51</v>
      </c>
      <c r="D63" s="1265"/>
      <c r="E63" s="1266"/>
      <c r="F63" s="142">
        <v>22549</v>
      </c>
      <c r="G63" s="142">
        <v>22892</v>
      </c>
      <c r="H63" s="143">
        <v>25133</v>
      </c>
    </row>
    <row r="64" spans="2:8" ht="15" customHeight="1" x14ac:dyDescent="0.2"/>
  </sheetData>
  <sheetProtection algorithmName="SHA-512" hashValue="VRtwnc0/H+5/RD7l9XOVMsbxaPMzbfzp0mYCqhzIYzOn7zzG8LdDF/aZ99tT1I9SI18Aae6/u8NTPTDD0emxHg==" saltValue="81OyrSLIa+FTS81gS+PW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575</v>
      </c>
      <c r="G2" s="157"/>
      <c r="H2" s="158"/>
    </row>
    <row r="3" spans="1:8" x14ac:dyDescent="0.2">
      <c r="A3" s="154" t="s">
        <v>568</v>
      </c>
      <c r="B3" s="159"/>
      <c r="C3" s="160"/>
      <c r="D3" s="161">
        <v>47989</v>
      </c>
      <c r="E3" s="162"/>
      <c r="F3" s="163">
        <v>51684</v>
      </c>
      <c r="G3" s="164"/>
      <c r="H3" s="165"/>
    </row>
    <row r="4" spans="1:8" x14ac:dyDescent="0.2">
      <c r="A4" s="166"/>
      <c r="B4" s="167"/>
      <c r="C4" s="168"/>
      <c r="D4" s="169">
        <v>16048</v>
      </c>
      <c r="E4" s="170"/>
      <c r="F4" s="171">
        <v>26671</v>
      </c>
      <c r="G4" s="172"/>
      <c r="H4" s="173"/>
    </row>
    <row r="5" spans="1:8" x14ac:dyDescent="0.2">
      <c r="A5" s="154" t="s">
        <v>570</v>
      </c>
      <c r="B5" s="159"/>
      <c r="C5" s="160"/>
      <c r="D5" s="161">
        <v>63585</v>
      </c>
      <c r="E5" s="162"/>
      <c r="F5" s="163">
        <v>52897</v>
      </c>
      <c r="G5" s="164"/>
      <c r="H5" s="165"/>
    </row>
    <row r="6" spans="1:8" x14ac:dyDescent="0.2">
      <c r="A6" s="166"/>
      <c r="B6" s="167"/>
      <c r="C6" s="168"/>
      <c r="D6" s="169">
        <v>19025</v>
      </c>
      <c r="E6" s="170"/>
      <c r="F6" s="171">
        <v>27013</v>
      </c>
      <c r="G6" s="172"/>
      <c r="H6" s="173"/>
    </row>
    <row r="7" spans="1:8" x14ac:dyDescent="0.2">
      <c r="A7" s="154" t="s">
        <v>571</v>
      </c>
      <c r="B7" s="159"/>
      <c r="C7" s="160"/>
      <c r="D7" s="161">
        <v>77633</v>
      </c>
      <c r="E7" s="162"/>
      <c r="F7" s="163">
        <v>54945</v>
      </c>
      <c r="G7" s="164"/>
      <c r="H7" s="165"/>
    </row>
    <row r="8" spans="1:8" x14ac:dyDescent="0.2">
      <c r="A8" s="166"/>
      <c r="B8" s="167"/>
      <c r="C8" s="168"/>
      <c r="D8" s="169">
        <v>26347</v>
      </c>
      <c r="E8" s="170"/>
      <c r="F8" s="171">
        <v>29293</v>
      </c>
      <c r="G8" s="172"/>
      <c r="H8" s="173"/>
    </row>
    <row r="9" spans="1:8" x14ac:dyDescent="0.2">
      <c r="A9" s="154" t="s">
        <v>572</v>
      </c>
      <c r="B9" s="159"/>
      <c r="C9" s="160"/>
      <c r="D9" s="161">
        <v>91725</v>
      </c>
      <c r="E9" s="162"/>
      <c r="F9" s="163">
        <v>57132</v>
      </c>
      <c r="G9" s="164"/>
      <c r="H9" s="165"/>
    </row>
    <row r="10" spans="1:8" x14ac:dyDescent="0.2">
      <c r="A10" s="166"/>
      <c r="B10" s="167"/>
      <c r="C10" s="168"/>
      <c r="D10" s="169">
        <v>35779</v>
      </c>
      <c r="E10" s="170"/>
      <c r="F10" s="171">
        <v>30126</v>
      </c>
      <c r="G10" s="172"/>
      <c r="H10" s="173"/>
    </row>
    <row r="11" spans="1:8" x14ac:dyDescent="0.2">
      <c r="A11" s="154" t="s">
        <v>573</v>
      </c>
      <c r="B11" s="159"/>
      <c r="C11" s="160"/>
      <c r="D11" s="161">
        <v>55190</v>
      </c>
      <c r="E11" s="162"/>
      <c r="F11" s="163">
        <v>58766</v>
      </c>
      <c r="G11" s="164"/>
      <c r="H11" s="165"/>
    </row>
    <row r="12" spans="1:8" x14ac:dyDescent="0.2">
      <c r="A12" s="166"/>
      <c r="B12" s="167"/>
      <c r="C12" s="174"/>
      <c r="D12" s="169">
        <v>21768</v>
      </c>
      <c r="E12" s="170"/>
      <c r="F12" s="171">
        <v>29363</v>
      </c>
      <c r="G12" s="172"/>
      <c r="H12" s="173"/>
    </row>
    <row r="13" spans="1:8" x14ac:dyDescent="0.2">
      <c r="A13" s="154"/>
      <c r="B13" s="159"/>
      <c r="C13" s="175"/>
      <c r="D13" s="176">
        <v>67224</v>
      </c>
      <c r="E13" s="177"/>
      <c r="F13" s="178">
        <v>55085</v>
      </c>
      <c r="G13" s="179"/>
      <c r="H13" s="165"/>
    </row>
    <row r="14" spans="1:8" x14ac:dyDescent="0.2">
      <c r="A14" s="166"/>
      <c r="B14" s="167"/>
      <c r="C14" s="168"/>
      <c r="D14" s="169">
        <v>23793</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3.16</v>
      </c>
      <c r="C19" s="180">
        <f>ROUND(VALUE(SUBSTITUTE(実質収支比率等に係る経年分析!G$48,"▲","-")),2)</f>
        <v>3.31</v>
      </c>
      <c r="D19" s="180">
        <f>ROUND(VALUE(SUBSTITUTE(実質収支比率等に係る経年分析!H$48,"▲","-")),2)</f>
        <v>3.36</v>
      </c>
      <c r="E19" s="180">
        <f>ROUND(VALUE(SUBSTITUTE(実質収支比率等に係る経年分析!I$48,"▲","-")),2)</f>
        <v>3.46</v>
      </c>
      <c r="F19" s="180">
        <f>ROUND(VALUE(SUBSTITUTE(実質収支比率等に係る経年分析!J$48,"▲","-")),2)</f>
        <v>2.84</v>
      </c>
    </row>
    <row r="20" spans="1:11" x14ac:dyDescent="0.2">
      <c r="A20" s="180" t="s">
        <v>55</v>
      </c>
      <c r="B20" s="180">
        <f>ROUND(VALUE(SUBSTITUTE(実質収支比率等に係る経年分析!F$47,"▲","-")),2)</f>
        <v>4.4000000000000004</v>
      </c>
      <c r="C20" s="180">
        <f>ROUND(VALUE(SUBSTITUTE(実質収支比率等に係る経年分析!G$47,"▲","-")),2)</f>
        <v>2.52</v>
      </c>
      <c r="D20" s="180">
        <f>ROUND(VALUE(SUBSTITUTE(実質収支比率等に係る経年分析!H$47,"▲","-")),2)</f>
        <v>2.5</v>
      </c>
      <c r="E20" s="180">
        <f>ROUND(VALUE(SUBSTITUTE(実質収支比率等に係る経年分析!I$47,"▲","-")),2)</f>
        <v>2.12</v>
      </c>
      <c r="F20" s="180">
        <f>ROUND(VALUE(SUBSTITUTE(実質収支比率等に係る経年分析!J$47,"▲","-")),2)</f>
        <v>1.89</v>
      </c>
    </row>
    <row r="21" spans="1:11" x14ac:dyDescent="0.2">
      <c r="A21" s="180" t="s">
        <v>56</v>
      </c>
      <c r="B21" s="180">
        <f>IF(ISNUMBER(VALUE(SUBSTITUTE(実質収支比率等に係る経年分析!F$49,"▲","-"))),ROUND(VALUE(SUBSTITUTE(実質収支比率等に係る経年分析!F$49,"▲","-")),2),NA())</f>
        <v>-1.24</v>
      </c>
      <c r="C21" s="180">
        <f>IF(ISNUMBER(VALUE(SUBSTITUTE(実質収支比率等に係る経年分析!G$49,"▲","-"))),ROUND(VALUE(SUBSTITUTE(実質収支比率等に係る経年分析!G$49,"▲","-")),2),NA())</f>
        <v>-0.6</v>
      </c>
      <c r="D21" s="180">
        <f>IF(ISNUMBER(VALUE(SUBSTITUTE(実質収支比率等に係る経年分析!H$49,"▲","-"))),ROUND(VALUE(SUBSTITUTE(実質収支比率等に係る経年分析!H$49,"▲","-")),2),NA())</f>
        <v>0.09</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-0.78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0.25</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母子父子寡婦福祉資金貸付事業会計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2">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2">
      <c r="A31" s="181" t="str">
        <f>IF(連結実質赤字比率に係る赤字・黒字の構成分析!C$39="",NA(),連結実質赤字比率に係る赤字・黒字の構成分析!C$39)</f>
        <v>国民健康保険会計</v>
      </c>
      <c r="B31" s="181">
        <f>IF(ROUND(VALUE(SUBSTITUTE(連結実質赤字比率に係る赤字・黒字の構成分析!F$39,"▲", "-")), 2) &lt; 0, ABS(ROUND(VALUE(SUBSTITUTE(連結実質赤字比率に係る赤字・黒字の構成分析!F$39,"▲", "-")), 2)), NA())</f>
        <v>2.61</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1.26</v>
      </c>
      <c r="E31" s="181" t="e">
        <f>IF(ROUND(VALUE(SUBSTITUTE(連結実質赤字比率に係る赤字・黒字の構成分析!G$39,"▲", "-")), 2) &gt;= 0, ABS(ROUND(VALUE(SUBSTITUTE(連結実質赤字比率に係る赤字・黒字の構成分析!G$39,"▲", "-")), 2)), NA())</f>
        <v>#N/A</v>
      </c>
      <c r="F31" s="181">
        <f>IF(ROUND(VALUE(SUBSTITUTE(連結実質赤字比率に係る赤字・黒字の構成分析!H$39,"▲", "-")), 2) &lt; 0, ABS(ROUND(VALUE(SUBSTITUTE(連結実質赤字比率に係る赤字・黒字の構成分析!H$39,"▲", "-")), 2)), NA())</f>
        <v>1.29</v>
      </c>
      <c r="G31" s="181" t="e">
        <f>IF(ROUND(VALUE(SUBSTITUTE(連結実質赤字比率に係る赤字・黒字の構成分析!H$39,"▲", "-")), 2) &gt;= 0, ABS(ROUND(VALUE(SUBSTITUTE(連結実質赤字比率に係る赤字・黒字の構成分析!H$39,"▲", "-")), 2)), NA())</f>
        <v>#N/A</v>
      </c>
      <c r="H31" s="181">
        <f>IF(ROUND(VALUE(SUBSTITUTE(連結実質赤字比率に係る赤字・黒字の構成分析!I$39,"▲", "-")), 2) &lt; 0, ABS(ROUND(VALUE(SUBSTITUTE(連結実質赤字比率に係る赤字・黒字の構成分析!I$39,"▲", "-")), 2)), NA())</f>
        <v>0.43</v>
      </c>
      <c r="I31" s="181" t="e">
        <f>IF(ROUND(VALUE(SUBSTITUTE(連結実質赤字比率に係る赤字・黒字の構成分析!I$39,"▲", "-")), 2) &gt;= 0, ABS(ROUND(VALUE(SUBSTITUTE(連結実質赤字比率に係る赤字・黒字の構成分析!I$39,"▲", "-")), 2)), NA())</f>
        <v>#N/A</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交通事業会計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v>
      </c>
    </row>
    <row r="34" spans="1:16" x14ac:dyDescent="0.2">
      <c r="A34" s="181" t="str">
        <f>IF(連結実質赤字比率に係る赤字・黒字の構成分析!C$36="",NA(),連結実質赤字比率に係る赤字・黒字の構成分析!C$36)</f>
        <v>介護保険会計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2.0099999999999998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2.4900000000000002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3.52</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26942</v>
      </c>
      <c r="E42" s="182"/>
      <c r="F42" s="182"/>
      <c r="G42" s="182">
        <f>'実質公債費比率（分子）の構造'!L$52</f>
        <v>26294</v>
      </c>
      <c r="H42" s="182"/>
      <c r="I42" s="182"/>
      <c r="J42" s="182">
        <f>'実質公債費比率（分子）の構造'!M$52</f>
        <v>27272</v>
      </c>
      <c r="K42" s="182"/>
      <c r="L42" s="182"/>
      <c r="M42" s="182">
        <f>'実質公債費比率（分子）の構造'!N$52</f>
        <v>32428</v>
      </c>
      <c r="N42" s="182"/>
      <c r="O42" s="182"/>
      <c r="P42" s="182">
        <f>'実質公債費比率（分子）の構造'!O$52</f>
        <v>26360</v>
      </c>
    </row>
    <row r="43" spans="1:16" x14ac:dyDescent="0.2">
      <c r="A43" s="182" t="s">
        <v>64</v>
      </c>
      <c r="B43" s="182">
        <f>'実質公債費比率（分子）の構造'!K$51</f>
        <v>0</v>
      </c>
      <c r="C43" s="182"/>
      <c r="D43" s="182"/>
      <c r="E43" s="182">
        <f>'実質公債費比率（分子）の構造'!L$51</f>
        <v>1</v>
      </c>
      <c r="F43" s="182"/>
      <c r="G43" s="182"/>
      <c r="H43" s="182" t="str">
        <f>'実質公債費比率（分子）の構造'!M$51</f>
        <v>-</v>
      </c>
      <c r="I43" s="182"/>
      <c r="J43" s="182"/>
      <c r="K43" s="182">
        <f>'実質公債費比率（分子）の構造'!N$51</f>
        <v>1</v>
      </c>
      <c r="L43" s="182"/>
      <c r="M43" s="182"/>
      <c r="N43" s="182">
        <f>'実質公債費比率（分子）の構造'!O$51</f>
        <v>0</v>
      </c>
      <c r="O43" s="182"/>
      <c r="P43" s="182"/>
    </row>
    <row r="44" spans="1:16" x14ac:dyDescent="0.2">
      <c r="A44" s="182" t="s">
        <v>65</v>
      </c>
      <c r="B44" s="182">
        <f>'実質公債費比率（分子）の構造'!K$50</f>
        <v>351</v>
      </c>
      <c r="C44" s="182"/>
      <c r="D44" s="182"/>
      <c r="E44" s="182">
        <f>'実質公債費比率（分子）の構造'!L$50</f>
        <v>221</v>
      </c>
      <c r="F44" s="182"/>
      <c r="G44" s="182"/>
      <c r="H44" s="182">
        <f>'実質公債費比率（分子）の構造'!M$50</f>
        <v>193</v>
      </c>
      <c r="I44" s="182"/>
      <c r="J44" s="182"/>
      <c r="K44" s="182">
        <f>'実質公債費比率（分子）の構造'!N$50</f>
        <v>104</v>
      </c>
      <c r="L44" s="182"/>
      <c r="M44" s="182"/>
      <c r="N44" s="182">
        <f>'実質公債費比率（分子）の構造'!O$50</f>
        <v>194</v>
      </c>
      <c r="O44" s="182"/>
      <c r="P44" s="182"/>
    </row>
    <row r="45" spans="1:16" x14ac:dyDescent="0.2">
      <c r="A45" s="182" t="s">
        <v>66</v>
      </c>
      <c r="B45" s="182">
        <f>'実質公債費比率（分子）の構造'!K$49</f>
        <v>61</v>
      </c>
      <c r="C45" s="182"/>
      <c r="D45" s="182"/>
      <c r="E45" s="182">
        <f>'実質公債費比率（分子）の構造'!L$49</f>
        <v>50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2">
      <c r="A46" s="182" t="s">
        <v>67</v>
      </c>
      <c r="B46" s="182">
        <f>'実質公債費比率（分子）の構造'!K$48</f>
        <v>6618</v>
      </c>
      <c r="C46" s="182"/>
      <c r="D46" s="182"/>
      <c r="E46" s="182">
        <f>'実質公債費比率（分子）の構造'!L$48</f>
        <v>6418</v>
      </c>
      <c r="F46" s="182"/>
      <c r="G46" s="182"/>
      <c r="H46" s="182">
        <f>'実質公債費比率（分子）の構造'!M$48</f>
        <v>5383</v>
      </c>
      <c r="I46" s="182"/>
      <c r="J46" s="182"/>
      <c r="K46" s="182">
        <f>'実質公債費比率（分子）の構造'!N$48</f>
        <v>4994</v>
      </c>
      <c r="L46" s="182"/>
      <c r="M46" s="182"/>
      <c r="N46" s="182">
        <f>'実質公債費比率（分子）の構造'!O$48</f>
        <v>4903</v>
      </c>
      <c r="O46" s="182"/>
      <c r="P46" s="182"/>
    </row>
    <row r="47" spans="1:16" x14ac:dyDescent="0.2">
      <c r="A47" s="182" t="s">
        <v>68</v>
      </c>
      <c r="B47" s="182">
        <f>'実質公債費比率（分子）の構造'!K$47</f>
        <v>1333</v>
      </c>
      <c r="C47" s="182"/>
      <c r="D47" s="182"/>
      <c r="E47" s="182">
        <f>'実質公債費比率（分子）の構造'!L$47</f>
        <v>1667</v>
      </c>
      <c r="F47" s="182"/>
      <c r="G47" s="182"/>
      <c r="H47" s="182">
        <f>'実質公債費比率（分子）の構造'!M$47</f>
        <v>2000</v>
      </c>
      <c r="I47" s="182"/>
      <c r="J47" s="182"/>
      <c r="K47" s="182">
        <f>'実質公債費比率（分子）の構造'!N$47</f>
        <v>2333</v>
      </c>
      <c r="L47" s="182"/>
      <c r="M47" s="182"/>
      <c r="N47" s="182">
        <f>'実質公債費比率（分子）の構造'!O$47</f>
        <v>2667</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31481</v>
      </c>
      <c r="C49" s="182"/>
      <c r="D49" s="182"/>
      <c r="E49" s="182">
        <f>'実質公債費比率（分子）の構造'!L$45</f>
        <v>30941</v>
      </c>
      <c r="F49" s="182"/>
      <c r="G49" s="182"/>
      <c r="H49" s="182">
        <f>'実質公債費比率（分子）の構造'!M$45</f>
        <v>30780</v>
      </c>
      <c r="I49" s="182"/>
      <c r="J49" s="182"/>
      <c r="K49" s="182">
        <f>'実質公債費比率（分子）の構造'!N$45</f>
        <v>35115</v>
      </c>
      <c r="L49" s="182"/>
      <c r="M49" s="182"/>
      <c r="N49" s="182">
        <f>'実質公債費比率（分子）の構造'!O$45</f>
        <v>28559</v>
      </c>
      <c r="O49" s="182"/>
      <c r="P49" s="182"/>
    </row>
    <row r="50" spans="1:16" x14ac:dyDescent="0.2">
      <c r="A50" s="182" t="s">
        <v>71</v>
      </c>
      <c r="B50" s="182" t="e">
        <f>NA()</f>
        <v>#N/A</v>
      </c>
      <c r="C50" s="182">
        <f>IF(ISNUMBER('実質公債費比率（分子）の構造'!K$53),'実質公債費比率（分子）の構造'!K$53,NA())</f>
        <v>12902</v>
      </c>
      <c r="D50" s="182" t="e">
        <f>NA()</f>
        <v>#N/A</v>
      </c>
      <c r="E50" s="182" t="e">
        <f>NA()</f>
        <v>#N/A</v>
      </c>
      <c r="F50" s="182">
        <f>IF(ISNUMBER('実質公債費比率（分子）の構造'!L$53),'実質公債費比率（分子）の構造'!L$53,NA())</f>
        <v>13004</v>
      </c>
      <c r="G50" s="182" t="e">
        <f>NA()</f>
        <v>#N/A</v>
      </c>
      <c r="H50" s="182" t="e">
        <f>NA()</f>
        <v>#N/A</v>
      </c>
      <c r="I50" s="182">
        <f>IF(ISNUMBER('実質公債費比率（分子）の構造'!M$53),'実質公債費比率（分子）の構造'!M$53,NA())</f>
        <v>11084</v>
      </c>
      <c r="J50" s="182" t="e">
        <f>NA()</f>
        <v>#N/A</v>
      </c>
      <c r="K50" s="182" t="e">
        <f>NA()</f>
        <v>#N/A</v>
      </c>
      <c r="L50" s="182">
        <f>IF(ISNUMBER('実質公債費比率（分子）の構造'!N$53),'実質公債費比率（分子）の構造'!N$53,NA())</f>
        <v>10119</v>
      </c>
      <c r="M50" s="182" t="e">
        <f>NA()</f>
        <v>#N/A</v>
      </c>
      <c r="N50" s="182" t="e">
        <f>NA()</f>
        <v>#N/A</v>
      </c>
      <c r="O50" s="182">
        <f>IF(ISNUMBER('実質公債費比率（分子）の構造'!O$53),'実質公債費比率（分子）の構造'!O$53,NA())</f>
        <v>9963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297204</v>
      </c>
      <c r="E56" s="181"/>
      <c r="F56" s="181"/>
      <c r="G56" s="181">
        <f>'将来負担比率（分子）の構造'!J$52</f>
        <v>327057</v>
      </c>
      <c r="H56" s="181"/>
      <c r="I56" s="181"/>
      <c r="J56" s="181">
        <f>'将来負担比率（分子）の構造'!K$52</f>
        <v>347856</v>
      </c>
      <c r="K56" s="181"/>
      <c r="L56" s="181"/>
      <c r="M56" s="181">
        <f>'将来負担比率（分子）の構造'!L$52</f>
        <v>357674</v>
      </c>
      <c r="N56" s="181"/>
      <c r="O56" s="181"/>
      <c r="P56" s="181">
        <f>'将来負担比率（分子）の構造'!M$52</f>
        <v>366350</v>
      </c>
    </row>
    <row r="57" spans="1:16" x14ac:dyDescent="0.2">
      <c r="A57" s="181" t="s">
        <v>42</v>
      </c>
      <c r="B57" s="181"/>
      <c r="C57" s="181"/>
      <c r="D57" s="181">
        <f>'将来負担比率（分子）の構造'!I$51</f>
        <v>31125</v>
      </c>
      <c r="E57" s="181"/>
      <c r="F57" s="181"/>
      <c r="G57" s="181">
        <f>'将来負担比率（分子）の構造'!J$51</f>
        <v>32191</v>
      </c>
      <c r="H57" s="181"/>
      <c r="I57" s="181"/>
      <c r="J57" s="181">
        <f>'将来負担比率（分子）の構造'!K$51</f>
        <v>31561</v>
      </c>
      <c r="K57" s="181"/>
      <c r="L57" s="181"/>
      <c r="M57" s="181">
        <f>'将来負担比率（分子）の構造'!L$51</f>
        <v>28793</v>
      </c>
      <c r="N57" s="181"/>
      <c r="O57" s="181"/>
      <c r="P57" s="181">
        <f>'将来負担比率（分子）の構造'!M$51</f>
        <v>29581</v>
      </c>
    </row>
    <row r="58" spans="1:16" x14ac:dyDescent="0.2">
      <c r="A58" s="181" t="s">
        <v>41</v>
      </c>
      <c r="B58" s="181"/>
      <c r="C58" s="181"/>
      <c r="D58" s="181">
        <f>'将来負担比率（分子）の構造'!I$50</f>
        <v>17386</v>
      </c>
      <c r="E58" s="181"/>
      <c r="F58" s="181"/>
      <c r="G58" s="181">
        <f>'将来負担比率（分子）の構造'!J$50</f>
        <v>18732</v>
      </c>
      <c r="H58" s="181"/>
      <c r="I58" s="181"/>
      <c r="J58" s="181">
        <f>'将来負担比率（分子）の構造'!K$50</f>
        <v>22511</v>
      </c>
      <c r="K58" s="181"/>
      <c r="L58" s="181"/>
      <c r="M58" s="181">
        <f>'将来負担比率（分子）の構造'!L$50</f>
        <v>22532</v>
      </c>
      <c r="N58" s="181"/>
      <c r="O58" s="181"/>
      <c r="P58" s="181">
        <f>'将来負担比率（分子）の構造'!M$50</f>
        <v>28210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42517</v>
      </c>
      <c r="C62" s="181"/>
      <c r="D62" s="181"/>
      <c r="E62" s="181">
        <f>'将来負担比率（分子）の構造'!J$45</f>
        <v>75498</v>
      </c>
      <c r="F62" s="181"/>
      <c r="G62" s="181"/>
      <c r="H62" s="181">
        <f>'将来負担比率（分子）の構造'!K$45</f>
        <v>74247</v>
      </c>
      <c r="I62" s="181"/>
      <c r="J62" s="181"/>
      <c r="K62" s="181">
        <f>'将来負担比率（分子）の構造'!L$45</f>
        <v>72459</v>
      </c>
      <c r="L62" s="181"/>
      <c r="M62" s="181"/>
      <c r="N62" s="181">
        <f>'将来負担比率（分子）の構造'!M$45</f>
        <v>69225</v>
      </c>
      <c r="O62" s="181"/>
      <c r="P62" s="181"/>
    </row>
    <row r="63" spans="1:16" x14ac:dyDescent="0.2">
      <c r="A63" s="181" t="s">
        <v>34</v>
      </c>
      <c r="B63" s="181">
        <f>'将来負担比率（分子）の構造'!I$44</f>
        <v>70</v>
      </c>
      <c r="C63" s="181"/>
      <c r="D63" s="181"/>
      <c r="E63" s="181">
        <f>'将来負担比率（分子）の構造'!J$44</f>
        <v>3</v>
      </c>
      <c r="F63" s="181"/>
      <c r="G63" s="181"/>
      <c r="H63" s="181">
        <f>'将来負担比率（分子）の構造'!K$44</f>
        <v>2</v>
      </c>
      <c r="I63" s="181"/>
      <c r="J63" s="181"/>
      <c r="K63" s="181">
        <f>'将来負担比率（分子）の構造'!L$44</f>
        <v>1</v>
      </c>
      <c r="L63" s="181"/>
      <c r="M63" s="181"/>
      <c r="N63" s="181">
        <f>'将来負担比率（分子）の構造'!M$44</f>
        <v>19</v>
      </c>
      <c r="O63" s="181"/>
      <c r="P63" s="181"/>
    </row>
    <row r="64" spans="1:16" x14ac:dyDescent="0.2">
      <c r="A64" s="181" t="s">
        <v>33</v>
      </c>
      <c r="B64" s="181">
        <f>'将来負担比率（分子）の構造'!I$43</f>
        <v>77061</v>
      </c>
      <c r="C64" s="181"/>
      <c r="D64" s="181"/>
      <c r="E64" s="181">
        <f>'将来負担比率（分子）の構造'!J$43</f>
        <v>73298</v>
      </c>
      <c r="F64" s="181"/>
      <c r="G64" s="181"/>
      <c r="H64" s="181">
        <f>'将来負担比率（分子）の構造'!K$43</f>
        <v>70909</v>
      </c>
      <c r="I64" s="181"/>
      <c r="J64" s="181"/>
      <c r="K64" s="181">
        <f>'将来負担比率（分子）の構造'!L$43</f>
        <v>72308</v>
      </c>
      <c r="L64" s="181"/>
      <c r="M64" s="181"/>
      <c r="N64" s="181">
        <f>'将来負担比率（分子）の構造'!M$43</f>
        <v>70323</v>
      </c>
      <c r="O64" s="181"/>
      <c r="P64" s="181"/>
    </row>
    <row r="65" spans="1:16" x14ac:dyDescent="0.2">
      <c r="A65" s="181" t="s">
        <v>32</v>
      </c>
      <c r="B65" s="181">
        <f>'将来負担比率（分子）の構造'!I$42</f>
        <v>2206</v>
      </c>
      <c r="C65" s="181"/>
      <c r="D65" s="181"/>
      <c r="E65" s="181">
        <f>'将来負担比率（分子）の構造'!J$42</f>
        <v>1902</v>
      </c>
      <c r="F65" s="181"/>
      <c r="G65" s="181"/>
      <c r="H65" s="181">
        <f>'将来負担比率（分子）の構造'!K$42</f>
        <v>1707</v>
      </c>
      <c r="I65" s="181"/>
      <c r="J65" s="181"/>
      <c r="K65" s="181">
        <f>'将来負担比率（分子）の構造'!L$42</f>
        <v>1538</v>
      </c>
      <c r="L65" s="181"/>
      <c r="M65" s="181"/>
      <c r="N65" s="181">
        <f>'将来負担比率（分子）の構造'!M$42</f>
        <v>1353</v>
      </c>
      <c r="O65" s="181"/>
      <c r="P65" s="181"/>
    </row>
    <row r="66" spans="1:16" x14ac:dyDescent="0.2">
      <c r="A66" s="181" t="s">
        <v>31</v>
      </c>
      <c r="B66" s="181">
        <f>'将来負担比率（分子）の構造'!I$41</f>
        <v>398565</v>
      </c>
      <c r="C66" s="181"/>
      <c r="D66" s="181"/>
      <c r="E66" s="181">
        <f>'将来負担比率（分子）の構造'!J$41</f>
        <v>443111</v>
      </c>
      <c r="F66" s="181"/>
      <c r="G66" s="181"/>
      <c r="H66" s="181">
        <f>'将来負担比率（分子）の構造'!K$41</f>
        <v>454325</v>
      </c>
      <c r="I66" s="181"/>
      <c r="J66" s="181"/>
      <c r="K66" s="181">
        <f>'将来負担比率（分子）の構造'!L$41</f>
        <v>481313</v>
      </c>
      <c r="L66" s="181"/>
      <c r="M66" s="181"/>
      <c r="N66" s="181">
        <f>'将来負担比率（分子）の構造'!M$41</f>
        <v>496551</v>
      </c>
      <c r="O66" s="181"/>
      <c r="P66" s="181"/>
    </row>
    <row r="67" spans="1:16" x14ac:dyDescent="0.2">
      <c r="A67" s="181" t="s">
        <v>75</v>
      </c>
      <c r="B67" s="181" t="e">
        <f>NA()</f>
        <v>#N/A</v>
      </c>
      <c r="C67" s="181">
        <f>IF(ISNUMBER('将来負担比率（分子）の構造'!I$53), IF('将来負担比率（分子）の構造'!I$53 &lt; 0, 0, '将来負担比率（分子）の構造'!I$53), NA())</f>
        <v>174704</v>
      </c>
      <c r="D67" s="181" t="e">
        <f>NA()</f>
        <v>#N/A</v>
      </c>
      <c r="E67" s="181" t="e">
        <f>NA()</f>
        <v>#N/A</v>
      </c>
      <c r="F67" s="181">
        <f>IF(ISNUMBER('将来負担比率（分子）の構造'!J$53), IF('将来負担比率（分子）の構造'!J$53 &lt; 0, 0, '将来負担比率（分子）の構造'!J$53), NA())</f>
        <v>215831</v>
      </c>
      <c r="G67" s="181" t="e">
        <f>NA()</f>
        <v>#N/A</v>
      </c>
      <c r="H67" s="181" t="e">
        <f>NA()</f>
        <v>#N/A</v>
      </c>
      <c r="I67" s="181">
        <f>IF(ISNUMBER('将来負担比率（分子）の構造'!K$53), IF('将来負担比率（分子）の構造'!K$53 &lt; 0, 0, '将来負担比率（分子）の構造'!K$53), NA())</f>
        <v>199261</v>
      </c>
      <c r="J67" s="181" t="e">
        <f>NA()</f>
        <v>#N/A</v>
      </c>
      <c r="K67" s="181" t="e">
        <f>NA()</f>
        <v>#N/A</v>
      </c>
      <c r="L67" s="181">
        <f>IF(ISNUMBER('将来負担比率（分子）の構造'!L$53), IF('将来負担比率（分子）の構造'!L$53 &lt; 0, 0, '将来負担比率（分子）の構造'!L$53), NA())</f>
        <v>218620</v>
      </c>
      <c r="M67" s="181" t="e">
        <f>NA()</f>
        <v>#N/A</v>
      </c>
      <c r="N67" s="181" t="e">
        <f>NA()</f>
        <v>#N/A</v>
      </c>
      <c r="O67" s="181">
        <f>IF(ISNUMBER('将来負担比率（分子）の構造'!M$53), IF('将来負担比率（分子）の構造'!M$53 &lt; 0, 0, '将来負担比率（分子）の構造'!M$53), NA())</f>
        <v>213330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4780</v>
      </c>
      <c r="C72" s="185">
        <f>基金残高に係る経年分析!G55</f>
        <v>4096</v>
      </c>
      <c r="D72" s="185">
        <f>基金残高に係る経年分析!H55</f>
        <v>3699</v>
      </c>
    </row>
    <row r="73" spans="1:16" x14ac:dyDescent="0.2">
      <c r="A73" s="184" t="s">
        <v>78</v>
      </c>
      <c r="B73" s="185">
        <f>基金残高に係る経年分析!F56</f>
        <v>5387</v>
      </c>
      <c r="C73" s="185">
        <f>基金残高に係る経年分析!G56</f>
        <v>6306</v>
      </c>
      <c r="D73" s="185">
        <f>基金残高に係る経年分析!H56</f>
        <v>6309</v>
      </c>
    </row>
    <row r="74" spans="1:16" x14ac:dyDescent="0.2">
      <c r="A74" s="184" t="s">
        <v>79</v>
      </c>
      <c r="B74" s="185">
        <f>基金残高に係る経年分析!F57</f>
        <v>12382</v>
      </c>
      <c r="C74" s="185">
        <f>基金残高に係る経年分析!G57</f>
        <v>12490</v>
      </c>
      <c r="D74" s="185">
        <f>基金残高に係る経年分析!H57</f>
        <v>15126</v>
      </c>
    </row>
  </sheetData>
  <sheetProtection algorithmName="SHA-512" hashValue="HMmpHkFDbifqx7zBAdgJMnvr7SGuHxenvErdZICubd5nMLGn517tSWiAWwMuX3GfkcfHuxoLXIx4KJaKJnk6Gg==" saltValue="OUGx3qUPA+CsGxWJS7x6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2022-03-18T01:04:58Z</cp:lastPrinted>
  <dcterms:created xsi:type="dcterms:W3CDTF">2022-02-02T07:16:46Z</dcterms:created>
  <dcterms:modified xsi:type="dcterms:W3CDTF">2022-05-23T07:16:00Z</dcterms:modified>
  <cp:category/>
</cp:coreProperties>
</file>