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2022年度\業務別\300　決算関係\380　財政状況資料集\03_回答（常に最新）\"/>
    </mc:Choice>
  </mc:AlternateContent>
  <xr:revisionPtr revIDLastSave="0" documentId="8_{8B5955DA-A1DA-43EB-8BD7-C8CD2C0FD547}"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0" i="12" l="1"/>
  <c r="AA69" i="12"/>
  <c r="AA68" i="12"/>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s="1"/>
  <c r="U34" i="10" l="1"/>
  <c r="U35" i="10" s="1"/>
  <c r="U36" i="10" s="1"/>
  <c r="U37" i="10" s="1"/>
  <c r="C36" i="10"/>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<sst xmlns="http://schemas.openxmlformats.org/spreadsheetml/2006/main" count="996" uniqueCount="621">
  <si>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</si>
  <si>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</si>
  <si>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</si>
  <si>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</si>
  <si>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</si>
  <si>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</si>
  <si>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</si>
  <si>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</si>
  <si>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</si>
  <si>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</si>
  <si>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</si>
  <si>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</si>
  <si>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</si>
  <si>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</si>
  <si>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</si>
  <si>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</si>
  <si>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</si>
  <si>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</si>
  <si>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</si>
  <si>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</si>
  <si>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</si>
  <si>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</si>
  <si>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</si>
  <si>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</si>
  <si>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</si>
  <si>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</si>
  <si>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</si>
  <si>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</si>
  <si>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</si>
  <si>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</si>
  <si>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</si>
  <si>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</si>
  <si>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</si>
  <si>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</si>
  <si>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</si>
  <si>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</si>
  <si>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</si>
  <si>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</si>
  <si>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</si>
  <si>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</si>
  <si>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</si>
  <si>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</si>
  <si>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</si>
  <si>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</si>
  <si>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</si>
  <si>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</si>
  <si>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</si>
  <si>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</si>
  <si>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</si>
  <si>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</si>
  <si>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</si>
  <si>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</si>
  <si>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</si>
  <si>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</si>
  <si>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</si>
  <si>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</si>
  <si>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</si>
  <si>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</si>
  <si>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</si>
  <si>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</si>
  <si>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</si>
  <si>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</si>
  <si>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</si>
  <si>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</si>
  <si>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</si>
  <si>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</si>
  <si>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</si>
  <si>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</si>
  <si>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</si>
  <si>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</si>
  <si>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</si>
  <si>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</si>
  <si>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</si>
  <si>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</si>
  <si>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</si>
  <si>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</si>
  <si>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</si>
  <si>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</si>
  <si>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</si>
  <si>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</si>
  <si>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</si>
  <si>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</si>
  <si>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</si>
  <si>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</si>
  <si>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</si>
  <si>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</si>
  <si>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</si>
  <si>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</si>
  <si>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</si>
  <si>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</si>
  <si>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</si>
  <si>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</si>
  <si>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</si>
  <si>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</si>
  <si>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</si>
  <si>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</si>
  <si>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</si>
  <si>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</si>
  <si>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</si>
  <si>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</si>
  <si>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</si>
  <si>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</si>
  <si>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</si>
  <si>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</si>
  <si>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</si>
  <si>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</si>
  <si>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</si>
  <si>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</si>
  <si>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</si>
  <si>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</si>
  <si>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</si>
  <si>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</si>
  <si>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</si>
  <si>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</si>
  <si>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</si>
  <si>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</si>
  <si>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</si>
  <si>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</si>
  <si>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</si>
  <si>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</si>
  <si>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</si>
  <si>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</si>
  <si>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</si>
  <si>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</si>
  <si>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</si>
  <si>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</si>
  <si>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</si>
  <si>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</si>
  <si>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</si>
  <si>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</si>
  <si>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</si>
  <si>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</si>
  <si>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</si>
  <si>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</si>
  <si>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</si>
  <si>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</si>
  <si>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</si>
  <si>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</si>
  <si>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</si>
  <si>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</si>
  <si>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</si>
  <si>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</si>
  <si>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</si>
  <si>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</si>
  <si>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</si>
  <si>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</si>
  <si>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</si>
  <si>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</si>
  <si>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</si>
  <si>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</si>
  <si>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</si>
  <si>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</si>
  <si>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</si>
  <si>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</si>
  <si>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</si>
  <si>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</si>
  <si>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</si>
  <si>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</si>
  <si>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</si>
  <si>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</si>
  <si>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</si>
  <si>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</si>
  <si>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</si>
  <si>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</si>
  <si>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</si>
  <si>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</si>
  <si>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</si>
  <si>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</si>
  <si>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</si>
  <si>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</si>
  <si>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</si>
  <si>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</si>
  <si>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</si>
  <si>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</si>
  <si>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</si>
  <si>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</si>
  <si>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</si>
  <si>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</si>
  <si>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</si>
  <si>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</si>
  <si>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</si>
  <si>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</si>
  <si>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</si>
  <si>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</si>
  <si>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</si>
  <si>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</si>
  <si>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</si>
  <si>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</si>
  <si>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</si>
  <si>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</si>
  <si>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</si>
  <si>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</si>
  <si>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</si>
  <si>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</si>
  <si>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</si>
  <si>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</si>
  <si>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</si>
  <si>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</si>
  <si>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</si>
  <si>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</si>
  <si>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</si>
  <si>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</si>
  <si>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</si>
  <si>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</si>
  <si>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</si>
  <si>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</si>
  <si>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</si>
  <si>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</si>
  <si>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</si>
  <si>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</si>
  <si>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</si>
  <si>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</si>
  <si>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</si>
  <si>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</si>
  <si>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</si>
  <si>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</si>
  <si>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</si>
  <si>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</si>
  <si>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</si>
  <si>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</si>
  <si>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</si>
  <si>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</si>
  <si>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</si>
  <si>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</si>
  <si>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</si>
  <si>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</si>
  <si>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</si>
  <si>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</si>
  <si>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</si>
  <si>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</si>
  <si>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</si>
  <si>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</si>
  <si>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</si>
  <si>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</si>
  <si>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</si>
  <si>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</si>
  <si>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</si>
  <si>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</si>
  <si>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</si>
  <si>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</si>
  <si>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</si>
  <si>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</si>
  <si>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</si>
  <si>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</si>
  <si>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</si>
  <si>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</si>
  <si>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</si>
  <si>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</si>
  <si>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</si>
  <si>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</si>
  <si>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</si>
  <si>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</si>
  <si>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</si>
  <si>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</si>
  <si>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</si>
  <si>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</si>
  <si>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</si>
  <si>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</si>
  <si>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</si>
  <si>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</si>
  <si>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</si>
  <si>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</si>
  <si>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</si>
  <si>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</si>
  <si>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</si>
  <si>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</si>
  <si>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</si>
  <si>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</si>
  <si>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</si>
  <si>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</si>
  <si>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</si>
  <si>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</si>
  <si>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</si>
  <si>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</si>
  <si>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</si>
  <si>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</si>
  <si>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</si>
  <si>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</si>
  <si>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</si>
  <si>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</si>
  <si>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</si>
  <si>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</si>
  <si>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</si>
  <si>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</si>
  <si>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</si>
  <si>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</si>
  <si>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</si>
  <si>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</si>
  <si>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</si>
  <si>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</si>
  <si>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</si>
  <si>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</si>
  <si>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</si>
  <si>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</si>
  <si>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</si>
  <si>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</si>
  <si>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</si>
  <si>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</si>
  <si>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</si>
  <si>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</si>
  <si>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</si>
  <si>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</si>
  <si>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</si>
  <si>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</si>
  <si>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</si>
  <si>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</si>
  <si>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</si>
  <si>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</si>
  <si>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</si>
  <si>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</si>
  <si>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</si>
  <si>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</si>
  <si>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</si>
  <si>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</si>
  <si>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</si>
  <si>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</si>
  <si>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</si>
  <si>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</si>
  <si>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</si>
  <si>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</si>
  <si>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</si>
  <si>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</si>
  <si>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</si>
  <si>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</si>
  <si>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</si>
  <si>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</si>
  <si>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</si>
  <si>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</si>
  <si>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</si>
  <si>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</si>
  <si>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</si>
  <si>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</si>
  <si>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</si>
  <si>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</si>
  <si>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</si>
  <si>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</si>
  <si>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</si>
  <si>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</si>
  <si>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</si>
  <si>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</si>
  <si>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</si>
  <si>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</si>
  <si>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</si>
  <si>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</si>
  <si>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</si>
  <si>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</si>
  <si>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</si>
  <si>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</si>
  <si>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</si>
  <si>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</si>
  <si>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</si>
  <si>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</si>
  <si>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</si>
  <si>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</si>
  <si>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</si>
  <si>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</si>
  <si>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</si>
  <si>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</si>
  <si>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</si>
  <si>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</si>
  <si>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</si>
  <si>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</si>
  <si>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</si>
  <si>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</si>
  <si>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</si>
  <si>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</si>
  <si>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</si>
  <si>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</si>
  <si>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</si>
  <si>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</si>
  <si>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</si>
  <si>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</si>
  <si>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</si>
  <si>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</si>
  <si>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</si>
  <si>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</si>
  <si>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</si>
  <si>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</si>
  <si>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</si>
  <si>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</si>
  <si>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</si>
  <si>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</si>
  <si>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</si>
  <si>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</si>
  <si>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</si>
  <si>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</si>
  <si>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</si>
  <si>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</si>
  <si>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</si>
  <si>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</si>
  <si>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</si>
  <si>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</si>
  <si>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</si>
  <si>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</si>
  <si>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</si>
  <si>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植木中央土地区画整理事業会計</t>
    <phoneticPr fontId="5"/>
  </si>
  <si>
    <t>奨学金貸付事業会計</t>
    <phoneticPr fontId="5"/>
  </si>
  <si>
    <t>公債管理会計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</si>
  <si>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</si>
  <si>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</si>
  <si>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</si>
  <si>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</si>
  <si>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</si>
  <si>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</si>
  <si>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</si>
  <si>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</si>
  <si>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</si>
  <si>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</si>
  <si>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</si>
  <si>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</si>
  <si>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</si>
  <si>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</si>
  <si>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</si>
  <si>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</si>
  <si>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</si>
  <si>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</si>
  <si>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</si>
  <si>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</si>
  <si>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</si>
  <si>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</si>
  <si>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</si>
  <si>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</si>
  <si>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</si>
  <si>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</si>
  <si>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</si>
  <si>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</si>
  <si>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</si>
  <si>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</si>
  <si>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</si>
  <si>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</si>
  <si>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</si>
  <si>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</si>
  <si>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</si>
  <si>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</si>
  <si>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</si>
  <si>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</si>
  <si>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</si>
  <si>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</si>
  <si>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</si>
  <si>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</si>
  <si>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</si>
  <si>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</si>
  <si>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</si>
  <si>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</si>
  <si>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</si>
  <si>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</si>
  <si>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</si>
  <si>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</si>
  <si>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</si>
  <si>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</si>
  <si>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</si>
  <si>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</si>
  <si>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</si>
  <si>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</si>
  <si>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</si>
  <si>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</si>
  <si>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</si>
  <si>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</si>
  <si>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</si>
  <si>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</si>
  <si>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</si>
  <si>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</si>
  <si>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</si>
  <si>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</si>
  <si>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</si>
  <si>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</si>
  <si>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</si>
  <si>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</si>
  <si>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</si>
  <si>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</si>
  <si>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</si>
  <si>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</si>
  <si>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</si>
  <si>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</si>
  <si>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</si>
  <si>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</si>
  <si>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</si>
  <si>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</si>
  <si>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</si>
  <si>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</si>
  <si>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</si>
  <si>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</si>
  <si>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</si>
  <si>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</si>
  <si>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</si>
  <si>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</si>
  <si>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</si>
  <si>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</si>
  <si>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</si>
  <si>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</si>
  <si>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</si>
  <si>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</si>
  <si>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</si>
  <si>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</si>
  <si>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</si>
  <si>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</si>
  <si>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</si>
  <si>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</si>
  <si>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</si>
  <si>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</si>
  <si>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</si>
  <si>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</si>
  <si>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</si>
  <si>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</si>
  <si>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</si>
  <si>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</si>
  <si>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</si>
  <si>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</si>
  <si>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</si>
  <si>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</si>
  <si>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</si>
  <si>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</si>
  <si>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</si>
  <si>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</si>
  <si>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</si>
  <si>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</si>
  <si>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</si>
  <si>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</si>
  <si>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</si>
  <si>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</si>
  <si>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</si>
  <si>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</si>
  <si>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</si>
  <si>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</si>
  <si>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</si>
  <si>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</si>
  <si>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</si>
  <si>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</si>
  <si>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</si>
  <si>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</si>
  <si>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</si>
  <si>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</si>
  <si>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</si>
  <si>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</si>
  <si>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</si>
  <si>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</si>
  <si>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</si>
  <si>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</si>
  <si>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</si>
  <si>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</si>
  <si>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</si>
  <si>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</si>
  <si>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</si>
  <si>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</si>
  <si>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</si>
  <si>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</si>
  <si>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</si>
  <si>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</si>
  <si>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</si>
  <si>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</si>
  <si>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</si>
  <si>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</si>
  <si>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</si>
  <si>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</si>
  <si>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</si>
  <si>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</si>
  <si>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</si>
  <si>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</si>
  <si>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</si>
  <si>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</si>
  <si>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</si>
  <si>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</si>
  <si>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</si>
  <si>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</si>
  <si>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</si>
  <si>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</si>
  <si>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</si>
  <si>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</si>
  <si>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</si>
  <si>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</si>
  <si>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</si>
  <si>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</si>
  <si>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</si>
  <si>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</si>
  <si>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</si>
  <si>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</si>
  <si>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</si>
  <si>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</si>
  <si>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</si>
  <si>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</si>
  <si>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0.60</t>
  </si>
  <si>
    <t>▲ 0.22</t>
  </si>
  <si>
    <t>▲ 0.78</t>
  </si>
  <si>
    <t>水道事業会計</t>
  </si>
  <si>
    <t>下水道事業会計</t>
  </si>
  <si>
    <t>一般会計</t>
  </si>
  <si>
    <t>介護保険会計</t>
  </si>
  <si>
    <t>国民健康保険会計</t>
  </si>
  <si>
    <t>▲ 1.26</t>
  </si>
  <si>
    <t>▲ 1.29</t>
  </si>
  <si>
    <t>▲ 0.43</t>
  </si>
  <si>
    <t>交通事業会計</t>
  </si>
  <si>
    <t>後期高齢者医療会計</t>
  </si>
  <si>
    <t>母子父子寡婦福祉資金貸付事業会計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</si>
  <si>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</si>
  <si>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</si>
  <si>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</si>
  <si>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</si>
  <si>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</si>
  <si>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</si>
  <si>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</si>
  <si>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</si>
  <si>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熊本市公共施設長寿命化等基金</t>
    <rPh sb="0" eb="2">
      <t>クマモト</t>
    </rPh>
    <rPh sb="2" eb="3">
      <t>シ</t>
    </rPh>
    <rPh sb="3" eb="5">
      <t>コウキョウ</t>
    </rPh>
    <rPh sb="5" eb="7">
      <t>シセツ</t>
    </rPh>
    <rPh sb="7" eb="8">
      <t>チョウ</t>
    </rPh>
    <rPh sb="8" eb="10">
      <t>ジュミョウ</t>
    </rPh>
    <rPh sb="10" eb="11">
      <t>カ</t>
    </rPh>
    <rPh sb="11" eb="12">
      <t>トウ</t>
    </rPh>
    <rPh sb="12" eb="14">
      <t>キキン</t>
    </rPh>
    <phoneticPr fontId="5"/>
  </si>
  <si>
    <t>熊本城復元整備基金</t>
    <rPh sb="0" eb="3">
      <t>クマモトジョウ</t>
    </rPh>
    <rPh sb="3" eb="5">
      <t>フクゲン</t>
    </rPh>
    <rPh sb="5" eb="7">
      <t>セイビ</t>
    </rPh>
    <rPh sb="7" eb="9">
      <t>キキン</t>
    </rPh>
    <phoneticPr fontId="5"/>
  </si>
  <si>
    <t>熊本市新型コロナウイルス感染症金融対策基金</t>
    <rPh sb="0" eb="2">
      <t>クマモト</t>
    </rPh>
    <rPh sb="2" eb="3">
      <t>シ</t>
    </rPh>
    <rPh sb="3" eb="5">
      <t>シンガタ</t>
    </rPh>
    <rPh sb="12" eb="15">
      <t>カンセンショウ</t>
    </rPh>
    <rPh sb="15" eb="17">
      <t>キンユウ</t>
    </rPh>
    <rPh sb="17" eb="19">
      <t>タイサク</t>
    </rPh>
    <rPh sb="19" eb="21">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</si>
  <si>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</si>
  <si>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市制100周年記念人づくり基金</t>
    <rPh sb="0" eb="2">
      <t>シセイ</t>
    </rPh>
    <rPh sb="5" eb="7">
      <t>シュウネン</t>
    </rPh>
    <rPh sb="7" eb="9">
      <t>キネン</t>
    </rPh>
    <rPh sb="9" eb="10">
      <t>ヒト</t>
    </rPh>
    <rPh sb="13" eb="15">
      <t>キキン</t>
    </rPh>
    <phoneticPr fontId="5"/>
  </si>
  <si>
    <t>-</t>
    <phoneticPr fontId="2"/>
  </si>
  <si>
    <t>山鹿植木広域行政事務組合</t>
  </si>
  <si>
    <t>熊本県後期高齢者医療広域連合（一般会計）</t>
  </si>
  <si>
    <t>熊本県後期高齢者医療広域連合（後期高齢者医療特別会計）</t>
  </si>
  <si>
    <t>熊本市勤労福祉センター</t>
  </si>
  <si>
    <t>熊本市上下水道サービス公社</t>
  </si>
  <si>
    <t>熊本市文化スポーツ財団</t>
  </si>
  <si>
    <t>熊本市美術文化振興財団</t>
  </si>
  <si>
    <t>くまもと地下水財団</t>
  </si>
  <si>
    <t>熊本市国際交流振興事業団</t>
  </si>
  <si>
    <t>熊本市学校給食会</t>
  </si>
  <si>
    <t>熊本流通情報センター</t>
  </si>
  <si>
    <t>熊本国際観光コンベンション協会</t>
  </si>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</sst>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08579AE-CBF1-41A4-A9D2-6ACF309AA71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C927-473B-A838-F59796C58A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63585</c:v>
                </c:pt>
                <c:pt idx="1">
                  <c:v>77633</c:v>
                </c:pt>
                <c:pt idx="2">
                  <c:v>91725</c:v>
                </c:pt>
                <c:pt idx="3">
                  <c:v>55190</c:v>
                </c:pt>
                <c:pt idx="4">
                  <c:v>71897</c:v>
                </c:pt>
              </c:numCache>
            </c:numRef>
          </c:val>
          <c:smooth val="0"/>
          <c:extLst>
            <c:ext xmlns:c16="http://schemas.microsoft.com/office/drawing/2014/chart" uri="{C3380CC4-5D6E-409C-BE32-E72D297353CC}">
              <c16:uniqueId val="{00000001-C927-473B-A838-F59796C58A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3.31</c:v>
                </c:pt>
                <c:pt idx="1">
                  <c:v>3.36</c:v>
                </c:pt>
                <c:pt idx="2">
                  <c:v>3.46</c:v>
                </c:pt>
                <c:pt idx="3">
                  <c:v>2.84</c:v>
                </c:pt>
                <c:pt idx="4">
                  <c:v>3.19</c:v>
                </c:pt>
              </c:numCache>
            </c:numRef>
          </c:val>
          <c:extLst>
            <c:ext xmlns:c16="http://schemas.microsoft.com/office/drawing/2014/chart" uri="{C3380CC4-5D6E-409C-BE32-E72D297353CC}">
              <c16:uniqueId val="{00000000-853E-4B30-B943-AEF4A844EF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2.52</c:v>
                </c:pt>
                <c:pt idx="1">
                  <c:v>2.5</c:v>
                </c:pt>
                <c:pt idx="2">
                  <c:v>2.12</c:v>
                </c:pt>
                <c:pt idx="3">
                  <c:v>1.89</c:v>
                </c:pt>
                <c:pt idx="4">
                  <c:v>1.77</c:v>
                </c:pt>
              </c:numCache>
            </c:numRef>
          </c:val>
          <c:extLst>
            <c:ext xmlns:c16="http://schemas.microsoft.com/office/drawing/2014/chart" uri="{C3380CC4-5D6E-409C-BE32-E72D297353CC}">
              <c16:uniqueId val="{00000001-853E-4B30-B943-AEF4A844EF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c:v>
                </c:pt>
                <c:pt idx="1">
                  <c:v>0.09</c:v>
                </c:pt>
                <c:pt idx="2">
                  <c:v>-0.22</c:v>
                </c:pt>
                <c:pt idx="3">
                  <c:v>-0.78</c:v>
                </c:pt>
                <c:pt idx="4">
                  <c:v>0.54</c:v>
                </c:pt>
              </c:numCache>
            </c:numRef>
          </c:val>
          <c:smooth val="0"/>
          <c:extLst>
            <c:ext xmlns:c16="http://schemas.microsoft.com/office/drawing/2014/chart" uri="{C3380CC4-5D6E-409C-BE32-E72D297353CC}">
              <c16:uniqueId val="{00000002-853E-4B30-B943-AEF4A844EF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0.16</c:v>
                </c:pt>
                <c:pt idx="4">
                  <c:v>#N/A</c:v>
                </c:pt>
                <c:pt idx="5">
                  <c:v>0.23</c:v>
                </c:pt>
                <c:pt idx="6">
                  <c:v>#N/A</c:v>
                </c:pt>
                <c:pt idx="7">
                  <c:v>0.25</c:v>
                </c:pt>
                <c:pt idx="8">
                  <c:v>#N/A</c:v>
                </c:pt>
                <c:pt idx="9">
                  <c:v>0.19</c:v>
                </c:pt>
              </c:numCache>
            </c:numRef>
          </c:val>
          <c:extLst>
            <c:ext xmlns:c16="http://schemas.microsoft.com/office/drawing/2014/chart" uri="{C3380CC4-5D6E-409C-BE32-E72D297353CC}">
              <c16:uniqueId val="{00000000-0C95-477B-9A23-D2B34EF9D9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95-477B-9A23-D2B34EF9D94F}"/>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0.11</c:v>
                </c:pt>
                <c:pt idx="4">
                  <c:v>#N/A</c:v>
                </c:pt>
                <c:pt idx="5">
                  <c:v>0.11</c:v>
                </c:pt>
                <c:pt idx="6">
                  <c:v>#N/A</c:v>
                </c:pt>
                <c:pt idx="7">
                  <c:v>0.11</c:v>
                </c:pt>
                <c:pt idx="8">
                  <c:v>#N/A</c:v>
                </c:pt>
                <c:pt idx="9">
                  <c:v>0.13</c:v>
                </c:pt>
              </c:numCache>
            </c:numRef>
          </c:val>
          <c:extLst>
            <c:ext xmlns:c16="http://schemas.microsoft.com/office/drawing/2014/chart" uri="{C3380CC4-5D6E-409C-BE32-E72D297353CC}">
              <c16:uniqueId val="{00000002-0C95-477B-9A23-D2B34EF9D94F}"/>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0.15</c:v>
                </c:pt>
                <c:pt idx="4">
                  <c:v>#N/A</c:v>
                </c:pt>
                <c:pt idx="5">
                  <c:v>0.15</c:v>
                </c:pt>
                <c:pt idx="6">
                  <c:v>#N/A</c:v>
                </c:pt>
                <c:pt idx="7">
                  <c:v>0.16</c:v>
                </c:pt>
                <c:pt idx="8">
                  <c:v>#N/A</c:v>
                </c:pt>
                <c:pt idx="9">
                  <c:v>0.15</c:v>
                </c:pt>
              </c:numCache>
            </c:numRef>
          </c:val>
          <c:extLst>
            <c:ext xmlns:c16="http://schemas.microsoft.com/office/drawing/2014/chart" uri="{C3380CC4-5D6E-409C-BE32-E72D297353CC}">
              <c16:uniqueId val="{00000003-0C95-477B-9A23-D2B34EF9D94F}"/>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c:v>
                </c:pt>
                <c:pt idx="2">
                  <c:v>#N/A</c:v>
                </c:pt>
                <c:pt idx="3">
                  <c:v>0.65</c:v>
                </c:pt>
                <c:pt idx="4">
                  <c:v>#N/A</c:v>
                </c:pt>
                <c:pt idx="5">
                  <c:v>0.67</c:v>
                </c:pt>
                <c:pt idx="6">
                  <c:v>#N/A</c:v>
                </c:pt>
                <c:pt idx="7">
                  <c:v>0.43</c:v>
                </c:pt>
                <c:pt idx="8">
                  <c:v>#N/A</c:v>
                </c:pt>
                <c:pt idx="9">
                  <c:v>0.3</c:v>
                </c:pt>
              </c:numCache>
            </c:numRef>
          </c:val>
          <c:extLst>
            <c:ext xmlns:c16="http://schemas.microsoft.com/office/drawing/2014/chart" uri="{C3380CC4-5D6E-409C-BE32-E72D297353CC}">
              <c16:uniqueId val="{00000004-0C95-477B-9A23-D2B34EF9D94F}"/>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1.26</c:v>
                </c:pt>
                <c:pt idx="1">
                  <c:v>#N/A</c:v>
                </c:pt>
                <c:pt idx="2">
                  <c:v>1.29</c:v>
                </c:pt>
                <c:pt idx="3">
                  <c:v>#N/A</c:v>
                </c:pt>
                <c:pt idx="4">
                  <c:v>0.43</c:v>
                </c:pt>
                <c:pt idx="5">
                  <c:v>#N/A</c:v>
                </c:pt>
                <c:pt idx="6">
                  <c:v>#N/A</c:v>
                </c:pt>
                <c:pt idx="7">
                  <c:v>0.2</c:v>
                </c:pt>
                <c:pt idx="8">
                  <c:v>#N/A</c:v>
                </c:pt>
                <c:pt idx="9">
                  <c:v>0.7</c:v>
                </c:pt>
              </c:numCache>
            </c:numRef>
          </c:val>
          <c:extLst>
            <c:ext xmlns:c16="http://schemas.microsoft.com/office/drawing/2014/chart" uri="{C3380CC4-5D6E-409C-BE32-E72D297353CC}">
              <c16:uniqueId val="{00000005-0C95-477B-9A23-D2B34EF9D94F}"/>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2.0099999999999998</c:v>
                </c:pt>
                <c:pt idx="4">
                  <c:v>#N/A</c:v>
                </c:pt>
                <c:pt idx="5">
                  <c:v>2.4900000000000002</c:v>
                </c:pt>
                <c:pt idx="6">
                  <c:v>#N/A</c:v>
                </c:pt>
                <c:pt idx="7">
                  <c:v>3.52</c:v>
                </c:pt>
                <c:pt idx="8">
                  <c:v>#N/A</c:v>
                </c:pt>
                <c:pt idx="9">
                  <c:v>1.0900000000000001</c:v>
                </c:pt>
              </c:numCache>
            </c:numRef>
          </c:val>
          <c:extLst>
            <c:ext xmlns:c16="http://schemas.microsoft.com/office/drawing/2014/chart" uri="{C3380CC4-5D6E-409C-BE32-E72D297353CC}">
              <c16:uniqueId val="{00000006-0C95-477B-9A23-D2B34EF9D94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3.07</c:v>
                </c:pt>
                <c:pt idx="2">
                  <c:v>#N/A</c:v>
                </c:pt>
                <c:pt idx="3">
                  <c:v>3.12</c:v>
                </c:pt>
                <c:pt idx="4">
                  <c:v>#N/A</c:v>
                </c:pt>
                <c:pt idx="5">
                  <c:v>3.22</c:v>
                </c:pt>
                <c:pt idx="6">
                  <c:v>#N/A</c:v>
                </c:pt>
                <c:pt idx="7">
                  <c:v>2.6</c:v>
                </c:pt>
                <c:pt idx="8">
                  <c:v>#N/A</c:v>
                </c:pt>
                <c:pt idx="9">
                  <c:v>2.95</c:v>
                </c:pt>
              </c:numCache>
            </c:numRef>
          </c:val>
          <c:extLst>
            <c:ext xmlns:c16="http://schemas.microsoft.com/office/drawing/2014/chart" uri="{C3380CC4-5D6E-409C-BE32-E72D297353CC}">
              <c16:uniqueId val="{00000007-0C95-477B-9A23-D2B34EF9D94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5.34</c:v>
                </c:pt>
                <c:pt idx="2">
                  <c:v>#N/A</c:v>
                </c:pt>
                <c:pt idx="3">
                  <c:v>5.5</c:v>
                </c:pt>
                <c:pt idx="4">
                  <c:v>#N/A</c:v>
                </c:pt>
                <c:pt idx="5">
                  <c:v>5.91</c:v>
                </c:pt>
                <c:pt idx="6">
                  <c:v>#N/A</c:v>
                </c:pt>
                <c:pt idx="7">
                  <c:v>5.48</c:v>
                </c:pt>
                <c:pt idx="8">
                  <c:v>#N/A</c:v>
                </c:pt>
                <c:pt idx="9">
                  <c:v>4.0199999999999996</c:v>
                </c:pt>
              </c:numCache>
            </c:numRef>
          </c:val>
          <c:extLst>
            <c:ext xmlns:c16="http://schemas.microsoft.com/office/drawing/2014/chart" uri="{C3380CC4-5D6E-409C-BE32-E72D297353CC}">
              <c16:uniqueId val="{00000008-0C95-477B-9A23-D2B34EF9D9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6.89</c:v>
                </c:pt>
                <c:pt idx="4">
                  <c:v>#N/A</c:v>
                </c:pt>
                <c:pt idx="5">
                  <c:v>7.54</c:v>
                </c:pt>
                <c:pt idx="6">
                  <c:v>#N/A</c:v>
                </c:pt>
                <c:pt idx="7">
                  <c:v>7.27</c:v>
                </c:pt>
                <c:pt idx="8">
                  <c:v>#N/A</c:v>
                </c:pt>
                <c:pt idx="9">
                  <c:v>7.4</c:v>
                </c:pt>
              </c:numCache>
            </c:numRef>
          </c:val>
          <c:extLst>
            <c:ext xmlns:c16="http://schemas.microsoft.com/office/drawing/2014/chart" uri="{C3380CC4-5D6E-409C-BE32-E72D297353CC}">
              <c16:uniqueId val="{00000009-0C95-477B-9A23-D2B34EF9D9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26294</c:v>
                </c:pt>
                <c:pt idx="5">
                  <c:v>27272</c:v>
                </c:pt>
                <c:pt idx="8">
                  <c:v>32428</c:v>
                </c:pt>
                <c:pt idx="11">
                  <c:v>26360</c:v>
                </c:pt>
                <c:pt idx="14">
                  <c:v>30763</c:v>
                </c:pt>
              </c:numCache>
            </c:numRef>
          </c:val>
          <c:extLst>
            <c:ext xmlns:c16="http://schemas.microsoft.com/office/drawing/2014/chart" uri="{C3380CC4-5D6E-409C-BE32-E72D297353CC}">
              <c16:uniqueId val="{00000000-2108-4981-A54B-7EC70CBE59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2108-4981-A54B-7EC70CBE59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221</c:v>
                </c:pt>
                <c:pt idx="3">
                  <c:v>193</c:v>
                </c:pt>
                <c:pt idx="6">
                  <c:v>104</c:v>
                </c:pt>
                <c:pt idx="9">
                  <c:v>194</c:v>
                </c:pt>
                <c:pt idx="12">
                  <c:v>229</c:v>
                </c:pt>
              </c:numCache>
            </c:numRef>
          </c:val>
          <c:extLst>
            <c:ext xmlns:c16="http://schemas.microsoft.com/office/drawing/2014/chart" uri="{C3380CC4-5D6E-409C-BE32-E72D297353CC}">
              <c16:uniqueId val="{00000002-2108-4981-A54B-7EC70CBE59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0</c:v>
                </c:pt>
                <c:pt idx="6">
                  <c:v>0</c:v>
                </c:pt>
                <c:pt idx="9">
                  <c:v>0</c:v>
                </c:pt>
                <c:pt idx="12">
                  <c:v>0</c:v>
                </c:pt>
              </c:numCache>
            </c:numRef>
          </c:val>
          <c:extLst>
            <c:ext xmlns:c16="http://schemas.microsoft.com/office/drawing/2014/chart" uri="{C3380CC4-5D6E-409C-BE32-E72D297353CC}">
              <c16:uniqueId val="{00000003-2108-4981-A54B-7EC70CBE59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6418</c:v>
                </c:pt>
                <c:pt idx="3">
                  <c:v>5383</c:v>
                </c:pt>
                <c:pt idx="6">
                  <c:v>4994</c:v>
                </c:pt>
                <c:pt idx="9">
                  <c:v>4903</c:v>
                </c:pt>
                <c:pt idx="12">
                  <c:v>4966</c:v>
                </c:pt>
              </c:numCache>
            </c:numRef>
          </c:val>
          <c:extLst>
            <c:ext xmlns:c16="http://schemas.microsoft.com/office/drawing/2014/chart" uri="{C3380CC4-5D6E-409C-BE32-E72D297353CC}">
              <c16:uniqueId val="{00000004-2108-4981-A54B-7EC70CBE59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1667</c:v>
                </c:pt>
                <c:pt idx="3">
                  <c:v>2000</c:v>
                </c:pt>
                <c:pt idx="6">
                  <c:v>2333</c:v>
                </c:pt>
                <c:pt idx="9">
                  <c:v>2667</c:v>
                </c:pt>
                <c:pt idx="12">
                  <c:v>3000</c:v>
                </c:pt>
              </c:numCache>
            </c:numRef>
          </c:val>
          <c:extLst>
            <c:ext xmlns:c16="http://schemas.microsoft.com/office/drawing/2014/chart" uri="{C3380CC4-5D6E-409C-BE32-E72D297353CC}">
              <c16:uniqueId val="{00000005-2108-4981-A54B-7EC70CBE59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08-4981-A54B-7EC70CBE59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30941</c:v>
                </c:pt>
                <c:pt idx="3">
                  <c:v>30780</c:v>
                </c:pt>
                <c:pt idx="6">
                  <c:v>35115</c:v>
                </c:pt>
                <c:pt idx="9">
                  <c:v>28559</c:v>
                </c:pt>
                <c:pt idx="12">
                  <c:v>31368</c:v>
                </c:pt>
              </c:numCache>
            </c:numRef>
          </c:val>
          <c:extLst>
            <c:ext xmlns:c16="http://schemas.microsoft.com/office/drawing/2014/chart" uri="{C3380CC4-5D6E-409C-BE32-E72D297353CC}">
              <c16:uniqueId val="{00000007-2108-4981-A54B-7EC70CBE59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13004</c:v>
                </c:pt>
                <c:pt idx="2">
                  <c:v>#N/A</c:v>
                </c:pt>
                <c:pt idx="3">
                  <c:v>#N/A</c:v>
                </c:pt>
                <c:pt idx="4">
                  <c:v>11084</c:v>
                </c:pt>
                <c:pt idx="5">
                  <c:v>#N/A</c:v>
                </c:pt>
                <c:pt idx="6">
                  <c:v>#N/A</c:v>
                </c:pt>
                <c:pt idx="7">
                  <c:v>10119</c:v>
                </c:pt>
                <c:pt idx="8">
                  <c:v>#N/A</c:v>
                </c:pt>
                <c:pt idx="9">
                  <c:v>#N/A</c:v>
                </c:pt>
                <c:pt idx="10">
                  <c:v>9963</c:v>
                </c:pt>
                <c:pt idx="11">
                  <c:v>#N/A</c:v>
                </c:pt>
                <c:pt idx="12">
                  <c:v>#N/A</c:v>
                </c:pt>
                <c:pt idx="13">
                  <c:v>8800</c:v>
                </c:pt>
                <c:pt idx="14">
                  <c:v>#N/A</c:v>
                </c:pt>
              </c:numCache>
            </c:numRef>
          </c:val>
          <c:smooth val="0"/>
          <c:extLst>
            <c:ext xmlns:c16="http://schemas.microsoft.com/office/drawing/2014/chart" uri="{C3380CC4-5D6E-409C-BE32-E72D297353CC}">
              <c16:uniqueId val="{00000008-2108-4981-A54B-7EC70CBE59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327057</c:v>
                </c:pt>
                <c:pt idx="5">
                  <c:v>347856</c:v>
                </c:pt>
                <c:pt idx="8">
                  <c:v>357674</c:v>
                </c:pt>
                <c:pt idx="11">
                  <c:v>366350</c:v>
                </c:pt>
                <c:pt idx="14">
                  <c:v>372310</c:v>
                </c:pt>
              </c:numCache>
            </c:numRef>
          </c:val>
          <c:extLst>
            <c:ext xmlns:c16="http://schemas.microsoft.com/office/drawing/2014/chart" uri="{C3380CC4-5D6E-409C-BE32-E72D297353CC}">
              <c16:uniqueId val="{00000000-2C30-4859-873F-26F88606F0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32191</c:v>
                </c:pt>
                <c:pt idx="5">
                  <c:v>31561</c:v>
                </c:pt>
                <c:pt idx="8">
                  <c:v>28793</c:v>
                </c:pt>
                <c:pt idx="11">
                  <c:v>29581</c:v>
                </c:pt>
                <c:pt idx="14">
                  <c:v>37212</c:v>
                </c:pt>
              </c:numCache>
            </c:numRef>
          </c:val>
          <c:extLst>
            <c:ext xmlns:c16="http://schemas.microsoft.com/office/drawing/2014/chart" uri="{C3380CC4-5D6E-409C-BE32-E72D297353CC}">
              <c16:uniqueId val="{00000001-2C30-4859-873F-26F88606F0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18732</c:v>
                </c:pt>
                <c:pt idx="5">
                  <c:v>22511</c:v>
                </c:pt>
                <c:pt idx="8">
                  <c:v>22532</c:v>
                </c:pt>
                <c:pt idx="11">
                  <c:v>28210</c:v>
                </c:pt>
                <c:pt idx="14">
                  <c:v>39349</c:v>
                </c:pt>
              </c:numCache>
            </c:numRef>
          </c:val>
          <c:extLst>
            <c:ext xmlns:c16="http://schemas.microsoft.com/office/drawing/2014/chart" uri="{C3380CC4-5D6E-409C-BE32-E72D297353CC}">
              <c16:uniqueId val="{00000002-2C30-4859-873F-26F88606F0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30-4859-873F-26F88606F0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30-4859-873F-26F88606F0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30-4859-873F-26F88606F0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75498</c:v>
                </c:pt>
                <c:pt idx="3">
                  <c:v>74247</c:v>
                </c:pt>
                <c:pt idx="6">
                  <c:v>72459</c:v>
                </c:pt>
                <c:pt idx="9">
                  <c:v>69225</c:v>
                </c:pt>
                <c:pt idx="12">
                  <c:v>66494</c:v>
                </c:pt>
              </c:numCache>
            </c:numRef>
          </c:val>
          <c:extLst>
            <c:ext xmlns:c16="http://schemas.microsoft.com/office/drawing/2014/chart" uri="{C3380CC4-5D6E-409C-BE32-E72D297353CC}">
              <c16:uniqueId val="{00000006-2C30-4859-873F-26F88606F0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2</c:v>
                </c:pt>
                <c:pt idx="6">
                  <c:v>1</c:v>
                </c:pt>
                <c:pt idx="9">
                  <c:v>19</c:v>
                </c:pt>
                <c:pt idx="12">
                  <c:v>35</c:v>
                </c:pt>
              </c:numCache>
            </c:numRef>
          </c:val>
          <c:extLst>
            <c:ext xmlns:c16="http://schemas.microsoft.com/office/drawing/2014/chart" uri="{C3380CC4-5D6E-409C-BE32-E72D297353CC}">
              <c16:uniqueId val="{00000007-2C30-4859-873F-26F88606F0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73298</c:v>
                </c:pt>
                <c:pt idx="3">
                  <c:v>70909</c:v>
                </c:pt>
                <c:pt idx="6">
                  <c:v>72308</c:v>
                </c:pt>
                <c:pt idx="9">
                  <c:v>70323</c:v>
                </c:pt>
                <c:pt idx="12">
                  <c:v>67653</c:v>
                </c:pt>
              </c:numCache>
            </c:numRef>
          </c:val>
          <c:extLst>
            <c:ext xmlns:c16="http://schemas.microsoft.com/office/drawing/2014/chart" uri="{C3380CC4-5D6E-409C-BE32-E72D297353CC}">
              <c16:uniqueId val="{00000008-2C30-4859-873F-26F88606F0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1902</c:v>
                </c:pt>
                <c:pt idx="3">
                  <c:v>1707</c:v>
                </c:pt>
                <c:pt idx="6">
                  <c:v>1538</c:v>
                </c:pt>
                <c:pt idx="9">
                  <c:v>1353</c:v>
                </c:pt>
                <c:pt idx="12">
                  <c:v>1184</c:v>
                </c:pt>
              </c:numCache>
            </c:numRef>
          </c:val>
          <c:extLst>
            <c:ext xmlns:c16="http://schemas.microsoft.com/office/drawing/2014/chart" uri="{C3380CC4-5D6E-409C-BE32-E72D297353CC}">
              <c16:uniqueId val="{00000009-2C30-4859-873F-26F88606F0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443111</c:v>
                </c:pt>
                <c:pt idx="3">
                  <c:v>454325</c:v>
                </c:pt>
                <c:pt idx="6">
                  <c:v>481313</c:v>
                </c:pt>
                <c:pt idx="9">
                  <c:v>496551</c:v>
                </c:pt>
                <c:pt idx="12">
                  <c:v>508448</c:v>
                </c:pt>
              </c:numCache>
            </c:numRef>
          </c:val>
          <c:extLst>
            <c:ext xmlns:c16="http://schemas.microsoft.com/office/drawing/2014/chart" uri="{C3380CC4-5D6E-409C-BE32-E72D297353CC}">
              <c16:uniqueId val="{0000000A-2C30-4859-873F-26F88606F0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215831</c:v>
                </c:pt>
                <c:pt idx="2">
                  <c:v>#N/A</c:v>
                </c:pt>
                <c:pt idx="3">
                  <c:v>#N/A</c:v>
                </c:pt>
                <c:pt idx="4">
                  <c:v>199261</c:v>
                </c:pt>
                <c:pt idx="5">
                  <c:v>#N/A</c:v>
                </c:pt>
                <c:pt idx="6">
                  <c:v>#N/A</c:v>
                </c:pt>
                <c:pt idx="7">
                  <c:v>218620</c:v>
                </c:pt>
                <c:pt idx="8">
                  <c:v>#N/A</c:v>
                </c:pt>
                <c:pt idx="9">
                  <c:v>#N/A</c:v>
                </c:pt>
                <c:pt idx="10">
                  <c:v>213330</c:v>
                </c:pt>
                <c:pt idx="11">
                  <c:v>#N/A</c:v>
                </c:pt>
                <c:pt idx="12">
                  <c:v>#N/A</c:v>
                </c:pt>
                <c:pt idx="13">
                  <c:v>194944</c:v>
                </c:pt>
                <c:pt idx="14">
                  <c:v>#N/A</c:v>
                </c:pt>
              </c:numCache>
            </c:numRef>
          </c:val>
          <c:smooth val="0"/>
          <c:extLst>
            <c:ext xmlns:c16="http://schemas.microsoft.com/office/drawing/2014/chart" uri="{C3380CC4-5D6E-409C-BE32-E72D297353CC}">
              <c16:uniqueId val="{0000000B-2C30-4859-873F-26F88606F0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4096</c:v>
                </c:pt>
                <c:pt idx="1">
                  <c:v>3699</c:v>
                </c:pt>
                <c:pt idx="2">
                  <c:v>3703</c:v>
                </c:pt>
              </c:numCache>
            </c:numRef>
          </c:val>
          <c:extLst>
            <c:ext xmlns:c16="http://schemas.microsoft.com/office/drawing/2014/chart" uri="{C3380CC4-5D6E-409C-BE32-E72D297353CC}">
              <c16:uniqueId val="{00000000-99B0-468C-995E-98C15DC220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6306</c:v>
                </c:pt>
                <c:pt idx="1">
                  <c:v>6309</c:v>
                </c:pt>
                <c:pt idx="2">
                  <c:v>6240</c:v>
                </c:pt>
              </c:numCache>
            </c:numRef>
          </c:val>
          <c:extLst>
            <c:ext xmlns:c16="http://schemas.microsoft.com/office/drawing/2014/chart" uri="{C3380CC4-5D6E-409C-BE32-E72D297353CC}">
              <c16:uniqueId val="{00000001-99B0-468C-995E-98C15DC220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12490</c:v>
                </c:pt>
                <c:pt idx="1">
                  <c:v>15126</c:v>
                </c:pt>
                <c:pt idx="2">
                  <c:v>16368</c:v>
                </c:pt>
              </c:numCache>
            </c:numRef>
          </c:val>
          <c:extLst>
            <c:ext xmlns:c16="http://schemas.microsoft.com/office/drawing/2014/chart" uri="{C3380CC4-5D6E-409C-BE32-E72D297353CC}">
              <c16:uniqueId val="{00000002-99B0-468C-995E-98C15DC220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次産業人口の割合は高いものの第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次産業人口の割合は高くはなく、製造品出荷額や事業所数が少ないなど産業構造上の税収基盤が弱い状況にあり、財政力指数は下位にある。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令和３年度は、国の補正予算（第１号）により臨時費目が創設され、基準財政需要額が増加したことにより前年度から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引き続き、企業誘致や地場産業の育成に努めるとともに、将来への投資と本市の魅力向上につながる事業を着実に進めることで、税源の涵養を図り、財政力の向上に努める。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年度は、地方消費税交付金や地方特例交付金の増加等に伴う経常一般財源の増加が、人件費や補助費の増加等に伴う経常的経費に充当された一般財源の増加を超えて増加したことにより、前年度比で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類似団体の比較では良好な水準にあるものの、将来にわたって扶助費の増等が見込まれることから、市税を中心とする自主財源の涵養や行財政改革の推進などによる適正な財政運営に努める。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107648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145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107648</xdr:rowOff>
    </xdr:from>
    <xdr:to>
      <xdr:col>19</xdr:col>
      <xdr:colOff>133350</xdr:colOff>
      <xdr:row>63</xdr:row>
      <xdr:rowOff>5141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3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164193</xdr:rowOff>
    </xdr:from>
    <xdr:to>
      <xdr:col>15</xdr:col>
      <xdr:colOff>82550</xdr:colOff>
      <xdr:row>63</xdr:row>
      <xdr:rowOff>5141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226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63</xdr:row>
      <xdr:rowOff>74083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22643"/>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56848</xdr:rowOff>
    </xdr:from>
    <xdr:to>
      <xdr:col>19</xdr:col>
      <xdr:colOff>184150</xdr:colOff>
      <xdr:row>62</xdr:row>
      <xdr:rowOff>158448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168625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125791</xdr:rowOff>
    </xdr:from>
    <xdr:to>
      <xdr:col>15</xdr:col>
      <xdr:colOff>133350</xdr:colOff>
      <xdr:row>63</xdr:row>
      <xdr:rowOff>55941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66118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113393</xdr:rowOff>
    </xdr:from>
    <xdr:to>
      <xdr:col>11</xdr:col>
      <xdr:colOff>82550</xdr:colOff>
      <xdr:row>62</xdr:row>
      <xdr:rowOff>43543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53720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年熊本地震の影響に伴う時間外勤務や任期付職員の雇用等の増加により、平成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年度は人件費・物件費が増加していた。平成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年度以降、被災者の恒久住宅への転居が進み、被災者住宅支援事業（物件費）が減少したため、人口１人当たり人件費・物件費等決算額は減少して推移した。</a:t>
          </a:r>
        </a:p>
        <a:p>
          <a:r>
            <a:rPr kumimoji="1" lang="ja-JP" altLang="en-US" sz="1300">
              <a:latin typeface="ＭＳ Ｐゴシック" panose="020B0600070205080204" pitchFamily="50" charset="-128"/>
              <a:ea typeface="ＭＳ Ｐゴシック" panose="020B0600070205080204" pitchFamily="50" charset="-128"/>
            </a:rPr>
            <a:t>　令和３年度は、新型コロナウイルスワクチン接種に関する経費や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検査費等に要する新型コロナウイルス感染症対策経費、タブレット端末の全生徒への配備に伴う教育の情報化推進経費等の物件費の増により、前年度比で</a:t>
          </a:r>
          <a:r>
            <a:rPr kumimoji="1" lang="en-US" altLang="ja-JP" sz="1300">
              <a:latin typeface="ＭＳ Ｐゴシック" panose="020B0600070205080204" pitchFamily="50" charset="-128"/>
              <a:ea typeface="ＭＳ Ｐゴシック" panose="020B0600070205080204" pitchFamily="50" charset="-128"/>
            </a:rPr>
            <a:t>12,090</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30603</xdr:rowOff>
    </xdr:from>
    <xdr:to>
      <xdr:col>23</xdr:col>
      <xdr:colOff>133350</xdr:colOff>
      <xdr:row>87</xdr:row>
      <xdr:rowOff>57215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9503"/>
          <a:ext cx="0" cy="883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29292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94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57215</xdr:rowOff>
    </xdr:from>
    <xdr:to>
      <xdr:col>24</xdr:col>
      <xdr:colOff>12700</xdr:colOff>
      <xdr:row>87</xdr:row>
      <xdr:rowOff>57215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97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116980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3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30603</xdr:rowOff>
    </xdr:from>
    <xdr:to>
      <xdr:col>24</xdr:col>
      <xdr:colOff>12700</xdr:colOff>
      <xdr:row>82</xdr:row>
      <xdr:rowOff>30603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107852</xdr:rowOff>
    </xdr:from>
    <xdr:to>
      <xdr:col>23</xdr:col>
      <xdr:colOff>133350</xdr:colOff>
      <xdr:row>85</xdr:row>
      <xdr:rowOff>8063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8202"/>
          <a:ext cx="838200" cy="2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31306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61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14779</xdr:rowOff>
    </xdr:from>
    <xdr:to>
      <xdr:col>23</xdr:col>
      <xdr:colOff>184150</xdr:colOff>
      <xdr:row>84</xdr:row>
      <xdr:rowOff>116379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88978</xdr:rowOff>
    </xdr:from>
    <xdr:to>
      <xdr:col>19</xdr:col>
      <xdr:colOff>133350</xdr:colOff>
      <xdr:row>83</xdr:row>
      <xdr:rowOff>107852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7878"/>
          <a:ext cx="889000" cy="19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99628</xdr:rowOff>
    </xdr:from>
    <xdr:to>
      <xdr:col>19</xdr:col>
      <xdr:colOff>184150</xdr:colOff>
      <xdr:row>83</xdr:row>
      <xdr:rowOff>29778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5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39955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88978</xdr:rowOff>
    </xdr:from>
    <xdr:to>
      <xdr:col>15</xdr:col>
      <xdr:colOff>82550</xdr:colOff>
      <xdr:row>82</xdr:row>
      <xdr:rowOff>149222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47878"/>
          <a:ext cx="889000" cy="6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123363</xdr:rowOff>
    </xdr:from>
    <xdr:to>
      <xdr:col>15</xdr:col>
      <xdr:colOff>133350</xdr:colOff>
      <xdr:row>82</xdr:row>
      <xdr:rowOff>53513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1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63690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149222</xdr:rowOff>
    </xdr:from>
    <xdr:to>
      <xdr:col>11</xdr:col>
      <xdr:colOff>31750</xdr:colOff>
      <xdr:row>88</xdr:row>
      <xdr:rowOff>27287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08122"/>
          <a:ext cx="889000" cy="90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77636</xdr:rowOff>
    </xdr:from>
    <xdr:to>
      <xdr:col>11</xdr:col>
      <xdr:colOff>82550</xdr:colOff>
      <xdr:row>82</xdr:row>
      <xdr:rowOff>7786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17963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3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76833</xdr:rowOff>
    </xdr:from>
    <xdr:to>
      <xdr:col>7</xdr:col>
      <xdr:colOff>31750</xdr:colOff>
      <xdr:row>82</xdr:row>
      <xdr:rowOff>6983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17160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128713</xdr:rowOff>
    </xdr:from>
    <xdr:to>
      <xdr:col>23</xdr:col>
      <xdr:colOff>184150</xdr:colOff>
      <xdr:row>85</xdr:row>
      <xdr:rowOff>58863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100790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57052</xdr:rowOff>
    </xdr:from>
    <xdr:to>
      <xdr:col>19</xdr:col>
      <xdr:colOff>184150</xdr:colOff>
      <xdr:row>83</xdr:row>
      <xdr:rowOff>158652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143429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38178</xdr:rowOff>
    </xdr:from>
    <xdr:to>
      <xdr:col>15</xdr:col>
      <xdr:colOff>133350</xdr:colOff>
      <xdr:row>82</xdr:row>
      <xdr:rowOff>139778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124555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98422</xdr:rowOff>
    </xdr:from>
    <xdr:to>
      <xdr:col>11</xdr:col>
      <xdr:colOff>82550</xdr:colOff>
      <xdr:row>83</xdr:row>
      <xdr:rowOff>28572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147937</xdr:rowOff>
    </xdr:from>
    <xdr:to>
      <xdr:col>7</xdr:col>
      <xdr:colOff>31750</xdr:colOff>
      <xdr:row>88</xdr:row>
      <xdr:rowOff>78087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50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62864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15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年度は、給与制度の総合的見直しの実施開始が国に比べ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年後となったため、国を上回る水準となったが、平成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年度以降は国とほぼ同水準で推移した。</a:t>
          </a:r>
        </a:p>
        <a:p>
          <a:r>
            <a:rPr kumimoji="1" lang="ja-JP" altLang="en-US" sz="1300">
              <a:latin typeface="ＭＳ Ｐゴシック" panose="020B0600070205080204" pitchFamily="50" charset="-128"/>
              <a:ea typeface="ＭＳ Ｐゴシック" panose="020B0600070205080204" pitchFamily="50" charset="-128"/>
            </a:rPr>
            <a:t>　令和２年度は、職員平均年齢の低下による平均給料月額の減等により、前年度比で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ポイントの減少となったが、令和３年度は横ばいとなった。</a:t>
          </a:r>
        </a:p>
        <a:p>
          <a:r>
            <a:rPr kumimoji="1" lang="ja-JP" altLang="en-US" sz="1300">
              <a:latin typeface="ＭＳ Ｐゴシック" panose="020B0600070205080204" pitchFamily="50" charset="-128"/>
              <a:ea typeface="ＭＳ Ｐゴシック" panose="020B0600070205080204" pitchFamily="50" charset="-128"/>
            </a:rPr>
            <a:t>　今後も引き続き人事委員会の勧告等を踏まえながら、給与制度を継続的に点検し、必要に応じて見直しを行う。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125730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7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7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年熊本地震発生後は、定員抑制を見合わせて復旧復興業務に必要な人員確保に努めてきたものの、令和元年度は、熊本地震の復旧復興業務の進捗等に伴い、やや減少に転じた。</a:t>
          </a:r>
        </a:p>
        <a:p>
          <a:r>
            <a:rPr kumimoji="1" lang="ja-JP" altLang="en-US" sz="1300">
              <a:latin typeface="ＭＳ Ｐゴシック" panose="020B0600070205080204" pitchFamily="50" charset="-128"/>
              <a:ea typeface="ＭＳ Ｐゴシック" panose="020B0600070205080204" pitchFamily="50" charset="-128"/>
            </a:rPr>
            <a:t>　令和２年度は、臨時的任用職員の任用の適正化等により、前年度比で</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人の増加となったが、令和３年度は前年度とほとんど横ばいとなった。</a:t>
          </a:r>
        </a:p>
        <a:p>
          <a:r>
            <a:rPr kumimoji="1" lang="ja-JP" altLang="en-US" sz="1300">
              <a:latin typeface="ＭＳ Ｐゴシック" panose="020B0600070205080204" pitchFamily="50" charset="-128"/>
              <a:ea typeface="ＭＳ Ｐゴシック" panose="020B0600070205080204" pitchFamily="50" charset="-128"/>
            </a:rPr>
            <a:t>　今後は、令４年度に策定した第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次熊本市定員管理計画に基づき、総合計画に掲げる重点的取組等に必要な人員を確保しつつ、民間活力の活用や事務の効率化等により、引き続き職員数の適正化に努める。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155194</xdr:rowOff>
    </xdr:from>
    <xdr:to>
      <xdr:col>81</xdr:col>
      <xdr:colOff>44450</xdr:colOff>
      <xdr:row>64</xdr:row>
      <xdr:rowOff>160020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279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64</xdr:row>
      <xdr:rowOff>155194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5773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63</xdr:row>
      <xdr:rowOff>109474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577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109474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67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104394</xdr:rowOff>
    </xdr:from>
    <xdr:to>
      <xdr:col>77</xdr:col>
      <xdr:colOff>95250</xdr:colOff>
      <xdr:row>65</xdr:row>
      <xdr:rowOff>34544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19321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5588</xdr:rowOff>
    </xdr:from>
    <xdr:to>
      <xdr:col>73</xdr:col>
      <xdr:colOff>44450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58674</xdr:rowOff>
    </xdr:from>
    <xdr:to>
      <xdr:col>68</xdr:col>
      <xdr:colOff>203200</xdr:colOff>
      <xdr:row>63</xdr:row>
      <xdr:rowOff>160274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投資的経費の抑制や繰上償還の推進等に取り組んできたこと等により比率は近年低下傾向にあり、令和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年度についても都市計画事業の財源として発行された地方債償還額に充当した都市計画税の増等により実質公債費比率の低下が続いており、前年度比で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年熊本地震関連経費の元金の償還が順次開始していることから、引き続き事業の選択と集中を図り公債費の抑制に努めることで、当該比率の改善を図る。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045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11995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65433"/>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11995</xdr:rowOff>
    </xdr:from>
    <xdr:to>
      <xdr:col>68</xdr:col>
      <xdr:colOff>152400</xdr:colOff>
      <xdr:row>42</xdr:row>
      <xdr:rowOff>159455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128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132645</xdr:rowOff>
    </xdr:from>
    <xdr:to>
      <xdr:col>68</xdr:col>
      <xdr:colOff>203200</xdr:colOff>
      <xdr:row>42</xdr:row>
      <xdr:rowOff>62795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72972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48982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年度は基準財政需要額算入見込額の増等により改善したものの、令和元年度は地方債現在高が増加したこと等により悪化し、令和２年度は、基準財政需要額算入見込額の増等により改善した。</a:t>
          </a:r>
        </a:p>
        <a:p>
          <a:r>
            <a:rPr kumimoji="1" lang="ja-JP" altLang="en-US" sz="1300">
              <a:latin typeface="ＭＳ Ｐゴシック" panose="020B0600070205080204" pitchFamily="50" charset="-128"/>
              <a:ea typeface="ＭＳ Ｐゴシック" panose="020B0600070205080204" pitchFamily="50" charset="-128"/>
            </a:rPr>
            <a:t>　令和３年度は、充当可能基金の増や市税収入等の増収に伴う標準財政規模の増加等により、前年度比で</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今後も引き続き持続可能な財政運営を行うために、計画的な市債発行等に努め当該比率の改善を図る。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125899</xdr:rowOff>
    </xdr:from>
    <xdr:to>
      <xdr:col>81</xdr:col>
      <xdr:colOff>44450</xdr:colOff>
      <xdr:row>19</xdr:row>
      <xdr:rowOff>93599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11999"/>
          <a:ext cx="8382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93599</xdr:rowOff>
    </xdr:from>
    <xdr:to>
      <xdr:col>77</xdr:col>
      <xdr:colOff>44450</xdr:colOff>
      <xdr:row>19</xdr:row>
      <xdr:rowOff>132207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50969</xdr:rowOff>
    </xdr:from>
    <xdr:to>
      <xdr:col>72</xdr:col>
      <xdr:colOff>203200</xdr:colOff>
      <xdr:row>19</xdr:row>
      <xdr:rowOff>132207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308519"/>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50969</xdr:rowOff>
    </xdr:from>
    <xdr:to>
      <xdr:col>68</xdr:col>
      <xdr:colOff>152400</xdr:colOff>
      <xdr:row>19</xdr:row>
      <xdr:rowOff>141055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30851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75099</xdr:rowOff>
    </xdr:from>
    <xdr:to>
      <xdr:col>81</xdr:col>
      <xdr:colOff>95250</xdr:colOff>
      <xdr:row>19</xdr:row>
      <xdr:rowOff>5249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47176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3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42799</xdr:rowOff>
    </xdr:from>
    <xdr:to>
      <xdr:col>77</xdr:col>
      <xdr:colOff>95250</xdr:colOff>
      <xdr:row>19</xdr:row>
      <xdr:rowOff>144399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129176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8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81407</xdr:rowOff>
    </xdr:from>
    <xdr:to>
      <xdr:col>73</xdr:col>
      <xdr:colOff>44450</xdr:colOff>
      <xdr:row>20</xdr:row>
      <xdr:rowOff>11557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167784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169</xdr:rowOff>
    </xdr:from>
    <xdr:to>
      <xdr:col>68</xdr:col>
      <xdr:colOff>203200</xdr:colOff>
      <xdr:row>19</xdr:row>
      <xdr:rowOff>101769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86546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90255</xdr:rowOff>
    </xdr:from>
    <xdr:to>
      <xdr:col>64</xdr:col>
      <xdr:colOff>152400</xdr:colOff>
      <xdr:row>20</xdr:row>
      <xdr:rowOff>20405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5182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54427</xdr:rowOff>
    </xdr:from>
    <xdr:ext cx="9099176" cy="425758"/>
    <xdr:sp macro="" textlink="">
      <xdr:nvSpPr>
        <xdr:cNvPr id="471" name="テキスト ボックス 470">
          <a:extLst>
            <a:ext uri="{FF2B5EF4-FFF2-40B4-BE49-F238E27FC236}">
              <a16:creationId xmlns:a16="http://schemas.microsoft.com/office/drawing/2014/main" id="{4D8F958A-B401-4340-BE03-66D4CE0D8B7F}"/>
            </a:ext>
          </a:extLst>
        </xdr:cNvPr>
        <xdr:cNvSpPr txBox="1"/>
      </xdr:nvSpPr>
      <xdr:spPr>
        <a:xfrm>
          <a:off x="734786" y="429985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類似団体と比較し、職員数が多いことなどの要因により、依然として高い水準で推移している。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令和３年度は、退職手当の増等により、人件費が前年度比で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今後も民間活力の活用や事務の効率化等により、人件費の適正化に努める。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6350</xdr:rowOff>
    </xdr:from>
    <xdr:to>
      <xdr:col>24</xdr:col>
      <xdr:colOff>114300</xdr:colOff>
      <xdr:row>33</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8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4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5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5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当初予算編成時における事業のスクラップや見直し等により、類似団体平均を下回り推移している。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令和３年度は、教育の情報化推進経費等の増により、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今後も必要性や効果等を検証し、継続的な見直しに努める。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130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130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110671</xdr:rowOff>
    </xdr:from>
    <xdr:to>
      <xdr:col>73</xdr:col>
      <xdr:colOff>180975</xdr:colOff>
      <xdr:row>14</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1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45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59871</xdr:rowOff>
    </xdr:from>
    <xdr:to>
      <xdr:col>74</xdr:col>
      <xdr:colOff>31750</xdr:colOff>
      <xdr:row>14</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59871</xdr:rowOff>
    </xdr:from>
    <xdr:to>
      <xdr:col>69</xdr:col>
      <xdr:colOff>142875</xdr:colOff>
      <xdr:row>14</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令和３年度は、障害者自立支援給付費や子ども医療費助成費等が増加したものの、市税や普通交付税等の増加が上回ったため、令和２年度から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今後も単独事業の見直し等に努める。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404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類似団体と比較し、ほぼ同水準で推移している。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後期高齢者医療保険会計繰出金等が微増となったものの、市税や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の増加が上回ったため、令和２年度から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今後も各保険料の適正化を図ることなどにより、税収を主な財源とする普通会計の負担額を減らしていくよう努める。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56</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各種団体等への補助金や事業負担金の精査等により、類似団体平均を下回り推移している。</a:t>
          </a:r>
        </a:p>
        <a:p>
          <a:r>
            <a:rPr kumimoji="1" lang="ja-JP" altLang="en-US" sz="1250">
              <a:latin typeface="ＭＳ Ｐゴシック" panose="020B0600070205080204" pitchFamily="50" charset="-128"/>
              <a:ea typeface="ＭＳ Ｐゴシック" panose="020B0600070205080204" pitchFamily="50" charset="-128"/>
            </a:rPr>
            <a:t>　令和３年度は、歳出はほぼ横ばいとなったものの、市税や普通交付税等の増加が上回ったため、令和２年度から</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ポイントの減少となった。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4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熊本地震関連の償還に関して、据置期間が終了した元金償還が本格化されたこと等により、前年度比で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当面、熊本地震関連の償還が増えること等により、公債費の増加が続くと見込まれるものの、計画的な市債発行により、公債費負担の抑制に努める。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74</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5476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547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73</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604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74</xdr:row>
      <xdr:rowOff>146050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661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38100</xdr:rowOff>
    </xdr:from>
    <xdr:to>
      <xdr:col>15</xdr:col>
      <xdr:colOff>149225</xdr:colOff>
      <xdr:row>73</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経常的な経費は約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億円増加したものの、市税や普通交付税等がそれ以上に増加したため、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今後も扶助費の増加等の影響が見込まれるため、市税を中心とする自主財源の涵養や行財政改革の推進等に取り組むことで、当該比率の改善に努める。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133350</xdr:rowOff>
    </xdr:from>
    <xdr:to>
      <xdr:col>82</xdr:col>
      <xdr:colOff>107950</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335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95250</xdr:rowOff>
    </xdr:from>
    <xdr:to>
      <xdr:col>73</xdr:col>
      <xdr:colOff>180975</xdr:colOff>
      <xdr:row>78</xdr:row>
      <xdr:rowOff>165100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96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95250</xdr:rowOff>
    </xdr:from>
    <xdr:to>
      <xdr:col>69</xdr:col>
      <xdr:colOff>92075</xdr:colOff>
      <xdr:row>78</xdr:row>
      <xdr:rowOff>88900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296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82550</xdr:rowOff>
    </xdr:from>
    <xdr:to>
      <xdr:col>82</xdr:col>
      <xdr:colOff>158750</xdr:colOff>
      <xdr:row>78</xdr:row>
      <xdr:rowOff>12700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54627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54627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44450</xdr:rowOff>
    </xdr:from>
    <xdr:to>
      <xdr:col>69</xdr:col>
      <xdr:colOff>142875</xdr:colOff>
      <xdr:row>77</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157175</xdr:rowOff>
    </xdr:from>
    <xdr:to>
      <xdr:col>29</xdr:col>
      <xdr:colOff>127000</xdr:colOff>
      <xdr:row>14</xdr:row>
      <xdr:rowOff>19025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33650"/>
          <a:ext cx="6477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157175</xdr:rowOff>
    </xdr:from>
    <xdr:to>
      <xdr:col>26</xdr:col>
      <xdr:colOff>50800</xdr:colOff>
      <xdr:row>14</xdr:row>
      <xdr:rowOff>28702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33650"/>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28702</xdr:rowOff>
    </xdr:from>
    <xdr:to>
      <xdr:col>22</xdr:col>
      <xdr:colOff>114300</xdr:colOff>
      <xdr:row>14</xdr:row>
      <xdr:rowOff>46076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76627"/>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46076</xdr:rowOff>
    </xdr:from>
    <xdr:to>
      <xdr:col>18</xdr:col>
      <xdr:colOff>177800</xdr:colOff>
      <xdr:row>14</xdr:row>
      <xdr:rowOff>81432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94001"/>
          <a:ext cx="698500" cy="3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139675</xdr:rowOff>
    </xdr:from>
    <xdr:to>
      <xdr:col>29</xdr:col>
      <xdr:colOff>177800</xdr:colOff>
      <xdr:row>14</xdr:row>
      <xdr:rowOff>69825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156202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106375</xdr:rowOff>
    </xdr:from>
    <xdr:to>
      <xdr:col>26</xdr:col>
      <xdr:colOff>101600</xdr:colOff>
      <xdr:row>14</xdr:row>
      <xdr:rowOff>36525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46702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1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149352</xdr:rowOff>
    </xdr:from>
    <xdr:to>
      <xdr:col>22</xdr:col>
      <xdr:colOff>165100</xdr:colOff>
      <xdr:row>14</xdr:row>
      <xdr:rowOff>79502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2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89679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166726</xdr:rowOff>
    </xdr:from>
    <xdr:to>
      <xdr:col>19</xdr:col>
      <xdr:colOff>38100</xdr:colOff>
      <xdr:row>14</xdr:row>
      <xdr:rowOff>96876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4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107053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1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30632</xdr:rowOff>
    </xdr:from>
    <xdr:to>
      <xdr:col>15</xdr:col>
      <xdr:colOff>101600</xdr:colOff>
      <xdr:row>14</xdr:row>
      <xdr:rowOff>132232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7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142409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248249</xdr:rowOff>
    </xdr:from>
    <xdr:to>
      <xdr:col>29</xdr:col>
      <xdr:colOff>127000</xdr:colOff>
      <xdr:row>35</xdr:row>
      <xdr:rowOff>320076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58599"/>
          <a:ext cx="647700" cy="7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239380</xdr:rowOff>
    </xdr:from>
    <xdr:to>
      <xdr:col>26</xdr:col>
      <xdr:colOff>50800</xdr:colOff>
      <xdr:row>35</xdr:row>
      <xdr:rowOff>248249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49730"/>
          <a:ext cx="698500" cy="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179532</xdr:rowOff>
    </xdr:from>
    <xdr:to>
      <xdr:col>22</xdr:col>
      <xdr:colOff>114300</xdr:colOff>
      <xdr:row>35</xdr:row>
      <xdr:rowOff>239380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89882"/>
          <a:ext cx="698500" cy="5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60295</xdr:rowOff>
    </xdr:from>
    <xdr:to>
      <xdr:col>18</xdr:col>
      <xdr:colOff>177800</xdr:colOff>
      <xdr:row>35</xdr:row>
      <xdr:rowOff>179532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70645"/>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269276</xdr:rowOff>
    </xdr:from>
    <xdr:to>
      <xdr:col>29</xdr:col>
      <xdr:colOff>177800</xdr:colOff>
      <xdr:row>36</xdr:row>
      <xdr:rowOff>27976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241353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197449</xdr:rowOff>
    </xdr:from>
    <xdr:to>
      <xdr:col>26</xdr:col>
      <xdr:colOff>101600</xdr:colOff>
      <xdr:row>35</xdr:row>
      <xdr:rowOff>299049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0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283826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9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188580</xdr:rowOff>
    </xdr:from>
    <xdr:to>
      <xdr:col>22</xdr:col>
      <xdr:colOff>165100</xdr:colOff>
      <xdr:row>35</xdr:row>
      <xdr:rowOff>290180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9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274957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8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128732</xdr:rowOff>
    </xdr:from>
    <xdr:to>
      <xdr:col>19</xdr:col>
      <xdr:colOff>38100</xdr:colOff>
      <xdr:row>35</xdr:row>
      <xdr:rowOff>230332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215109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2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9495</xdr:rowOff>
    </xdr:from>
    <xdr:to>
      <xdr:col>15</xdr:col>
      <xdr:colOff>101600</xdr:colOff>
      <xdr:row>35</xdr:row>
      <xdr:rowOff>111095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121271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165570</xdr:rowOff>
    </xdr:from>
    <xdr:to>
      <xdr:col>24</xdr:col>
      <xdr:colOff>63500</xdr:colOff>
      <xdr:row>31</xdr:row>
      <xdr:rowOff>30277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09070"/>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30277</xdr:rowOff>
    </xdr:from>
    <xdr:to>
      <xdr:col>19</xdr:col>
      <xdr:colOff>177800</xdr:colOff>
      <xdr:row>32</xdr:row>
      <xdr:rowOff>65291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45227"/>
          <a:ext cx="889000" cy="2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65291</xdr:rowOff>
    </xdr:from>
    <xdr:to>
      <xdr:col>15</xdr:col>
      <xdr:colOff>50800</xdr:colOff>
      <xdr:row>32</xdr:row>
      <xdr:rowOff>117716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51691"/>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117716</xdr:rowOff>
    </xdr:from>
    <xdr:to>
      <xdr:col>10</xdr:col>
      <xdr:colOff>114300</xdr:colOff>
      <xdr:row>32</xdr:row>
      <xdr:rowOff>161074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04116"/>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114770</xdr:rowOff>
    </xdr:from>
    <xdr:to>
      <xdr:col>24</xdr:col>
      <xdr:colOff>114300</xdr:colOff>
      <xdr:row>31</xdr:row>
      <xdr:rowOff>44920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137647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0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150927</xdr:rowOff>
    </xdr:from>
    <xdr:to>
      <xdr:col>20</xdr:col>
      <xdr:colOff>38100</xdr:colOff>
      <xdr:row>31</xdr:row>
      <xdr:rowOff>81077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97604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14491</xdr:rowOff>
    </xdr:from>
    <xdr:to>
      <xdr:col>15</xdr:col>
      <xdr:colOff>101600</xdr:colOff>
      <xdr:row>32</xdr:row>
      <xdr:rowOff>116091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132618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66916</xdr:rowOff>
    </xdr:from>
    <xdr:to>
      <xdr:col>10</xdr:col>
      <xdr:colOff>165100</xdr:colOff>
      <xdr:row>32</xdr:row>
      <xdr:rowOff>168516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13593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110274</xdr:rowOff>
    </xdr:from>
    <xdr:to>
      <xdr:col>6</xdr:col>
      <xdr:colOff>38100</xdr:colOff>
      <xdr:row>33</xdr:row>
      <xdr:rowOff>40424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56951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140981</xdr:rowOff>
    </xdr:from>
    <xdr:to>
      <xdr:col>24</xdr:col>
      <xdr:colOff>62865</xdr:colOff>
      <xdr:row>56</xdr:row>
      <xdr:rowOff>165486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56381"/>
          <a:ext cx="1270" cy="71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169313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165486</xdr:rowOff>
    </xdr:from>
    <xdr:to>
      <xdr:col>24</xdr:col>
      <xdr:colOff>152400</xdr:colOff>
      <xdr:row>56</xdr:row>
      <xdr:rowOff>165486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6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140981</xdr:rowOff>
    </xdr:from>
    <xdr:to>
      <xdr:col>24</xdr:col>
      <xdr:colOff>152400</xdr:colOff>
      <xdr:row>52</xdr:row>
      <xdr:rowOff>140981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56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169304</xdr:rowOff>
    </xdr:from>
    <xdr:to>
      <xdr:col>24</xdr:col>
      <xdr:colOff>63500</xdr:colOff>
      <xdr:row>56</xdr:row>
      <xdr:rowOff>125778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27604"/>
          <a:ext cx="838200" cy="29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149737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171310</xdr:rowOff>
    </xdr:from>
    <xdr:to>
      <xdr:col>24</xdr:col>
      <xdr:colOff>114300</xdr:colOff>
      <xdr:row>55</xdr:row>
      <xdr:rowOff>101460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125778</xdr:rowOff>
    </xdr:from>
    <xdr:to>
      <xdr:col>19</xdr:col>
      <xdr:colOff>177800</xdr:colOff>
      <xdr:row>57</xdr:row>
      <xdr:rowOff>45242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6978"/>
          <a:ext cx="889000" cy="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114000</xdr:rowOff>
    </xdr:from>
    <xdr:to>
      <xdr:col>20</xdr:col>
      <xdr:colOff>38100</xdr:colOff>
      <xdr:row>57</xdr:row>
      <xdr:rowOff>44150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35277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131265</xdr:rowOff>
    </xdr:from>
    <xdr:to>
      <xdr:col>15</xdr:col>
      <xdr:colOff>50800</xdr:colOff>
      <xdr:row>57</xdr:row>
      <xdr:rowOff>45242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32465"/>
          <a:ext cx="889000" cy="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47112</xdr:rowOff>
    </xdr:from>
    <xdr:to>
      <xdr:col>15</xdr:col>
      <xdr:colOff>101600</xdr:colOff>
      <xdr:row>57</xdr:row>
      <xdr:rowOff>148712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139839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112040</xdr:rowOff>
    </xdr:from>
    <xdr:to>
      <xdr:col>10</xdr:col>
      <xdr:colOff>114300</xdr:colOff>
      <xdr:row>56</xdr:row>
      <xdr:rowOff>131265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684540"/>
          <a:ext cx="8890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97313</xdr:rowOff>
    </xdr:from>
    <xdr:to>
      <xdr:col>10</xdr:col>
      <xdr:colOff>165100</xdr:colOff>
      <xdr:row>58</xdr:row>
      <xdr:rowOff>27463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18590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83505</xdr:rowOff>
    </xdr:from>
    <xdr:to>
      <xdr:col>6</xdr:col>
      <xdr:colOff>38100</xdr:colOff>
      <xdr:row>58</xdr:row>
      <xdr:rowOff>13655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118504</xdr:rowOff>
    </xdr:from>
    <xdr:to>
      <xdr:col>24</xdr:col>
      <xdr:colOff>114300</xdr:colOff>
      <xdr:row>55</xdr:row>
      <xdr:rowOff>48654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141381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74978</xdr:rowOff>
    </xdr:from>
    <xdr:to>
      <xdr:col>20</xdr:col>
      <xdr:colOff>38100</xdr:colOff>
      <xdr:row>57</xdr:row>
      <xdr:rowOff>5128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21655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165892</xdr:rowOff>
    </xdr:from>
    <xdr:to>
      <xdr:col>15</xdr:col>
      <xdr:colOff>101600</xdr:colOff>
      <xdr:row>57</xdr:row>
      <xdr:rowOff>96042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80465</xdr:rowOff>
    </xdr:from>
    <xdr:to>
      <xdr:col>10</xdr:col>
      <xdr:colOff>165100</xdr:colOff>
      <xdr:row>57</xdr:row>
      <xdr:rowOff>10615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27142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61240</xdr:rowOff>
    </xdr:from>
    <xdr:to>
      <xdr:col>6</xdr:col>
      <xdr:colOff>38100</xdr:colOff>
      <xdr:row>50</xdr:row>
      <xdr:rowOff>162840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7917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66396</xdr:rowOff>
    </xdr:from>
    <xdr:to>
      <xdr:col>24</xdr:col>
      <xdr:colOff>63500</xdr:colOff>
      <xdr:row>77</xdr:row>
      <xdr:rowOff>78663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68046"/>
          <a:ext cx="8382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47955</xdr:rowOff>
    </xdr:from>
    <xdr:to>
      <xdr:col>19</xdr:col>
      <xdr:colOff>177800</xdr:colOff>
      <xdr:row>77</xdr:row>
      <xdr:rowOff>66396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49605"/>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47955</xdr:rowOff>
    </xdr:from>
    <xdr:to>
      <xdr:col>15</xdr:col>
      <xdr:colOff>50800</xdr:colOff>
      <xdr:row>77</xdr:row>
      <xdr:rowOff>59919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960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51155</xdr:rowOff>
    </xdr:from>
    <xdr:to>
      <xdr:col>10</xdr:col>
      <xdr:colOff>114300</xdr:colOff>
      <xdr:row>77</xdr:row>
      <xdr:rowOff>59919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5280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114240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15596</xdr:rowOff>
    </xdr:from>
    <xdr:to>
      <xdr:col>20</xdr:col>
      <xdr:colOff>38100</xdr:colOff>
      <xdr:row>77</xdr:row>
      <xdr:rowOff>117196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108323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168605</xdr:rowOff>
    </xdr:from>
    <xdr:to>
      <xdr:col>15</xdr:col>
      <xdr:colOff>101600</xdr:colOff>
      <xdr:row>77</xdr:row>
      <xdr:rowOff>98755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89882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9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9119</xdr:rowOff>
    </xdr:from>
    <xdr:to>
      <xdr:col>10</xdr:col>
      <xdr:colOff>165100</xdr:colOff>
      <xdr:row>77</xdr:row>
      <xdr:rowOff>110719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101846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xdr:rowOff>
    </xdr:from>
    <xdr:to>
      <xdr:col>6</xdr:col>
      <xdr:colOff>38100</xdr:colOff>
      <xdr:row>77</xdr:row>
      <xdr:rowOff>101955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93082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53136</xdr:rowOff>
    </xdr:from>
    <xdr:to>
      <xdr:col>24</xdr:col>
      <xdr:colOff>63500</xdr:colOff>
      <xdr:row>97</xdr:row>
      <xdr:rowOff>73571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40886"/>
          <a:ext cx="838200" cy="3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73571</xdr:rowOff>
    </xdr:from>
    <xdr:to>
      <xdr:col>19</xdr:col>
      <xdr:colOff>177800</xdr:colOff>
      <xdr:row>97</xdr:row>
      <xdr:rowOff>158001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04221"/>
          <a:ext cx="8890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158001</xdr:rowOff>
    </xdr:from>
    <xdr:to>
      <xdr:col>15</xdr:col>
      <xdr:colOff>50800</xdr:colOff>
      <xdr:row>98</xdr:row>
      <xdr:rowOff>66242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88651"/>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66242</xdr:rowOff>
    </xdr:from>
    <xdr:to>
      <xdr:col>10</xdr:col>
      <xdr:colOff>114300</xdr:colOff>
      <xdr:row>98</xdr:row>
      <xdr:rowOff>77991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68342"/>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2336</xdr:rowOff>
    </xdr:from>
    <xdr:to>
      <xdr:col>24</xdr:col>
      <xdr:colOff>114300</xdr:colOff>
      <xdr:row>95</xdr:row>
      <xdr:rowOff>103936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25213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22771</xdr:rowOff>
    </xdr:from>
    <xdr:to>
      <xdr:col>20</xdr:col>
      <xdr:colOff>38100</xdr:colOff>
      <xdr:row>97</xdr:row>
      <xdr:rowOff>124371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140898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107201</xdr:rowOff>
    </xdr:from>
    <xdr:to>
      <xdr:col>15</xdr:col>
      <xdr:colOff>101600</xdr:colOff>
      <xdr:row>98</xdr:row>
      <xdr:rowOff>37351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28478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8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15442</xdr:rowOff>
    </xdr:from>
    <xdr:to>
      <xdr:col>10</xdr:col>
      <xdr:colOff>165100</xdr:colOff>
      <xdr:row>98</xdr:row>
      <xdr:rowOff>117042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108169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9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27191</xdr:rowOff>
    </xdr:from>
    <xdr:to>
      <xdr:col>6</xdr:col>
      <xdr:colOff>38100</xdr:colOff>
      <xdr:row>98</xdr:row>
      <xdr:rowOff>128791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119918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92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157048</xdr:rowOff>
    </xdr:from>
    <xdr:to>
      <xdr:col>55</xdr:col>
      <xdr:colOff>0</xdr:colOff>
      <xdr:row>39</xdr:row>
      <xdr:rowOff>19203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471998"/>
          <a:ext cx="838200" cy="1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157048</xdr:rowOff>
    </xdr:from>
    <xdr:to>
      <xdr:col>50</xdr:col>
      <xdr:colOff>114300</xdr:colOff>
      <xdr:row>39</xdr:row>
      <xdr:rowOff>74155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471998"/>
          <a:ext cx="889000" cy="12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74155</xdr:rowOff>
    </xdr:from>
    <xdr:to>
      <xdr:col>45</xdr:col>
      <xdr:colOff>177800</xdr:colOff>
      <xdr:row>39</xdr:row>
      <xdr:rowOff>103695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760705"/>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75235</xdr:rowOff>
    </xdr:from>
    <xdr:to>
      <xdr:col>41</xdr:col>
      <xdr:colOff>50800</xdr:colOff>
      <xdr:row>39</xdr:row>
      <xdr:rowOff>103695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61785"/>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139853</xdr:rowOff>
    </xdr:from>
    <xdr:to>
      <xdr:col>55</xdr:col>
      <xdr:colOff>50800</xdr:colOff>
      <xdr:row>39</xdr:row>
      <xdr:rowOff>70003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54780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106248</xdr:rowOff>
    </xdr:from>
    <xdr:to>
      <xdr:col>50</xdr:col>
      <xdr:colOff>165100</xdr:colOff>
      <xdr:row>32</xdr:row>
      <xdr:rowOff>36398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27525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23355</xdr:rowOff>
    </xdr:from>
    <xdr:to>
      <xdr:col>46</xdr:col>
      <xdr:colOff>38100</xdr:colOff>
      <xdr:row>39</xdr:row>
      <xdr:rowOff>124955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116082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8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52895</xdr:rowOff>
    </xdr:from>
    <xdr:to>
      <xdr:col>41</xdr:col>
      <xdr:colOff>101600</xdr:colOff>
      <xdr:row>39</xdr:row>
      <xdr:rowOff>154495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145622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24435</xdr:rowOff>
    </xdr:from>
    <xdr:to>
      <xdr:col>36</xdr:col>
      <xdr:colOff>165100</xdr:colOff>
      <xdr:row>39</xdr:row>
      <xdr:rowOff>126035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117162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23305</xdr:rowOff>
    </xdr:from>
    <xdr:to>
      <xdr:col>54</xdr:col>
      <xdr:colOff>189865</xdr:colOff>
      <xdr:row>58</xdr:row>
      <xdr:rowOff>133376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938705"/>
          <a:ext cx="1270" cy="113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137203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133376</xdr:rowOff>
    </xdr:from>
    <xdr:to>
      <xdr:col>55</xdr:col>
      <xdr:colOff>88900</xdr:colOff>
      <xdr:row>58</xdr:row>
      <xdr:rowOff>133376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141432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71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23305</xdr:rowOff>
    </xdr:from>
    <xdr:to>
      <xdr:col>55</xdr:col>
      <xdr:colOff>88900</xdr:colOff>
      <xdr:row>52</xdr:row>
      <xdr:rowOff>23305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938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84512</xdr:rowOff>
    </xdr:from>
    <xdr:to>
      <xdr:col>55</xdr:col>
      <xdr:colOff>0</xdr:colOff>
      <xdr:row>55</xdr:row>
      <xdr:rowOff>59881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71362"/>
          <a:ext cx="838200" cy="3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20045</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27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41618</xdr:rowOff>
    </xdr:from>
    <xdr:to>
      <xdr:col>55</xdr:col>
      <xdr:colOff>50800</xdr:colOff>
      <xdr:row>54</xdr:row>
      <xdr:rowOff>143218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49688</xdr:rowOff>
    </xdr:from>
    <xdr:to>
      <xdr:col>50</xdr:col>
      <xdr:colOff>114300</xdr:colOff>
      <xdr:row>55</xdr:row>
      <xdr:rowOff>59881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793638"/>
          <a:ext cx="8890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112408</xdr:rowOff>
    </xdr:from>
    <xdr:to>
      <xdr:col>50</xdr:col>
      <xdr:colOff>165100</xdr:colOff>
      <xdr:row>55</xdr:row>
      <xdr:rowOff>42558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59085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49688</xdr:rowOff>
    </xdr:from>
    <xdr:to>
      <xdr:col>45</xdr:col>
      <xdr:colOff>177800</xdr:colOff>
      <xdr:row>52</xdr:row>
      <xdr:rowOff>146691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793638"/>
          <a:ext cx="8890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143535</xdr:rowOff>
    </xdr:from>
    <xdr:to>
      <xdr:col>46</xdr:col>
      <xdr:colOff>38100</xdr:colOff>
      <xdr:row>55</xdr:row>
      <xdr:rowOff>73685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64812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146691</xdr:rowOff>
    </xdr:from>
    <xdr:to>
      <xdr:col>41</xdr:col>
      <xdr:colOff>50800</xdr:colOff>
      <xdr:row>54</xdr:row>
      <xdr:rowOff>71406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062091"/>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13748</xdr:rowOff>
    </xdr:from>
    <xdr:to>
      <xdr:col>41</xdr:col>
      <xdr:colOff>101600</xdr:colOff>
      <xdr:row>55</xdr:row>
      <xdr:rowOff>115348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106475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52762</xdr:rowOff>
    </xdr:from>
    <xdr:to>
      <xdr:col>36</xdr:col>
      <xdr:colOff>165100</xdr:colOff>
      <xdr:row>55</xdr:row>
      <xdr:rowOff>154362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145489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33712</xdr:rowOff>
    </xdr:from>
    <xdr:to>
      <xdr:col>55</xdr:col>
      <xdr:colOff>50800</xdr:colOff>
      <xdr:row>53</xdr:row>
      <xdr:rowOff>135312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56589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9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9081</xdr:rowOff>
    </xdr:from>
    <xdr:to>
      <xdr:col>50</xdr:col>
      <xdr:colOff>165100</xdr:colOff>
      <xdr:row>55</xdr:row>
      <xdr:rowOff>110681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101808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170338</xdr:rowOff>
    </xdr:from>
    <xdr:to>
      <xdr:col>46</xdr:col>
      <xdr:colOff>38100</xdr:colOff>
      <xdr:row>51</xdr:row>
      <xdr:rowOff>100488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117015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95891</xdr:rowOff>
    </xdr:from>
    <xdr:to>
      <xdr:col>41</xdr:col>
      <xdr:colOff>101600</xdr:colOff>
      <xdr:row>53</xdr:row>
      <xdr:rowOff>26041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42568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20606</xdr:rowOff>
    </xdr:from>
    <xdr:to>
      <xdr:col>36</xdr:col>
      <xdr:colOff>165100</xdr:colOff>
      <xdr:row>54</xdr:row>
      <xdr:rowOff>122206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138733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137512</xdr:rowOff>
    </xdr:from>
    <xdr:to>
      <xdr:col>54</xdr:col>
      <xdr:colOff>189865</xdr:colOff>
      <xdr:row>78</xdr:row>
      <xdr:rowOff>123665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653362"/>
          <a:ext cx="1270" cy="84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127492</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123665</xdr:rowOff>
    </xdr:from>
    <xdr:to>
      <xdr:col>55</xdr:col>
      <xdr:colOff>88900</xdr:colOff>
      <xdr:row>78</xdr:row>
      <xdr:rowOff>123665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84189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42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137512</xdr:rowOff>
    </xdr:from>
    <xdr:to>
      <xdr:col>55</xdr:col>
      <xdr:colOff>88900</xdr:colOff>
      <xdr:row>73</xdr:row>
      <xdr:rowOff>137512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65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138525</xdr:rowOff>
    </xdr:from>
    <xdr:to>
      <xdr:col>55</xdr:col>
      <xdr:colOff>0</xdr:colOff>
      <xdr:row>77</xdr:row>
      <xdr:rowOff>64426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68725"/>
          <a:ext cx="8382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70172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2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47295</xdr:rowOff>
    </xdr:from>
    <xdr:to>
      <xdr:col>55</xdr:col>
      <xdr:colOff>50800</xdr:colOff>
      <xdr:row>76</xdr:row>
      <xdr:rowOff>148895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0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79153</xdr:rowOff>
    </xdr:from>
    <xdr:to>
      <xdr:col>50</xdr:col>
      <xdr:colOff>114300</xdr:colOff>
      <xdr:row>77</xdr:row>
      <xdr:rowOff>64426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080653"/>
          <a:ext cx="8890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39098</xdr:rowOff>
    </xdr:from>
    <xdr:to>
      <xdr:col>50</xdr:col>
      <xdr:colOff>165100</xdr:colOff>
      <xdr:row>76</xdr:row>
      <xdr:rowOff>140698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157225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79153</xdr:rowOff>
    </xdr:from>
    <xdr:to>
      <xdr:col>45</xdr:col>
      <xdr:colOff>177800</xdr:colOff>
      <xdr:row>72</xdr:row>
      <xdr:rowOff>72034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080653"/>
          <a:ext cx="8890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169498</xdr:rowOff>
    </xdr:from>
    <xdr:to>
      <xdr:col>46</xdr:col>
      <xdr:colOff>38100</xdr:colOff>
      <xdr:row>76</xdr:row>
      <xdr:rowOff>99648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90775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72034</xdr:rowOff>
    </xdr:from>
    <xdr:to>
      <xdr:col>41</xdr:col>
      <xdr:colOff>50800</xdr:colOff>
      <xdr:row>75</xdr:row>
      <xdr:rowOff>44407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416434"/>
          <a:ext cx="889000" cy="4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136449</xdr:rowOff>
    </xdr:from>
    <xdr:to>
      <xdr:col>41</xdr:col>
      <xdr:colOff>101600</xdr:colOff>
      <xdr:row>76</xdr:row>
      <xdr:rowOff>66599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57726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5462</xdr:rowOff>
    </xdr:from>
    <xdr:to>
      <xdr:col>36</xdr:col>
      <xdr:colOff>165100</xdr:colOff>
      <xdr:row>76</xdr:row>
      <xdr:rowOff>107062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87725</xdr:rowOff>
    </xdr:from>
    <xdr:to>
      <xdr:col>55</xdr:col>
      <xdr:colOff>50800</xdr:colOff>
      <xdr:row>77</xdr:row>
      <xdr:rowOff>17875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66152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13626</xdr:rowOff>
    </xdr:from>
    <xdr:to>
      <xdr:col>50</xdr:col>
      <xdr:colOff>165100</xdr:colOff>
      <xdr:row>77</xdr:row>
      <xdr:rowOff>115226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106353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28353</xdr:rowOff>
    </xdr:from>
    <xdr:to>
      <xdr:col>46</xdr:col>
      <xdr:colOff>38100</xdr:colOff>
      <xdr:row>70</xdr:row>
      <xdr:rowOff>129953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146480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21234</xdr:rowOff>
    </xdr:from>
    <xdr:to>
      <xdr:col>41</xdr:col>
      <xdr:colOff>101600</xdr:colOff>
      <xdr:row>72</xdr:row>
      <xdr:rowOff>122834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139361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165057</xdr:rowOff>
    </xdr:from>
    <xdr:to>
      <xdr:col>36</xdr:col>
      <xdr:colOff>165100</xdr:colOff>
      <xdr:row>75</xdr:row>
      <xdr:rowOff>95207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111734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26338</xdr:rowOff>
    </xdr:from>
    <xdr:to>
      <xdr:col>55</xdr:col>
      <xdr:colOff>0</xdr:colOff>
      <xdr:row>94</xdr:row>
      <xdr:rowOff>43300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71188"/>
          <a:ext cx="838200" cy="18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43300</xdr:rowOff>
    </xdr:from>
    <xdr:to>
      <xdr:col>50</xdr:col>
      <xdr:colOff>114300</xdr:colOff>
      <xdr:row>95</xdr:row>
      <xdr:rowOff>153485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59600"/>
          <a:ext cx="889000" cy="2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153485</xdr:rowOff>
    </xdr:from>
    <xdr:to>
      <xdr:col>45</xdr:col>
      <xdr:colOff>177800</xdr:colOff>
      <xdr:row>96</xdr:row>
      <xdr:rowOff>51826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1235"/>
          <a:ext cx="889000" cy="6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36990</xdr:rowOff>
    </xdr:from>
    <xdr:to>
      <xdr:col>41</xdr:col>
      <xdr:colOff>50800</xdr:colOff>
      <xdr:row>96</xdr:row>
      <xdr:rowOff>51826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96190"/>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146988</xdr:rowOff>
    </xdr:from>
    <xdr:to>
      <xdr:col>55</xdr:col>
      <xdr:colOff>50800</xdr:colOff>
      <xdr:row>93</xdr:row>
      <xdr:rowOff>77138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169865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163950</xdr:rowOff>
    </xdr:from>
    <xdr:to>
      <xdr:col>50</xdr:col>
      <xdr:colOff>165100</xdr:colOff>
      <xdr:row>94</xdr:row>
      <xdr:rowOff>94100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110627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8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102685</xdr:rowOff>
    </xdr:from>
    <xdr:to>
      <xdr:col>46</xdr:col>
      <xdr:colOff>38100</xdr:colOff>
      <xdr:row>96</xdr:row>
      <xdr:rowOff>32835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1026</xdr:rowOff>
    </xdr:from>
    <xdr:to>
      <xdr:col>41</xdr:col>
      <xdr:colOff>101600</xdr:colOff>
      <xdr:row>96</xdr:row>
      <xdr:rowOff>102626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93753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5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157640</xdr:rowOff>
    </xdr:from>
    <xdr:to>
      <xdr:col>36</xdr:col>
      <xdr:colOff>165100</xdr:colOff>
      <xdr:row>96</xdr:row>
      <xdr:rowOff>87790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78917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24600</xdr:rowOff>
    </xdr:from>
    <xdr:to>
      <xdr:col>85</xdr:col>
      <xdr:colOff>126364</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6196800"/>
          <a:ext cx="1269" cy="34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142727</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97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24600</xdr:rowOff>
    </xdr:from>
    <xdr:to>
      <xdr:col>86</xdr:col>
      <xdr:colOff>25400</xdr:colOff>
      <xdr:row>36</xdr:row>
      <xdr:rowOff>24600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1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121012</xdr:rowOff>
    </xdr:from>
    <xdr:to>
      <xdr:col>85</xdr:col>
      <xdr:colOff>127000</xdr:colOff>
      <xdr:row>36</xdr:row>
      <xdr:rowOff>133642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121762"/>
          <a:ext cx="838200" cy="1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72414</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160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93987</xdr:rowOff>
    </xdr:from>
    <xdr:to>
      <xdr:col>85</xdr:col>
      <xdr:colOff>177800</xdr:colOff>
      <xdr:row>38</xdr:row>
      <xdr:rowOff>24137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29915</xdr:rowOff>
    </xdr:from>
    <xdr:to>
      <xdr:col>81</xdr:col>
      <xdr:colOff>50800</xdr:colOff>
      <xdr:row>35</xdr:row>
      <xdr:rowOff>121012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5859215"/>
          <a:ext cx="8890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69412</xdr:rowOff>
    </xdr:from>
    <xdr:to>
      <xdr:col>81</xdr:col>
      <xdr:colOff>101600</xdr:colOff>
      <xdr:row>37</xdr:row>
      <xdr:rowOff>171012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4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162139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34658</xdr:rowOff>
    </xdr:from>
    <xdr:to>
      <xdr:col>76</xdr:col>
      <xdr:colOff>114300</xdr:colOff>
      <xdr:row>34</xdr:row>
      <xdr:rowOff>29915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5521058"/>
          <a:ext cx="8890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50667</xdr:rowOff>
    </xdr:from>
    <xdr:to>
      <xdr:col>76</xdr:col>
      <xdr:colOff>165100</xdr:colOff>
      <xdr:row>37</xdr:row>
      <xdr:rowOff>152267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143394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19514</xdr:rowOff>
    </xdr:from>
    <xdr:to>
      <xdr:col>71</xdr:col>
      <xdr:colOff>177800</xdr:colOff>
      <xdr:row>32</xdr:row>
      <xdr:rowOff>34658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5334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63297</xdr:rowOff>
    </xdr:from>
    <xdr:to>
      <xdr:col>72</xdr:col>
      <xdr:colOff>38100</xdr:colOff>
      <xdr:row>37</xdr:row>
      <xdr:rowOff>164897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156024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99587</xdr:rowOff>
    </xdr:from>
    <xdr:to>
      <xdr:col>67</xdr:col>
      <xdr:colOff>101600</xdr:colOff>
      <xdr:row>38</xdr:row>
      <xdr:rowOff>29737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20864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82842</xdr:rowOff>
    </xdr:from>
    <xdr:to>
      <xdr:col>85</xdr:col>
      <xdr:colOff>177800</xdr:colOff>
      <xdr:row>37</xdr:row>
      <xdr:rowOff>12992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2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169219</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1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70212</xdr:rowOff>
    </xdr:from>
    <xdr:to>
      <xdr:col>81</xdr:col>
      <xdr:colOff>101600</xdr:colOff>
      <xdr:row>36</xdr:row>
      <xdr:rowOff>362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0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16889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584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150565</xdr:rowOff>
    </xdr:from>
    <xdr:to>
      <xdr:col>76</xdr:col>
      <xdr:colOff>165100</xdr:colOff>
      <xdr:row>34</xdr:row>
      <xdr:rowOff>80715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58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97242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55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155308</xdr:rowOff>
    </xdr:from>
    <xdr:to>
      <xdr:col>72</xdr:col>
      <xdr:colOff>38100</xdr:colOff>
      <xdr:row>32</xdr:row>
      <xdr:rowOff>85458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101985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5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140164</xdr:rowOff>
    </xdr:from>
    <xdr:to>
      <xdr:col>67</xdr:col>
      <xdr:colOff>101600</xdr:colOff>
      <xdr:row>31</xdr:row>
      <xdr:rowOff>70314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86841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156921</xdr:rowOff>
    </xdr:from>
    <xdr:to>
      <xdr:col>85</xdr:col>
      <xdr:colOff>127000</xdr:colOff>
      <xdr:row>78</xdr:row>
      <xdr:rowOff>159283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8571"/>
          <a:ext cx="8382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10998</xdr:rowOff>
    </xdr:from>
    <xdr:to>
      <xdr:col>81</xdr:col>
      <xdr:colOff>50800</xdr:colOff>
      <xdr:row>78</xdr:row>
      <xdr:rowOff>159283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1264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10998</xdr:rowOff>
    </xdr:from>
    <xdr:to>
      <xdr:col>76</xdr:col>
      <xdr:colOff>114300</xdr:colOff>
      <xdr:row>78</xdr:row>
      <xdr:rowOff>84798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12648"/>
          <a:ext cx="8890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84798</xdr:rowOff>
    </xdr:from>
    <xdr:to>
      <xdr:col>71</xdr:col>
      <xdr:colOff>177800</xdr:colOff>
      <xdr:row>78</xdr:row>
      <xdr:rowOff>96152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57898"/>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106121</xdr:rowOff>
    </xdr:from>
    <xdr:to>
      <xdr:col>85</xdr:col>
      <xdr:colOff>177800</xdr:colOff>
      <xdr:row>78</xdr:row>
      <xdr:rowOff>36271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84548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108483</xdr:rowOff>
    </xdr:from>
    <xdr:to>
      <xdr:col>81</xdr:col>
      <xdr:colOff>101600</xdr:colOff>
      <xdr:row>79</xdr:row>
      <xdr:rowOff>38633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29760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131648</xdr:rowOff>
    </xdr:from>
    <xdr:to>
      <xdr:col>76</xdr:col>
      <xdr:colOff>165100</xdr:colOff>
      <xdr:row>77</xdr:row>
      <xdr:rowOff>61798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52925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33998</xdr:rowOff>
    </xdr:from>
    <xdr:to>
      <xdr:col>72</xdr:col>
      <xdr:colOff>38100</xdr:colOff>
      <xdr:row>78</xdr:row>
      <xdr:rowOff>135598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126725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45352</xdr:rowOff>
    </xdr:from>
    <xdr:to>
      <xdr:col>67</xdr:col>
      <xdr:colOff>101600</xdr:colOff>
      <xdr:row>78</xdr:row>
      <xdr:rowOff>146952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138079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3637</xdr:rowOff>
    </xdr:from>
    <xdr:to>
      <xdr:col>85</xdr:col>
      <xdr:colOff>127000</xdr:colOff>
      <xdr:row>96</xdr:row>
      <xdr:rowOff>75647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462837"/>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167818</xdr:rowOff>
    </xdr:from>
    <xdr:to>
      <xdr:col>81</xdr:col>
      <xdr:colOff>50800</xdr:colOff>
      <xdr:row>96</xdr:row>
      <xdr:rowOff>3637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4555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167818</xdr:rowOff>
    </xdr:from>
    <xdr:to>
      <xdr:col>76</xdr:col>
      <xdr:colOff>114300</xdr:colOff>
      <xdr:row>96</xdr:row>
      <xdr:rowOff>6015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45556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6015</xdr:rowOff>
    </xdr:from>
    <xdr:to>
      <xdr:col>71</xdr:col>
      <xdr:colOff>177800</xdr:colOff>
      <xdr:row>96</xdr:row>
      <xdr:rowOff>42453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465215"/>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24847</xdr:rowOff>
    </xdr:from>
    <xdr:to>
      <xdr:col>85</xdr:col>
      <xdr:colOff>177800</xdr:colOff>
      <xdr:row>96</xdr:row>
      <xdr:rowOff>126447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4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3274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124287</xdr:rowOff>
    </xdr:from>
    <xdr:to>
      <xdr:col>81</xdr:col>
      <xdr:colOff>101600</xdr:colOff>
      <xdr:row>96</xdr:row>
      <xdr:rowOff>54437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70964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117018</xdr:rowOff>
    </xdr:from>
    <xdr:to>
      <xdr:col>76</xdr:col>
      <xdr:colOff>165100</xdr:colOff>
      <xdr:row>96</xdr:row>
      <xdr:rowOff>47168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4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63695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1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126665</xdr:rowOff>
    </xdr:from>
    <xdr:to>
      <xdr:col>72</xdr:col>
      <xdr:colOff>38100</xdr:colOff>
      <xdr:row>96</xdr:row>
      <xdr:rowOff>56815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73342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1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163103</xdr:rowOff>
    </xdr:from>
    <xdr:to>
      <xdr:col>67</xdr:col>
      <xdr:colOff>101600</xdr:colOff>
      <xdr:row>96</xdr:row>
      <xdr:rowOff>93253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4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109780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22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128270</xdr:rowOff>
    </xdr:from>
    <xdr:to>
      <xdr:col>116</xdr:col>
      <xdr:colOff>63500</xdr:colOff>
      <xdr:row>33</xdr:row>
      <xdr:rowOff>78740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61467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78740</xdr:rowOff>
    </xdr:from>
    <xdr:to>
      <xdr:col>111</xdr:col>
      <xdr:colOff>177800</xdr:colOff>
      <xdr:row>34</xdr:row>
      <xdr:rowOff>254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736590"/>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168275</xdr:rowOff>
    </xdr:from>
    <xdr:to>
      <xdr:col>107</xdr:col>
      <xdr:colOff>50800</xdr:colOff>
      <xdr:row>34</xdr:row>
      <xdr:rowOff>254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8261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168275</xdr:rowOff>
    </xdr:from>
    <xdr:to>
      <xdr:col>102</xdr:col>
      <xdr:colOff>114300</xdr:colOff>
      <xdr:row>34</xdr:row>
      <xdr:rowOff>635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826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77470</xdr:rowOff>
    </xdr:from>
    <xdr:to>
      <xdr:col>116</xdr:col>
      <xdr:colOff>114300</xdr:colOff>
      <xdr:row>33</xdr:row>
      <xdr:rowOff>7620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100347</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27940</xdr:rowOff>
    </xdr:from>
    <xdr:to>
      <xdr:col>112</xdr:col>
      <xdr:colOff>38100</xdr:colOff>
      <xdr:row>33</xdr:row>
      <xdr:rowOff>129540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146067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120904</xdr:rowOff>
    </xdr:from>
    <xdr:to>
      <xdr:col>107</xdr:col>
      <xdr:colOff>101600</xdr:colOff>
      <xdr:row>34</xdr:row>
      <xdr:rowOff>51054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67581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117475</xdr:rowOff>
    </xdr:from>
    <xdr:to>
      <xdr:col>102</xdr:col>
      <xdr:colOff>165100</xdr:colOff>
      <xdr:row>34</xdr:row>
      <xdr:rowOff>47625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64152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121285</xdr:rowOff>
    </xdr:from>
    <xdr:to>
      <xdr:col>98</xdr:col>
      <xdr:colOff>38100</xdr:colOff>
      <xdr:row>34</xdr:row>
      <xdr:rowOff>51435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67962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95233</xdr:rowOff>
    </xdr:from>
    <xdr:to>
      <xdr:col>116</xdr:col>
      <xdr:colOff>63500</xdr:colOff>
      <xdr:row>58</xdr:row>
      <xdr:rowOff>95717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39333"/>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95114</xdr:rowOff>
    </xdr:from>
    <xdr:to>
      <xdr:col>111</xdr:col>
      <xdr:colOff>177800</xdr:colOff>
      <xdr:row>58</xdr:row>
      <xdr:rowOff>95233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39214"/>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94383</xdr:rowOff>
    </xdr:from>
    <xdr:to>
      <xdr:col>107</xdr:col>
      <xdr:colOff>50800</xdr:colOff>
      <xdr:row>58</xdr:row>
      <xdr:rowOff>95114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3848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55666</xdr:rowOff>
    </xdr:from>
    <xdr:to>
      <xdr:col>102</xdr:col>
      <xdr:colOff>114300</xdr:colOff>
      <xdr:row>58</xdr:row>
      <xdr:rowOff>94383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99766"/>
          <a:ext cx="889000" cy="3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44917</xdr:rowOff>
    </xdr:from>
    <xdr:to>
      <xdr:col>116</xdr:col>
      <xdr:colOff>114300</xdr:colOff>
      <xdr:row>58</xdr:row>
      <xdr:rowOff>146517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131294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44433</xdr:rowOff>
    </xdr:from>
    <xdr:to>
      <xdr:col>112</xdr:col>
      <xdr:colOff>38100</xdr:colOff>
      <xdr:row>58</xdr:row>
      <xdr:rowOff>146033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137160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44314</xdr:rowOff>
    </xdr:from>
    <xdr:to>
      <xdr:col>107</xdr:col>
      <xdr:colOff>101600</xdr:colOff>
      <xdr:row>58</xdr:row>
      <xdr:rowOff>145914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137041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43583</xdr:rowOff>
    </xdr:from>
    <xdr:to>
      <xdr:col>102</xdr:col>
      <xdr:colOff>165100</xdr:colOff>
      <xdr:row>58</xdr:row>
      <xdr:rowOff>145183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4866</xdr:rowOff>
    </xdr:from>
    <xdr:to>
      <xdr:col>98</xdr:col>
      <xdr:colOff>38100</xdr:colOff>
      <xdr:row>58</xdr:row>
      <xdr:rowOff>106466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97593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4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128918</xdr:rowOff>
    </xdr:from>
    <xdr:to>
      <xdr:col>116</xdr:col>
      <xdr:colOff>63500</xdr:colOff>
      <xdr:row>74</xdr:row>
      <xdr:rowOff>141186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16218"/>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141186</xdr:rowOff>
    </xdr:from>
    <xdr:to>
      <xdr:col>111</xdr:col>
      <xdr:colOff>177800</xdr:colOff>
      <xdr:row>75</xdr:row>
      <xdr:rowOff>7721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28486"/>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7721</xdr:rowOff>
    </xdr:from>
    <xdr:to>
      <xdr:col>107</xdr:col>
      <xdr:colOff>50800</xdr:colOff>
      <xdr:row>75</xdr:row>
      <xdr:rowOff>23800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866471"/>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23800</xdr:rowOff>
    </xdr:from>
    <xdr:to>
      <xdr:col>102</xdr:col>
      <xdr:colOff>114300</xdr:colOff>
      <xdr:row>75</xdr:row>
      <xdr:rowOff>84455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82550"/>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78118</xdr:rowOff>
    </xdr:from>
    <xdr:to>
      <xdr:col>116</xdr:col>
      <xdr:colOff>114300</xdr:colOff>
      <xdr:row>75</xdr:row>
      <xdr:rowOff>8268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100995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90386</xdr:rowOff>
    </xdr:from>
    <xdr:to>
      <xdr:col>112</xdr:col>
      <xdr:colOff>38100</xdr:colOff>
      <xdr:row>75</xdr:row>
      <xdr:rowOff>20536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37063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128371</xdr:rowOff>
    </xdr:from>
    <xdr:to>
      <xdr:col>107</xdr:col>
      <xdr:colOff>101600</xdr:colOff>
      <xdr:row>75</xdr:row>
      <xdr:rowOff>58521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75048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144450</xdr:rowOff>
    </xdr:from>
    <xdr:to>
      <xdr:col>102</xdr:col>
      <xdr:colOff>165100</xdr:colOff>
      <xdr:row>75</xdr:row>
      <xdr:rowOff>74600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91127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33655</xdr:rowOff>
    </xdr:from>
    <xdr:to>
      <xdr:col>98</xdr:col>
      <xdr:colOff>38100</xdr:colOff>
      <xdr:row>75</xdr:row>
      <xdr:rowOff>135255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151782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574,357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117,321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決算全体でみると、前年度と比べて約６億円増の約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新型コロナウイルス感染症対応等に係る時間外手当の増、定年退職者の増加等による退職手当の増などが主な要因である。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31,988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億円の皆減などが主な要因である。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熊本西環状道路の道路改築工事の約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や国産農畜産物供給力強靱化事業の約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子育て世帯への給付金関連事業の約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億円の増や障害者自立支援給付費の約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108676</xdr:rowOff>
    </xdr:from>
    <xdr:to>
      <xdr:col>24</xdr:col>
      <xdr:colOff>63500</xdr:colOff>
      <xdr:row>33</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665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90714</xdr:rowOff>
    </xdr:from>
    <xdr:to>
      <xdr:col>19</xdr:col>
      <xdr:colOff>177800</xdr:colOff>
      <xdr:row>33</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485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167458</xdr:rowOff>
    </xdr:from>
    <xdr:to>
      <xdr:col>15</xdr:col>
      <xdr:colOff>50800</xdr:colOff>
      <xdr:row>33</xdr:row>
      <xdr:rowOff>90714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5385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167458</xdr:rowOff>
    </xdr:from>
    <xdr:to>
      <xdr:col>10</xdr:col>
      <xdr:colOff>114300</xdr:colOff>
      <xdr:row>33</xdr:row>
      <xdr:rowOff>56424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538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88900</xdr:rowOff>
    </xdr:from>
    <xdr:to>
      <xdr:col>24</xdr:col>
      <xdr:colOff>114300</xdr:colOff>
      <xdr:row>34</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57876</xdr:rowOff>
    </xdr:from>
    <xdr:to>
      <xdr:col>20</xdr:col>
      <xdr:colOff>38100</xdr:colOff>
      <xdr:row>33</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39914</xdr:rowOff>
    </xdr:from>
    <xdr:to>
      <xdr:col>15</xdr:col>
      <xdr:colOff>101600</xdr:colOff>
      <xdr:row>33</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158041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116658</xdr:rowOff>
    </xdr:from>
    <xdr:to>
      <xdr:col>10</xdr:col>
      <xdr:colOff>165100</xdr:colOff>
      <xdr:row>33</xdr:row>
      <xdr:rowOff>46808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5624</xdr:rowOff>
    </xdr:from>
    <xdr:to>
      <xdr:col>6</xdr:col>
      <xdr:colOff>38100</xdr:colOff>
      <xdr:row>33</xdr:row>
      <xdr:rowOff>107224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123751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12306</xdr:rowOff>
    </xdr:from>
    <xdr:to>
      <xdr:col>24</xdr:col>
      <xdr:colOff>63500</xdr:colOff>
      <xdr:row>58</xdr:row>
      <xdr:rowOff>62026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56256"/>
          <a:ext cx="838200" cy="12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12306</xdr:rowOff>
    </xdr:from>
    <xdr:to>
      <xdr:col>19</xdr:col>
      <xdr:colOff>177800</xdr:colOff>
      <xdr:row>58</xdr:row>
      <xdr:rowOff>33757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56256"/>
          <a:ext cx="8890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33757</xdr:rowOff>
    </xdr:from>
    <xdr:to>
      <xdr:col>15</xdr:col>
      <xdr:colOff>50800</xdr:colOff>
      <xdr:row>58</xdr:row>
      <xdr:rowOff>69418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78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69418</xdr:rowOff>
    </xdr:from>
    <xdr:to>
      <xdr:col>10</xdr:col>
      <xdr:colOff>114300</xdr:colOff>
      <xdr:row>58</xdr:row>
      <xdr:rowOff>99809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3518"/>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11226</xdr:rowOff>
    </xdr:from>
    <xdr:to>
      <xdr:col>24</xdr:col>
      <xdr:colOff>114300</xdr:colOff>
      <xdr:row>58</xdr:row>
      <xdr:rowOff>112826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34103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132956</xdr:rowOff>
    </xdr:from>
    <xdr:to>
      <xdr:col>20</xdr:col>
      <xdr:colOff>38100</xdr:colOff>
      <xdr:row>51</xdr:row>
      <xdr:rowOff>63106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79633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154407</xdr:rowOff>
    </xdr:from>
    <xdr:to>
      <xdr:col>15</xdr:col>
      <xdr:colOff>101600</xdr:colOff>
      <xdr:row>58</xdr:row>
      <xdr:rowOff>84557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101084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18618</xdr:rowOff>
    </xdr:from>
    <xdr:to>
      <xdr:col>10</xdr:col>
      <xdr:colOff>165100</xdr:colOff>
      <xdr:row>58</xdr:row>
      <xdr:rowOff>120218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136745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49009</xdr:rowOff>
    </xdr:from>
    <xdr:to>
      <xdr:col>6</xdr:col>
      <xdr:colOff>38100</xdr:colOff>
      <xdr:row>58</xdr:row>
      <xdr:rowOff>150609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167136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104867</xdr:rowOff>
    </xdr:from>
    <xdr:to>
      <xdr:col>24</xdr:col>
      <xdr:colOff>63500</xdr:colOff>
      <xdr:row>77</xdr:row>
      <xdr:rowOff>57014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63617"/>
          <a:ext cx="838200" cy="2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57014</xdr:rowOff>
    </xdr:from>
    <xdr:to>
      <xdr:col>19</xdr:col>
      <xdr:colOff>177800</xdr:colOff>
      <xdr:row>77</xdr:row>
      <xdr:rowOff>118011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58664"/>
          <a:ext cx="889000" cy="6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94695</xdr:rowOff>
    </xdr:from>
    <xdr:to>
      <xdr:col>15</xdr:col>
      <xdr:colOff>50800</xdr:colOff>
      <xdr:row>77</xdr:row>
      <xdr:rowOff>118011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329634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150064</xdr:rowOff>
    </xdr:from>
    <xdr:to>
      <xdr:col>10</xdr:col>
      <xdr:colOff>114300</xdr:colOff>
      <xdr:row>77</xdr:row>
      <xdr:rowOff>94695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180264"/>
          <a:ext cx="889000" cy="11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54067</xdr:rowOff>
    </xdr:from>
    <xdr:to>
      <xdr:col>24</xdr:col>
      <xdr:colOff>114300</xdr:colOff>
      <xdr:row>75</xdr:row>
      <xdr:rowOff>155668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12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32494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9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6214</xdr:rowOff>
    </xdr:from>
    <xdr:to>
      <xdr:col>20</xdr:col>
      <xdr:colOff>38100</xdr:colOff>
      <xdr:row>77</xdr:row>
      <xdr:rowOff>107814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98941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0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67211</xdr:rowOff>
    </xdr:from>
    <xdr:to>
      <xdr:col>15</xdr:col>
      <xdr:colOff>101600</xdr:colOff>
      <xdr:row>77</xdr:row>
      <xdr:rowOff>168811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159938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36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43895</xdr:rowOff>
    </xdr:from>
    <xdr:to>
      <xdr:col>10</xdr:col>
      <xdr:colOff>165100</xdr:colOff>
      <xdr:row>77</xdr:row>
      <xdr:rowOff>145495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162022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99264</xdr:rowOff>
    </xdr:from>
    <xdr:to>
      <xdr:col>6</xdr:col>
      <xdr:colOff>38100</xdr:colOff>
      <xdr:row>77</xdr:row>
      <xdr:rowOff>29414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45940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90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134282</xdr:rowOff>
    </xdr:from>
    <xdr:to>
      <xdr:col>24</xdr:col>
      <xdr:colOff>63500</xdr:colOff>
      <xdr:row>97</xdr:row>
      <xdr:rowOff>97112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22032"/>
          <a:ext cx="838200" cy="30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97112</xdr:rowOff>
    </xdr:from>
    <xdr:to>
      <xdr:col>19</xdr:col>
      <xdr:colOff>177800</xdr:colOff>
      <xdr:row>98</xdr:row>
      <xdr:rowOff>26772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27762"/>
          <a:ext cx="8890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147199</xdr:rowOff>
    </xdr:from>
    <xdr:to>
      <xdr:col>15</xdr:col>
      <xdr:colOff>50800</xdr:colOff>
      <xdr:row>98</xdr:row>
      <xdr:rowOff>26772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77849"/>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9672</xdr:rowOff>
    </xdr:from>
    <xdr:to>
      <xdr:col>10</xdr:col>
      <xdr:colOff>114300</xdr:colOff>
      <xdr:row>97</xdr:row>
      <xdr:rowOff>147199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5954522"/>
          <a:ext cx="889000" cy="8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41747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83482</xdr:rowOff>
    </xdr:from>
    <xdr:to>
      <xdr:col>24</xdr:col>
      <xdr:colOff>114300</xdr:colOff>
      <xdr:row>96</xdr:row>
      <xdr:rowOff>13632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169859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46312</xdr:rowOff>
    </xdr:from>
    <xdr:to>
      <xdr:col>20</xdr:col>
      <xdr:colOff>38100</xdr:colOff>
      <xdr:row>97</xdr:row>
      <xdr:rowOff>147912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139039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147422</xdr:rowOff>
    </xdr:from>
    <xdr:to>
      <xdr:col>15</xdr:col>
      <xdr:colOff>101600</xdr:colOff>
      <xdr:row>98</xdr:row>
      <xdr:rowOff>77572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96399</xdr:rowOff>
    </xdr:from>
    <xdr:to>
      <xdr:col>10</xdr:col>
      <xdr:colOff>165100</xdr:colOff>
      <xdr:row>98</xdr:row>
      <xdr:rowOff>26549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17676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130322</xdr:rowOff>
    </xdr:from>
    <xdr:to>
      <xdr:col>6</xdr:col>
      <xdr:colOff>38100</xdr:colOff>
      <xdr:row>93</xdr:row>
      <xdr:rowOff>60472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76999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6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69596</xdr:rowOff>
    </xdr:from>
    <xdr:to>
      <xdr:col>55</xdr:col>
      <xdr:colOff>0</xdr:colOff>
      <xdr:row>37</xdr:row>
      <xdr:rowOff>91694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1324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69596</xdr:rowOff>
    </xdr:from>
    <xdr:to>
      <xdr:col>50</xdr:col>
      <xdr:colOff>114300</xdr:colOff>
      <xdr:row>37</xdr:row>
      <xdr:rowOff>108458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132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40640</xdr:rowOff>
    </xdr:from>
    <xdr:to>
      <xdr:col>45</xdr:col>
      <xdr:colOff>177800</xdr:colOff>
      <xdr:row>37</xdr:row>
      <xdr:rowOff>108458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8429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4826</xdr:rowOff>
    </xdr:from>
    <xdr:to>
      <xdr:col>41</xdr:col>
      <xdr:colOff>50800</xdr:colOff>
      <xdr:row>37</xdr:row>
      <xdr:rowOff>40640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484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40894</xdr:rowOff>
    </xdr:from>
    <xdr:to>
      <xdr:col>55</xdr:col>
      <xdr:colOff>50800</xdr:colOff>
      <xdr:row>37</xdr:row>
      <xdr:rowOff>142494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19321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18796</xdr:rowOff>
    </xdr:from>
    <xdr:to>
      <xdr:col>50</xdr:col>
      <xdr:colOff>165100</xdr:colOff>
      <xdr:row>37</xdr:row>
      <xdr:rowOff>120396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136923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57658</xdr:rowOff>
    </xdr:from>
    <xdr:to>
      <xdr:col>46</xdr:col>
      <xdr:colOff>38100</xdr:colOff>
      <xdr:row>37</xdr:row>
      <xdr:rowOff>159258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4335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7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107967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10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125476</xdr:rowOff>
    </xdr:from>
    <xdr:to>
      <xdr:col>36</xdr:col>
      <xdr:colOff>165100</xdr:colOff>
      <xdr:row>37</xdr:row>
      <xdr:rowOff>55626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72153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147955</xdr:rowOff>
    </xdr:from>
    <xdr:to>
      <xdr:col>55</xdr:col>
      <xdr:colOff>0</xdr:colOff>
      <xdr:row>54</xdr:row>
      <xdr:rowOff>11684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720455"/>
          <a:ext cx="838200" cy="5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77978</xdr:rowOff>
    </xdr:from>
    <xdr:to>
      <xdr:col>50</xdr:col>
      <xdr:colOff>114300</xdr:colOff>
      <xdr:row>54</xdr:row>
      <xdr:rowOff>11684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164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31496</xdr:rowOff>
    </xdr:from>
    <xdr:to>
      <xdr:col>45</xdr:col>
      <xdr:colOff>177800</xdr:colOff>
      <xdr:row>53</xdr:row>
      <xdr:rowOff>77978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946896"/>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128270</xdr:rowOff>
    </xdr:from>
    <xdr:to>
      <xdr:col>41</xdr:col>
      <xdr:colOff>50800</xdr:colOff>
      <xdr:row>52</xdr:row>
      <xdr:rowOff>31496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529320"/>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97155</xdr:rowOff>
    </xdr:from>
    <xdr:to>
      <xdr:col>55</xdr:col>
      <xdr:colOff>50800</xdr:colOff>
      <xdr:row>51</xdr:row>
      <xdr:rowOff>27305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50182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6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132334</xdr:rowOff>
    </xdr:from>
    <xdr:to>
      <xdr:col>50</xdr:col>
      <xdr:colOff>165100</xdr:colOff>
      <xdr:row>54</xdr:row>
      <xdr:rowOff>62484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79011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9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27178</xdr:rowOff>
    </xdr:from>
    <xdr:to>
      <xdr:col>46</xdr:col>
      <xdr:colOff>38100</xdr:colOff>
      <xdr:row>53</xdr:row>
      <xdr:rowOff>128778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145305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152146</xdr:rowOff>
    </xdr:from>
    <xdr:to>
      <xdr:col>41</xdr:col>
      <xdr:colOff>101600</xdr:colOff>
      <xdr:row>52</xdr:row>
      <xdr:rowOff>82296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98823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77470</xdr:rowOff>
    </xdr:from>
    <xdr:to>
      <xdr:col>36</xdr:col>
      <xdr:colOff>165100</xdr:colOff>
      <xdr:row>50</xdr:row>
      <xdr:rowOff>7620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24147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73611</xdr:rowOff>
    </xdr:from>
    <xdr:to>
      <xdr:col>55</xdr:col>
      <xdr:colOff>0</xdr:colOff>
      <xdr:row>78</xdr:row>
      <xdr:rowOff>82153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46711"/>
          <a:ext cx="8382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153515</xdr:rowOff>
    </xdr:from>
    <xdr:to>
      <xdr:col>50</xdr:col>
      <xdr:colOff>114300</xdr:colOff>
      <xdr:row>78</xdr:row>
      <xdr:rowOff>73611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355165"/>
          <a:ext cx="889000" cy="9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153515</xdr:rowOff>
    </xdr:from>
    <xdr:to>
      <xdr:col>45</xdr:col>
      <xdr:colOff>177800</xdr:colOff>
      <xdr:row>78</xdr:row>
      <xdr:rowOff>60376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55165"/>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60376</xdr:rowOff>
    </xdr:from>
    <xdr:to>
      <xdr:col>41</xdr:col>
      <xdr:colOff>50800</xdr:colOff>
      <xdr:row>78</xdr:row>
      <xdr:rowOff>113182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33476"/>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31353</xdr:rowOff>
    </xdr:from>
    <xdr:to>
      <xdr:col>55</xdr:col>
      <xdr:colOff>50800</xdr:colOff>
      <xdr:row>78</xdr:row>
      <xdr:rowOff>132953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117730</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22811</xdr:rowOff>
    </xdr:from>
    <xdr:to>
      <xdr:col>50</xdr:col>
      <xdr:colOff>165100</xdr:colOff>
      <xdr:row>78</xdr:row>
      <xdr:rowOff>124411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115538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102715</xdr:rowOff>
    </xdr:from>
    <xdr:to>
      <xdr:col>46</xdr:col>
      <xdr:colOff>38100</xdr:colOff>
      <xdr:row>78</xdr:row>
      <xdr:rowOff>32865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49392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0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9576</xdr:rowOff>
    </xdr:from>
    <xdr:to>
      <xdr:col>41</xdr:col>
      <xdr:colOff>101600</xdr:colOff>
      <xdr:row>78</xdr:row>
      <xdr:rowOff>111176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102303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4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62382</xdr:rowOff>
    </xdr:from>
    <xdr:to>
      <xdr:col>36</xdr:col>
      <xdr:colOff>165100</xdr:colOff>
      <xdr:row>78</xdr:row>
      <xdr:rowOff>163982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155109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73558</xdr:rowOff>
    </xdr:from>
    <xdr:to>
      <xdr:col>55</xdr:col>
      <xdr:colOff>0</xdr:colOff>
      <xdr:row>94</xdr:row>
      <xdr:rowOff>49688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018408"/>
          <a:ext cx="838200" cy="1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35268</xdr:rowOff>
    </xdr:from>
    <xdr:to>
      <xdr:col>50</xdr:col>
      <xdr:colOff>114300</xdr:colOff>
      <xdr:row>94</xdr:row>
      <xdr:rowOff>49688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980118"/>
          <a:ext cx="889000" cy="18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35268</xdr:rowOff>
    </xdr:from>
    <xdr:to>
      <xdr:col>45</xdr:col>
      <xdr:colOff>177800</xdr:colOff>
      <xdr:row>93</xdr:row>
      <xdr:rowOff>152597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980118"/>
          <a:ext cx="889000" cy="1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152597</xdr:rowOff>
    </xdr:from>
    <xdr:to>
      <xdr:col>41</xdr:col>
      <xdr:colOff>50800</xdr:colOff>
      <xdr:row>94</xdr:row>
      <xdr:rowOff>149910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097447"/>
          <a:ext cx="889000" cy="1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22758</xdr:rowOff>
    </xdr:from>
    <xdr:to>
      <xdr:col>55</xdr:col>
      <xdr:colOff>50800</xdr:colOff>
      <xdr:row>93</xdr:row>
      <xdr:rowOff>124358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45635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170338</xdr:rowOff>
    </xdr:from>
    <xdr:to>
      <xdr:col>50</xdr:col>
      <xdr:colOff>165100</xdr:colOff>
      <xdr:row>94</xdr:row>
      <xdr:rowOff>100488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117015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155918</xdr:rowOff>
    </xdr:from>
    <xdr:to>
      <xdr:col>46</xdr:col>
      <xdr:colOff>38100</xdr:colOff>
      <xdr:row>93</xdr:row>
      <xdr:rowOff>86068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9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102595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7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101797</xdr:rowOff>
    </xdr:from>
    <xdr:to>
      <xdr:col>41</xdr:col>
      <xdr:colOff>101600</xdr:colOff>
      <xdr:row>94</xdr:row>
      <xdr:rowOff>31947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48474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99110</xdr:rowOff>
    </xdr:from>
    <xdr:to>
      <xdr:col>36</xdr:col>
      <xdr:colOff>165100</xdr:colOff>
      <xdr:row>95</xdr:row>
      <xdr:rowOff>29260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20387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98715</xdr:rowOff>
    </xdr:from>
    <xdr:to>
      <xdr:col>85</xdr:col>
      <xdr:colOff>127000</xdr:colOff>
      <xdr:row>36</xdr:row>
      <xdr:rowOff>122065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270915"/>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14950</xdr:rowOff>
    </xdr:from>
    <xdr:to>
      <xdr:col>81</xdr:col>
      <xdr:colOff>50800</xdr:colOff>
      <xdr:row>36</xdr:row>
      <xdr:rowOff>122065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844250"/>
          <a:ext cx="8890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14950</xdr:rowOff>
    </xdr:from>
    <xdr:to>
      <xdr:col>76</xdr:col>
      <xdr:colOff>114300</xdr:colOff>
      <xdr:row>35</xdr:row>
      <xdr:rowOff>148027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44250"/>
          <a:ext cx="889000" cy="3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148027</xdr:rowOff>
    </xdr:from>
    <xdr:to>
      <xdr:col>71</xdr:col>
      <xdr:colOff>177800</xdr:colOff>
      <xdr:row>37</xdr:row>
      <xdr:rowOff>6132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148777"/>
          <a:ext cx="8890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47915</xdr:rowOff>
    </xdr:from>
    <xdr:to>
      <xdr:col>85</xdr:col>
      <xdr:colOff>177800</xdr:colOff>
      <xdr:row>36</xdr:row>
      <xdr:rowOff>149515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26342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9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71265</xdr:rowOff>
    </xdr:from>
    <xdr:to>
      <xdr:col>81</xdr:col>
      <xdr:colOff>101600</xdr:colOff>
      <xdr:row>37</xdr:row>
      <xdr:rowOff>1415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163992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3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135600</xdr:rowOff>
    </xdr:from>
    <xdr:to>
      <xdr:col>76</xdr:col>
      <xdr:colOff>165100</xdr:colOff>
      <xdr:row>34</xdr:row>
      <xdr:rowOff>65750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82277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97227</xdr:rowOff>
    </xdr:from>
    <xdr:to>
      <xdr:col>72</xdr:col>
      <xdr:colOff>38100</xdr:colOff>
      <xdr:row>36</xdr:row>
      <xdr:rowOff>27377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18504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126782</xdr:rowOff>
    </xdr:from>
    <xdr:to>
      <xdr:col>67</xdr:col>
      <xdr:colOff>101600</xdr:colOff>
      <xdr:row>37</xdr:row>
      <xdr:rowOff>56932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48059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163741</xdr:rowOff>
    </xdr:from>
    <xdr:to>
      <xdr:col>85</xdr:col>
      <xdr:colOff>127000</xdr:colOff>
      <xdr:row>53</xdr:row>
      <xdr:rowOff>144387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079141"/>
          <a:ext cx="8382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139662</xdr:rowOff>
    </xdr:from>
    <xdr:to>
      <xdr:col>81</xdr:col>
      <xdr:colOff>50800</xdr:colOff>
      <xdr:row>53</xdr:row>
      <xdr:rowOff>144387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22651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139662</xdr:rowOff>
    </xdr:from>
    <xdr:to>
      <xdr:col>76</xdr:col>
      <xdr:colOff>114300</xdr:colOff>
      <xdr:row>55</xdr:row>
      <xdr:rowOff>46584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226512"/>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143548</xdr:rowOff>
    </xdr:from>
    <xdr:to>
      <xdr:col>71</xdr:col>
      <xdr:colOff>177800</xdr:colOff>
      <xdr:row>55</xdr:row>
      <xdr:rowOff>46584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401848"/>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112941</xdr:rowOff>
    </xdr:from>
    <xdr:to>
      <xdr:col>85</xdr:col>
      <xdr:colOff>177800</xdr:colOff>
      <xdr:row>53</xdr:row>
      <xdr:rowOff>43091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0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135818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93587</xdr:rowOff>
    </xdr:from>
    <xdr:to>
      <xdr:col>81</xdr:col>
      <xdr:colOff>101600</xdr:colOff>
      <xdr:row>54</xdr:row>
      <xdr:rowOff>23737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40264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88862</xdr:rowOff>
    </xdr:from>
    <xdr:to>
      <xdr:col>76</xdr:col>
      <xdr:colOff>165100</xdr:colOff>
      <xdr:row>54</xdr:row>
      <xdr:rowOff>19012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1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35539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167234</xdr:rowOff>
    </xdr:from>
    <xdr:to>
      <xdr:col>72</xdr:col>
      <xdr:colOff>38100</xdr:colOff>
      <xdr:row>55</xdr:row>
      <xdr:rowOff>97384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113911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92748</xdr:rowOff>
    </xdr:from>
    <xdr:to>
      <xdr:col>67</xdr:col>
      <xdr:colOff>101600</xdr:colOff>
      <xdr:row>55</xdr:row>
      <xdr:rowOff>22898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3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39425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1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24600</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3054800"/>
          <a:ext cx="1269" cy="34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142727</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8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24600</xdr:rowOff>
    </xdr:from>
    <xdr:to>
      <xdr:col>86</xdr:col>
      <xdr:colOff>25400</xdr:colOff>
      <xdr:row>76</xdr:row>
      <xdr:rowOff>24600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0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121012</xdr:rowOff>
    </xdr:from>
    <xdr:to>
      <xdr:col>85</xdr:col>
      <xdr:colOff>127000</xdr:colOff>
      <xdr:row>76</xdr:row>
      <xdr:rowOff>133641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979762"/>
          <a:ext cx="838200" cy="1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29915</xdr:rowOff>
    </xdr:from>
    <xdr:to>
      <xdr:col>81</xdr:col>
      <xdr:colOff>50800</xdr:colOff>
      <xdr:row>75</xdr:row>
      <xdr:rowOff>121012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717215"/>
          <a:ext cx="8890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69411</xdr:rowOff>
    </xdr:from>
    <xdr:to>
      <xdr:col>81</xdr:col>
      <xdr:colOff>101600</xdr:colOff>
      <xdr:row>77</xdr:row>
      <xdr:rowOff>171011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162138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34658</xdr:rowOff>
    </xdr:from>
    <xdr:to>
      <xdr:col>76</xdr:col>
      <xdr:colOff>114300</xdr:colOff>
      <xdr:row>74</xdr:row>
      <xdr:rowOff>29915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379058"/>
          <a:ext cx="8890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50667</xdr:rowOff>
    </xdr:from>
    <xdr:to>
      <xdr:col>76</xdr:col>
      <xdr:colOff>165100</xdr:colOff>
      <xdr:row>77</xdr:row>
      <xdr:rowOff>152267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143394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3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19514</xdr:rowOff>
    </xdr:from>
    <xdr:to>
      <xdr:col>71</xdr:col>
      <xdr:colOff>177800</xdr:colOff>
      <xdr:row>72</xdr:row>
      <xdr:rowOff>34658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192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63297</xdr:rowOff>
    </xdr:from>
    <xdr:to>
      <xdr:col>72</xdr:col>
      <xdr:colOff>38100</xdr:colOff>
      <xdr:row>77</xdr:row>
      <xdr:rowOff>164897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156024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99588</xdr:rowOff>
    </xdr:from>
    <xdr:to>
      <xdr:col>67</xdr:col>
      <xdr:colOff>101600</xdr:colOff>
      <xdr:row>78</xdr:row>
      <xdr:rowOff>29738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20865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82841</xdr:rowOff>
    </xdr:from>
    <xdr:to>
      <xdr:col>85</xdr:col>
      <xdr:colOff>177800</xdr:colOff>
      <xdr:row>77</xdr:row>
      <xdr:rowOff>12991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1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169218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02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70212</xdr:rowOff>
    </xdr:from>
    <xdr:to>
      <xdr:col>81</xdr:col>
      <xdr:colOff>101600</xdr:colOff>
      <xdr:row>76</xdr:row>
      <xdr:rowOff>363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928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16889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70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150565</xdr:rowOff>
    </xdr:from>
    <xdr:to>
      <xdr:col>76</xdr:col>
      <xdr:colOff>165100</xdr:colOff>
      <xdr:row>74</xdr:row>
      <xdr:rowOff>80715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97242</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155308</xdr:rowOff>
    </xdr:from>
    <xdr:to>
      <xdr:col>72</xdr:col>
      <xdr:colOff>38100</xdr:colOff>
      <xdr:row>72</xdr:row>
      <xdr:rowOff>85458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101985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140164</xdr:rowOff>
    </xdr:from>
    <xdr:to>
      <xdr:col>67</xdr:col>
      <xdr:colOff>101600</xdr:colOff>
      <xdr:row>71</xdr:row>
      <xdr:rowOff>70314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86841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154863</xdr:rowOff>
    </xdr:from>
    <xdr:to>
      <xdr:col>85</xdr:col>
      <xdr:colOff>127000</xdr:colOff>
      <xdr:row>98</xdr:row>
      <xdr:rowOff>157265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85513"/>
          <a:ext cx="8382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7989</xdr:rowOff>
    </xdr:from>
    <xdr:to>
      <xdr:col>81</xdr:col>
      <xdr:colOff>50800</xdr:colOff>
      <xdr:row>98</xdr:row>
      <xdr:rowOff>157265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38639"/>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7989</xdr:rowOff>
    </xdr:from>
    <xdr:to>
      <xdr:col>76</xdr:col>
      <xdr:colOff>114300</xdr:colOff>
      <xdr:row>98</xdr:row>
      <xdr:rowOff>82817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38639"/>
          <a:ext cx="8890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82817</xdr:rowOff>
    </xdr:from>
    <xdr:to>
      <xdr:col>71</xdr:col>
      <xdr:colOff>177800</xdr:colOff>
      <xdr:row>98</xdr:row>
      <xdr:rowOff>94208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84917"/>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104063</xdr:rowOff>
    </xdr:from>
    <xdr:to>
      <xdr:col>85</xdr:col>
      <xdr:colOff>177800</xdr:colOff>
      <xdr:row>98</xdr:row>
      <xdr:rowOff>34213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82490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106465</xdr:rowOff>
    </xdr:from>
    <xdr:to>
      <xdr:col>81</xdr:col>
      <xdr:colOff>101600</xdr:colOff>
      <xdr:row>99</xdr:row>
      <xdr:rowOff>36615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27742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128639</xdr:rowOff>
    </xdr:from>
    <xdr:to>
      <xdr:col>76</xdr:col>
      <xdr:colOff>165100</xdr:colOff>
      <xdr:row>97</xdr:row>
      <xdr:rowOff>58789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49916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32017</xdr:rowOff>
    </xdr:from>
    <xdr:to>
      <xdr:col>72</xdr:col>
      <xdr:colOff>38100</xdr:colOff>
      <xdr:row>98</xdr:row>
      <xdr:rowOff>133617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9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43408</xdr:rowOff>
    </xdr:from>
    <xdr:to>
      <xdr:col>67</xdr:col>
      <xdr:colOff>101600</xdr:colOff>
      <xdr:row>98</xdr:row>
      <xdr:rowOff>145008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136135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9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93091</xdr:rowOff>
    </xdr:from>
    <xdr:to>
      <xdr:col>116</xdr:col>
      <xdr:colOff>63500</xdr:colOff>
      <xdr:row>38</xdr:row>
      <xdr:rowOff>104902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60819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104902</xdr:rowOff>
    </xdr:from>
    <xdr:to>
      <xdr:col>111</xdr:col>
      <xdr:colOff>177800</xdr:colOff>
      <xdr:row>38</xdr:row>
      <xdr:rowOff>137795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20002"/>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122682</xdr:rowOff>
    </xdr:from>
    <xdr:to>
      <xdr:col>107</xdr:col>
      <xdr:colOff>50800</xdr:colOff>
      <xdr:row>38</xdr:row>
      <xdr:rowOff>137795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3778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122682</xdr:rowOff>
    </xdr:from>
    <xdr:to>
      <xdr:col>102</xdr:col>
      <xdr:colOff>114300</xdr:colOff>
      <xdr:row>38</xdr:row>
      <xdr:rowOff>138303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637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42291</xdr:rowOff>
    </xdr:from>
    <xdr:to>
      <xdr:col>116</xdr:col>
      <xdr:colOff>114300</xdr:colOff>
      <xdr:row>38</xdr:row>
      <xdr:rowOff>143891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128668</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4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54102</xdr:rowOff>
    </xdr:from>
    <xdr:to>
      <xdr:col>112</xdr:col>
      <xdr:colOff>38100</xdr:colOff>
      <xdr:row>38</xdr:row>
      <xdr:rowOff>155702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146829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66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86995</xdr:rowOff>
    </xdr:from>
    <xdr:to>
      <xdr:col>107</xdr:col>
      <xdr:colOff>101600</xdr:colOff>
      <xdr:row>39</xdr:row>
      <xdr:rowOff>17145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8272</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71882</xdr:rowOff>
    </xdr:from>
    <xdr:to>
      <xdr:col>102</xdr:col>
      <xdr:colOff>165100</xdr:colOff>
      <xdr:row>39</xdr:row>
      <xdr:rowOff>2032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164609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87503</xdr:rowOff>
    </xdr:from>
    <xdr:to>
      <xdr:col>98</xdr:col>
      <xdr:colOff>38100</xdr:colOff>
      <xdr:row>39</xdr:row>
      <xdr:rowOff>17653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8780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となっており、特別定額給付金給付事業の完了により約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億円となっており、子育て世帯等への臨時特別給付金給付事業が約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億円となっており、新型コロナウイルスワクチン接種経費が約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億円となっており、国産農産物供給力強靱化対策事業が約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億円となっており、復旧・復興の進捗に伴い、熊本地震災害復旧に係る事業費が減少したことが主な要因である。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年度については、新型コロナウイルス感染症への対応分として財政調整基金の取崩しを行っており、実質単年度収支は赤字となった。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令和３年度については、新型コロナウイルス感染症への対応や公債費に係る所要一般財源が増加したものの、市税収入や地方交付税が大きく増加したため、実質単年度収支が平成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年度以来の黒字となった。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今後も事務事業の見直し・統廃合など歳出の合理化等行財政改革を推進し、健全な行財政運営に努めていく。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国民健康保険会計の実質収支については、保険者努力等に伴う国県補助金の増加などにより、令和２年度に引き続き黒字となった。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今後も引き続き、保険料収納率の向上対策や医療費の適正化等に積極的に取り組み、単年度収支の黒字化を維持できるよう努める。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全ての会計において黒字となっており、今後も引き続き健全な行財政運営に努めていく。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熊本地震関連の償還に関して、据置期間終了による元金償還の本格化等により、令和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一方で、算入公債費等として控除する都市計画税が、税率改定により増加したこと等により、実質公債費比率の分子は全体として減少した。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減債基金積立額の統一ルールでは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年償還で設定されているものの、本市では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年据置）で毎年度の発行額の積立額を設定しており、減債基金残高と減債基金積立相当額に乖離が生じる。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年熊本地震に関連する事業の市債発行に加え、公共施設等の長寿命化に関連する事業の市債発行の増等により、地方債の現在高が年々増加傾向にある。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こうした中、これまでは充当可能財源等（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である基準財政需要額算入見込額の増等により分子は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億円前後で推移してきた。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令和３年度は、充当可能基金が介護給付費準備基金の新規設置等により増加したことや、充当可能特定歳入が都市計画税の税率改定により増加したこと等により、分子が前年度比で</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ポイント減少し、過去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億円を積み立てたこと、熊本城の復元整備等に備えるため「熊本城復元整備基金」へ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億円を積み立てたこと、事業者に対する利子補給事業に活用するため令和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年度に積み立てた「熊本市新型コロナウイルス感染症金融対策基金」を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億円取り崩したこと、熊本地震関連事業に活用するため平成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億円取り崩したこと等により、基金全体の残高は前年度比で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減債基金及びその他特定目的基金については、事業への活用により減少傾向で見込んでおり、基金全体としては、今後減少していく見込みである。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・熊本市新型コロナウイルス感染症金融対策基金：熊本県制度融資「金融円滑化特別資金」を利用した事業者に対する利子補給事業を実施すること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・熊本市新型コロナウイルス感染症金融対策基金：利子補給事業充当のための取崩し（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・熊本市新型コロナウイルス感染症金融対策基金：新型コロナウイルス感染症の影響を受けて、売上高が減少した事業者の資金繰りの円滑化のため、今後、計画的に取崩しを行う予定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年度に新型コロナウイルス感染症対策関連の取り崩しにより、若干減少しているが、令和３年度については、利子のみの積立てとなり前年度から横ばいで推移。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年熊本地震により起債した災害復旧事業債等の償還開始のため、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年熊本地震により起債した災害復旧事業債等の償還のために積み立てたものであり、今後、償還期の到来に合わせて随時取り崩していく。その他、財政状況に応じた積立て及び取崩しを実施予定。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2" width="2.08984375" style="173" customWidth="1"/>
    <col min="13" max="17" width="2.36328125" style="173" customWidth="1"/>
    <col min="18" max="119" width="2.08984375" style="173" customWidth="1"/>
    <col min="120" max="16384" width="0" style="173"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4"/>
      <c r="DK1" s="174"/>
      <c r="DL1" s="174"/>
      <c r="DM1" s="174"/>
      <c r="DN1" s="174"/>
      <c r="DO1" s="174"/>
    </row>
    <row r="2" spans="1:119" ht="24" thickBot="1" x14ac:dyDescent="0.25">
      <c r="B2" s="175" t="s">
        <v>81</v>
      </c>
      <c r="C2" s="175"/>
      <c r="D2" s="176"/>
    </row>
    <row r="3" spans="1:119" ht="18.75" customHeight="1" thickBot="1" x14ac:dyDescent="0.25">
      <c r="A3" s="174"/>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4"/>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430551321</v>
      </c>
      <c r="BO4" s="375"/>
      <c r="BP4" s="375"/>
      <c r="BQ4" s="375"/>
      <c r="BR4" s="375"/>
      <c r="BS4" s="375"/>
      <c r="BT4" s="375"/>
      <c r="BU4" s="376"/>
      <c r="BV4" s="374">
        <v>459325452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3.2</v>
      </c>
      <c r="CU4" s="381"/>
      <c r="CV4" s="381"/>
      <c r="CW4" s="381"/>
      <c r="CX4" s="381"/>
      <c r="CY4" s="381"/>
      <c r="CZ4" s="381"/>
      <c r="DA4" s="382"/>
      <c r="DB4" s="380">
        <v>2.8</v>
      </c>
      <c r="DC4" s="381"/>
      <c r="DD4" s="381"/>
      <c r="DE4" s="381"/>
      <c r="DF4" s="381"/>
      <c r="DG4" s="381"/>
      <c r="DH4" s="381"/>
      <c r="DI4" s="382"/>
    </row>
    <row r="5" spans="1:119" ht="18.75" customHeight="1" x14ac:dyDescent="0.2">
      <c r="A5" s="174"/>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420269419</v>
      </c>
      <c r="BO5" s="412"/>
      <c r="BP5" s="412"/>
      <c r="BQ5" s="412"/>
      <c r="BR5" s="412"/>
      <c r="BS5" s="412"/>
      <c r="BT5" s="412"/>
      <c r="BU5" s="413"/>
      <c r="BV5" s="411">
        <v>448374119</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90.8</v>
      </c>
      <c r="CU5" s="409"/>
      <c r="CV5" s="409"/>
      <c r="CW5" s="409"/>
      <c r="CX5" s="409"/>
      <c r="CY5" s="409"/>
      <c r="CZ5" s="409"/>
      <c r="DA5" s="410"/>
      <c r="DB5" s="408">
        <v>91</v>
      </c>
      <c r="DC5" s="409"/>
      <c r="DD5" s="409"/>
      <c r="DE5" s="409"/>
      <c r="DF5" s="409"/>
      <c r="DG5" s="409"/>
      <c r="DH5" s="409"/>
      <c r="DI5" s="410"/>
    </row>
    <row r="6" spans="1:119" ht="18.75" customHeight="1" x14ac:dyDescent="0.2">
      <c r="A6" s="174"/>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10281902</v>
      </c>
      <c r="BO6" s="412"/>
      <c r="BP6" s="412"/>
      <c r="BQ6" s="412"/>
      <c r="BR6" s="412"/>
      <c r="BS6" s="412"/>
      <c r="BT6" s="412"/>
      <c r="BU6" s="413"/>
      <c r="BV6" s="411">
        <v>10951333</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98.8</v>
      </c>
      <c r="CU6" s="449"/>
      <c r="CV6" s="449"/>
      <c r="CW6" s="449"/>
      <c r="CX6" s="449"/>
      <c r="CY6" s="449"/>
      <c r="CZ6" s="449"/>
      <c r="DA6" s="450"/>
      <c r="DB6" s="448">
        <v>99.5</v>
      </c>
      <c r="DC6" s="449"/>
      <c r="DD6" s="449"/>
      <c r="DE6" s="449"/>
      <c r="DF6" s="449"/>
      <c r="DG6" s="449"/>
      <c r="DH6" s="449"/>
      <c r="DI6" s="450"/>
    </row>
    <row r="7" spans="1:119" ht="18.75" customHeight="1" x14ac:dyDescent="0.2">
      <c r="A7" s="174"/>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3609294</v>
      </c>
      <c r="BO7" s="412"/>
      <c r="BP7" s="412"/>
      <c r="BQ7" s="412"/>
      <c r="BR7" s="412"/>
      <c r="BS7" s="412"/>
      <c r="BT7" s="412"/>
      <c r="BU7" s="413"/>
      <c r="BV7" s="411">
        <v>5399761</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208961462</v>
      </c>
      <c r="CU7" s="412"/>
      <c r="CV7" s="412"/>
      <c r="CW7" s="412"/>
      <c r="CX7" s="412"/>
      <c r="CY7" s="412"/>
      <c r="CZ7" s="412"/>
      <c r="DA7" s="413"/>
      <c r="DB7" s="411">
        <v>195249864</v>
      </c>
      <c r="DC7" s="412"/>
      <c r="DD7" s="412"/>
      <c r="DE7" s="412"/>
      <c r="DF7" s="412"/>
      <c r="DG7" s="412"/>
      <c r="DH7" s="412"/>
      <c r="DI7" s="413"/>
    </row>
    <row r="8" spans="1:119" ht="18.75" customHeight="1" thickBot="1" x14ac:dyDescent="0.25">
      <c r="A8" s="174"/>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6672608</v>
      </c>
      <c r="BO8" s="412"/>
      <c r="BP8" s="412"/>
      <c r="BQ8" s="412"/>
      <c r="BR8" s="412"/>
      <c r="BS8" s="412"/>
      <c r="BT8" s="412"/>
      <c r="BU8" s="413"/>
      <c r="BV8" s="411">
        <v>5551572</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0.7</v>
      </c>
      <c r="CU8" s="452"/>
      <c r="CV8" s="452"/>
      <c r="CW8" s="452"/>
      <c r="CX8" s="452"/>
      <c r="CY8" s="452"/>
      <c r="CZ8" s="452"/>
      <c r="DA8" s="453"/>
      <c r="DB8" s="451">
        <v>0.71</v>
      </c>
      <c r="DC8" s="452"/>
      <c r="DD8" s="452"/>
      <c r="DE8" s="452"/>
      <c r="DF8" s="452"/>
      <c r="DG8" s="452"/>
      <c r="DH8" s="452"/>
      <c r="DI8" s="453"/>
    </row>
    <row r="9" spans="1:119" ht="18.75" customHeight="1" thickBot="1" x14ac:dyDescent="0.25">
      <c r="A9" s="174"/>
      <c r="B9" s="405" t="s">
        <v>112</v>
      </c>
      <c r="C9" s="406"/>
      <c r="D9" s="406"/>
      <c r="E9" s="406"/>
      <c r="F9" s="406"/>
      <c r="G9" s="406"/>
      <c r="H9" s="406"/>
      <c r="I9" s="406"/>
      <c r="J9" s="406"/>
      <c r="K9" s="454"/>
      <c r="L9" s="455" t="s">
        <v>113</v>
      </c>
      <c r="M9" s="456"/>
      <c r="N9" s="456"/>
      <c r="O9" s="456"/>
      <c r="P9" s="456"/>
      <c r="Q9" s="457"/>
      <c r="R9" s="458">
        <v>738865</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1116367</v>
      </c>
      <c r="BO9" s="412"/>
      <c r="BP9" s="412"/>
      <c r="BQ9" s="412"/>
      <c r="BR9" s="412"/>
      <c r="BS9" s="412"/>
      <c r="BT9" s="412"/>
      <c r="BU9" s="413"/>
      <c r="BV9" s="411">
        <v>-1119275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13.1</v>
      </c>
      <c r="CU9" s="409"/>
      <c r="CV9" s="409"/>
      <c r="CW9" s="409"/>
      <c r="CX9" s="409"/>
      <c r="CY9" s="409"/>
      <c r="CZ9" s="409"/>
      <c r="DA9" s="410"/>
      <c r="DB9" s="408">
        <v>12.2</v>
      </c>
      <c r="DC9" s="409"/>
      <c r="DD9" s="409"/>
      <c r="DE9" s="409"/>
      <c r="DF9" s="409"/>
      <c r="DG9" s="409"/>
      <c r="DH9" s="409"/>
      <c r="DI9" s="410"/>
    </row>
    <row r="10" spans="1:119" ht="18.75" customHeight="1" thickBot="1" x14ac:dyDescent="0.25">
      <c r="A10" s="174"/>
      <c r="B10" s="405"/>
      <c r="C10" s="406"/>
      <c r="D10" s="406"/>
      <c r="E10" s="406"/>
      <c r="F10" s="406"/>
      <c r="G10" s="406"/>
      <c r="H10" s="406"/>
      <c r="I10" s="406"/>
      <c r="J10" s="406"/>
      <c r="K10" s="454"/>
      <c r="L10" s="461" t="s">
        <v>118</v>
      </c>
      <c r="M10" s="441"/>
      <c r="N10" s="441"/>
      <c r="O10" s="441"/>
      <c r="P10" s="441"/>
      <c r="Q10" s="442"/>
      <c r="R10" s="462">
        <v>740822</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94</v>
      </c>
      <c r="AV10" s="444"/>
      <c r="AW10" s="444"/>
      <c r="AX10" s="444"/>
      <c r="AY10" s="445" t="s">
        <v>120</v>
      </c>
      <c r="AZ10" s="446"/>
      <c r="BA10" s="446"/>
      <c r="BB10" s="446"/>
      <c r="BC10" s="446"/>
      <c r="BD10" s="446"/>
      <c r="BE10" s="446"/>
      <c r="BF10" s="446"/>
      <c r="BG10" s="446"/>
      <c r="BH10" s="446"/>
      <c r="BI10" s="446"/>
      <c r="BJ10" s="446"/>
      <c r="BK10" s="446"/>
      <c r="BL10" s="446"/>
      <c r="BM10" s="447"/>
      <c r="BN10" s="411">
        <v>3343851</v>
      </c>
      <c r="BO10" s="412"/>
      <c r="BP10" s="412"/>
      <c r="BQ10" s="412"/>
      <c r="BR10" s="412"/>
      <c r="BS10" s="412"/>
      <c r="BT10" s="412"/>
      <c r="BU10" s="413"/>
      <c r="BV10" s="411">
        <v>3222598</v>
      </c>
      <c r="BW10" s="412"/>
      <c r="BX10" s="412"/>
      <c r="BY10" s="412"/>
      <c r="BZ10" s="412"/>
      <c r="CA10" s="412"/>
      <c r="CB10" s="412"/>
      <c r="CC10" s="413"/>
      <c r="CD10" s="177" t="s">
        <v>121</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4"/>
      <c r="B12" s="471" t="s">
        <v>129</v>
      </c>
      <c r="C12" s="472"/>
      <c r="D12" s="472"/>
      <c r="E12" s="472"/>
      <c r="F12" s="472"/>
      <c r="G12" s="472"/>
      <c r="H12" s="472"/>
      <c r="I12" s="472"/>
      <c r="J12" s="472"/>
      <c r="K12" s="473"/>
      <c r="L12" s="480" t="s">
        <v>130</v>
      </c>
      <c r="M12" s="481"/>
      <c r="N12" s="481"/>
      <c r="O12" s="481"/>
      <c r="P12" s="481"/>
      <c r="Q12" s="482"/>
      <c r="R12" s="483">
        <v>731722</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94</v>
      </c>
      <c r="AV12" s="444"/>
      <c r="AW12" s="444"/>
      <c r="AX12" s="444"/>
      <c r="AY12" s="445" t="s">
        <v>134</v>
      </c>
      <c r="AZ12" s="446"/>
      <c r="BA12" s="446"/>
      <c r="BB12" s="446"/>
      <c r="BC12" s="446"/>
      <c r="BD12" s="446"/>
      <c r="BE12" s="446"/>
      <c r="BF12" s="446"/>
      <c r="BG12" s="446"/>
      <c r="BH12" s="446"/>
      <c r="BI12" s="446"/>
      <c r="BJ12" s="446"/>
      <c r="BK12" s="446"/>
      <c r="BL12" s="446"/>
      <c r="BM12" s="447"/>
      <c r="BN12" s="411">
        <v>3340000</v>
      </c>
      <c r="BO12" s="412"/>
      <c r="BP12" s="412"/>
      <c r="BQ12" s="412"/>
      <c r="BR12" s="412"/>
      <c r="BS12" s="412"/>
      <c r="BT12" s="412"/>
      <c r="BU12" s="413"/>
      <c r="BV12" s="411">
        <v>3620000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127</v>
      </c>
      <c r="DC12" s="452"/>
      <c r="DD12" s="452"/>
      <c r="DE12" s="452"/>
      <c r="DF12" s="452"/>
      <c r="DG12" s="452"/>
      <c r="DH12" s="452"/>
      <c r="DI12" s="453"/>
    </row>
    <row r="13" spans="1:119" ht="18.75" customHeight="1" x14ac:dyDescent="0.2">
      <c r="A13" s="174"/>
      <c r="B13" s="474"/>
      <c r="C13" s="475"/>
      <c r="D13" s="475"/>
      <c r="E13" s="475"/>
      <c r="F13" s="475"/>
      <c r="G13" s="475"/>
      <c r="H13" s="475"/>
      <c r="I13" s="475"/>
      <c r="J13" s="475"/>
      <c r="K13" s="476"/>
      <c r="L13" s="183"/>
      <c r="M13" s="502" t="s">
        <v>136</v>
      </c>
      <c r="N13" s="503"/>
      <c r="O13" s="503"/>
      <c r="P13" s="503"/>
      <c r="Q13" s="504"/>
      <c r="R13" s="495">
        <v>725630</v>
      </c>
      <c r="S13" s="496"/>
      <c r="T13" s="496"/>
      <c r="U13" s="496"/>
      <c r="V13" s="497"/>
      <c r="W13" s="427" t="s">
        <v>137</v>
      </c>
      <c r="X13" s="428"/>
      <c r="Y13" s="428"/>
      <c r="Z13" s="428"/>
      <c r="AA13" s="428"/>
      <c r="AB13" s="418"/>
      <c r="AC13" s="462">
        <v>10994</v>
      </c>
      <c r="AD13" s="463"/>
      <c r="AE13" s="463"/>
      <c r="AF13" s="463"/>
      <c r="AG13" s="505"/>
      <c r="AH13" s="462">
        <v>12472</v>
      </c>
      <c r="AI13" s="463"/>
      <c r="AJ13" s="463"/>
      <c r="AK13" s="463"/>
      <c r="AL13" s="464"/>
      <c r="AM13" s="440" t="s">
        <v>138</v>
      </c>
      <c r="AN13" s="441"/>
      <c r="AO13" s="441"/>
      <c r="AP13" s="441"/>
      <c r="AQ13" s="441"/>
      <c r="AR13" s="441"/>
      <c r="AS13" s="441"/>
      <c r="AT13" s="442"/>
      <c r="AU13" s="443" t="s">
        <v>139</v>
      </c>
      <c r="AV13" s="444"/>
      <c r="AW13" s="444"/>
      <c r="AX13" s="444"/>
      <c r="AY13" s="445" t="s">
        <v>140</v>
      </c>
      <c r="AZ13" s="446"/>
      <c r="BA13" s="446"/>
      <c r="BB13" s="446"/>
      <c r="BC13" s="446"/>
      <c r="BD13" s="446"/>
      <c r="BE13" s="446"/>
      <c r="BF13" s="446"/>
      <c r="BG13" s="446"/>
      <c r="BH13" s="446"/>
      <c r="BI13" s="446"/>
      <c r="BJ13" s="446"/>
      <c r="BK13" s="446"/>
      <c r="BL13" s="446"/>
      <c r="BM13" s="447"/>
      <c r="BN13" s="411">
        <v>1120218</v>
      </c>
      <c r="BO13" s="412"/>
      <c r="BP13" s="412"/>
      <c r="BQ13" s="412"/>
      <c r="BR13" s="412"/>
      <c r="BS13" s="412"/>
      <c r="BT13" s="412"/>
      <c r="BU13" s="413"/>
      <c r="BV13" s="411">
        <v>-1516677</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5.4</v>
      </c>
      <c r="CU13" s="409"/>
      <c r="CV13" s="409"/>
      <c r="CW13" s="409"/>
      <c r="CX13" s="409"/>
      <c r="CY13" s="409"/>
      <c r="CZ13" s="409"/>
      <c r="DA13" s="410"/>
      <c r="DB13" s="408">
        <v>6</v>
      </c>
      <c r="DC13" s="409"/>
      <c r="DD13" s="409"/>
      <c r="DE13" s="409"/>
      <c r="DF13" s="409"/>
      <c r="DG13" s="409"/>
      <c r="DH13" s="409"/>
      <c r="DI13" s="410"/>
    </row>
    <row r="14" spans="1:119" ht="18.75" customHeight="1" thickBot="1" x14ac:dyDescent="0.25">
      <c r="A14" s="174"/>
      <c r="B14" s="474"/>
      <c r="C14" s="475"/>
      <c r="D14" s="475"/>
      <c r="E14" s="475"/>
      <c r="F14" s="475"/>
      <c r="G14" s="475"/>
      <c r="H14" s="475"/>
      <c r="I14" s="475"/>
      <c r="J14" s="475"/>
      <c r="K14" s="476"/>
      <c r="L14" s="492" t="s">
        <v>142</v>
      </c>
      <c r="M14" s="493"/>
      <c r="N14" s="493"/>
      <c r="O14" s="493"/>
      <c r="P14" s="493"/>
      <c r="Q14" s="494"/>
      <c r="R14" s="495">
        <v>732702</v>
      </c>
      <c r="S14" s="496"/>
      <c r="T14" s="496"/>
      <c r="U14" s="496"/>
      <c r="V14" s="497"/>
      <c r="W14" s="401"/>
      <c r="X14" s="402"/>
      <c r="Y14" s="402"/>
      <c r="Z14" s="402"/>
      <c r="AA14" s="402"/>
      <c r="AB14" s="391"/>
      <c r="AC14" s="498">
        <v>3.3</v>
      </c>
      <c r="AD14" s="499"/>
      <c r="AE14" s="499"/>
      <c r="AF14" s="499"/>
      <c r="AG14" s="500"/>
      <c r="AH14" s="498">
        <v>3.8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v>104.6</v>
      </c>
      <c r="CU14" s="510"/>
      <c r="CV14" s="510"/>
      <c r="CW14" s="510"/>
      <c r="CX14" s="510"/>
      <c r="CY14" s="510"/>
      <c r="CZ14" s="510"/>
      <c r="DA14" s="511"/>
      <c r="DB14" s="509">
        <v>121.9</v>
      </c>
      <c r="DC14" s="510"/>
      <c r="DD14" s="510"/>
      <c r="DE14" s="510"/>
      <c r="DF14" s="510"/>
      <c r="DG14" s="510"/>
      <c r="DH14" s="510"/>
      <c r="DI14" s="511"/>
    </row>
    <row r="15" spans="1:119" ht="18.75" customHeight="1" x14ac:dyDescent="0.2">
      <c r="A15" s="174"/>
      <c r="B15" s="474"/>
      <c r="C15" s="475"/>
      <c r="D15" s="475"/>
      <c r="E15" s="475"/>
      <c r="F15" s="475"/>
      <c r="G15" s="475"/>
      <c r="H15" s="475"/>
      <c r="I15" s="475"/>
      <c r="J15" s="475"/>
      <c r="K15" s="476"/>
      <c r="L15" s="183"/>
      <c r="M15" s="502" t="s">
        <v>144</v>
      </c>
      <c r="N15" s="503"/>
      <c r="O15" s="503"/>
      <c r="P15" s="503"/>
      <c r="Q15" s="504"/>
      <c r="R15" s="495">
        <v>726262</v>
      </c>
      <c r="S15" s="496"/>
      <c r="T15" s="496"/>
      <c r="U15" s="496"/>
      <c r="V15" s="497"/>
      <c r="W15" s="427" t="s">
        <v>145</v>
      </c>
      <c r="X15" s="428"/>
      <c r="Y15" s="428"/>
      <c r="Z15" s="428"/>
      <c r="AA15" s="428"/>
      <c r="AB15" s="418"/>
      <c r="AC15" s="462">
        <v>55842</v>
      </c>
      <c r="AD15" s="463"/>
      <c r="AE15" s="463"/>
      <c r="AF15" s="463"/>
      <c r="AG15" s="505"/>
      <c r="AH15" s="462">
        <v>55443</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108227442</v>
      </c>
      <c r="BO15" s="375"/>
      <c r="BP15" s="375"/>
      <c r="BQ15" s="375"/>
      <c r="BR15" s="375"/>
      <c r="BS15" s="375"/>
      <c r="BT15" s="375"/>
      <c r="BU15" s="376"/>
      <c r="BV15" s="374">
        <v>108897932</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16.899999999999999</v>
      </c>
      <c r="AD16" s="499"/>
      <c r="AE16" s="499"/>
      <c r="AF16" s="499"/>
      <c r="AG16" s="500"/>
      <c r="AH16" s="498">
        <v>17</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159073806</v>
      </c>
      <c r="BO16" s="412"/>
      <c r="BP16" s="412"/>
      <c r="BQ16" s="412"/>
      <c r="BR16" s="412"/>
      <c r="BS16" s="412"/>
      <c r="BT16" s="412"/>
      <c r="BU16" s="413"/>
      <c r="BV16" s="411">
        <v>151676576</v>
      </c>
      <c r="BW16" s="412"/>
      <c r="BX16" s="412"/>
      <c r="BY16" s="412"/>
      <c r="BZ16" s="412"/>
      <c r="CA16" s="412"/>
      <c r="CB16" s="412"/>
      <c r="CC16" s="413"/>
      <c r="CD16" s="187"/>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4"/>
      <c r="B17" s="477"/>
      <c r="C17" s="478"/>
      <c r="D17" s="478"/>
      <c r="E17" s="478"/>
      <c r="F17" s="478"/>
      <c r="G17" s="478"/>
      <c r="H17" s="478"/>
      <c r="I17" s="478"/>
      <c r="J17" s="478"/>
      <c r="K17" s="479"/>
      <c r="L17" s="188"/>
      <c r="M17" s="522" t="s">
        <v>151</v>
      </c>
      <c r="N17" s="523"/>
      <c r="O17" s="523"/>
      <c r="P17" s="523"/>
      <c r="Q17" s="524"/>
      <c r="R17" s="517" t="s">
        <v>149</v>
      </c>
      <c r="S17" s="518"/>
      <c r="T17" s="518"/>
      <c r="U17" s="518"/>
      <c r="V17" s="519"/>
      <c r="W17" s="427" t="s">
        <v>152</v>
      </c>
      <c r="X17" s="428"/>
      <c r="Y17" s="428"/>
      <c r="Z17" s="428"/>
      <c r="AA17" s="428"/>
      <c r="AB17" s="418"/>
      <c r="AC17" s="462">
        <v>264029</v>
      </c>
      <c r="AD17" s="463"/>
      <c r="AE17" s="463"/>
      <c r="AF17" s="463"/>
      <c r="AG17" s="505"/>
      <c r="AH17" s="462">
        <v>257637</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134605485</v>
      </c>
      <c r="BO17" s="412"/>
      <c r="BP17" s="412"/>
      <c r="BQ17" s="412"/>
      <c r="BR17" s="412"/>
      <c r="BS17" s="412"/>
      <c r="BT17" s="412"/>
      <c r="BU17" s="413"/>
      <c r="BV17" s="411">
        <v>135620998</v>
      </c>
      <c r="BW17" s="412"/>
      <c r="BX17" s="412"/>
      <c r="BY17" s="412"/>
      <c r="BZ17" s="412"/>
      <c r="CA17" s="412"/>
      <c r="CB17" s="412"/>
      <c r="CC17" s="413"/>
      <c r="CD17" s="187"/>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4"/>
      <c r="B18" s="533" t="s">
        <v>154</v>
      </c>
      <c r="C18" s="454"/>
      <c r="D18" s="454"/>
      <c r="E18" s="534"/>
      <c r="F18" s="534"/>
      <c r="G18" s="534"/>
      <c r="H18" s="534"/>
      <c r="I18" s="534"/>
      <c r="J18" s="534"/>
      <c r="K18" s="534"/>
      <c r="L18" s="535">
        <v>390.32</v>
      </c>
      <c r="M18" s="535"/>
      <c r="N18" s="535"/>
      <c r="O18" s="535"/>
      <c r="P18" s="535"/>
      <c r="Q18" s="535"/>
      <c r="R18" s="536"/>
      <c r="S18" s="536"/>
      <c r="T18" s="536"/>
      <c r="U18" s="536"/>
      <c r="V18" s="537"/>
      <c r="W18" s="429"/>
      <c r="X18" s="430"/>
      <c r="Y18" s="430"/>
      <c r="Z18" s="430"/>
      <c r="AA18" s="430"/>
      <c r="AB18" s="421"/>
      <c r="AC18" s="538">
        <v>79.8</v>
      </c>
      <c r="AD18" s="539"/>
      <c r="AE18" s="539"/>
      <c r="AF18" s="539"/>
      <c r="AG18" s="540"/>
      <c r="AH18" s="538">
        <v>79.099999999999994</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190208627</v>
      </c>
      <c r="BO18" s="412"/>
      <c r="BP18" s="412"/>
      <c r="BQ18" s="412"/>
      <c r="BR18" s="412"/>
      <c r="BS18" s="412"/>
      <c r="BT18" s="412"/>
      <c r="BU18" s="413"/>
      <c r="BV18" s="411">
        <v>182128623</v>
      </c>
      <c r="BW18" s="412"/>
      <c r="BX18" s="412"/>
      <c r="BY18" s="412"/>
      <c r="BZ18" s="412"/>
      <c r="CA18" s="412"/>
      <c r="CB18" s="412"/>
      <c r="CC18" s="413"/>
      <c r="CD18" s="187"/>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4"/>
      <c r="B19" s="533" t="s">
        <v>156</v>
      </c>
      <c r="C19" s="454"/>
      <c r="D19" s="454"/>
      <c r="E19" s="534"/>
      <c r="F19" s="534"/>
      <c r="G19" s="534"/>
      <c r="H19" s="534"/>
      <c r="I19" s="534"/>
      <c r="J19" s="534"/>
      <c r="K19" s="534"/>
      <c r="L19" s="542">
        <v>1893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243187872</v>
      </c>
      <c r="BO19" s="412"/>
      <c r="BP19" s="412"/>
      <c r="BQ19" s="412"/>
      <c r="BR19" s="412"/>
      <c r="BS19" s="412"/>
      <c r="BT19" s="412"/>
      <c r="BU19" s="413"/>
      <c r="BV19" s="411">
        <v>233666190</v>
      </c>
      <c r="BW19" s="412"/>
      <c r="BX19" s="412"/>
      <c r="BY19" s="412"/>
      <c r="BZ19" s="412"/>
      <c r="CA19" s="412"/>
      <c r="CB19" s="412"/>
      <c r="CC19" s="413"/>
      <c r="CD19" s="187"/>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4"/>
      <c r="B20" s="533" t="s">
        <v>158</v>
      </c>
      <c r="C20" s="454"/>
      <c r="D20" s="454"/>
      <c r="E20" s="534"/>
      <c r="F20" s="534"/>
      <c r="G20" s="534"/>
      <c r="H20" s="534"/>
      <c r="I20" s="534"/>
      <c r="J20" s="534"/>
      <c r="K20" s="534"/>
      <c r="L20" s="542">
        <v>326920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87"/>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4"/>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87"/>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4"/>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499990561</v>
      </c>
      <c r="BO22" s="375"/>
      <c r="BP22" s="375"/>
      <c r="BQ22" s="375"/>
      <c r="BR22" s="375"/>
      <c r="BS22" s="375"/>
      <c r="BT22" s="375"/>
      <c r="BU22" s="376"/>
      <c r="BV22" s="374">
        <v>490423458</v>
      </c>
      <c r="BW22" s="375"/>
      <c r="BX22" s="375"/>
      <c r="BY22" s="375"/>
      <c r="BZ22" s="375"/>
      <c r="CA22" s="375"/>
      <c r="CB22" s="375"/>
      <c r="CC22" s="376"/>
      <c r="CD22" s="187"/>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4"/>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224782612</v>
      </c>
      <c r="BO23" s="412"/>
      <c r="BP23" s="412"/>
      <c r="BQ23" s="412"/>
      <c r="BR23" s="412"/>
      <c r="BS23" s="412"/>
      <c r="BT23" s="412"/>
      <c r="BU23" s="413"/>
      <c r="BV23" s="411">
        <v>233205409</v>
      </c>
      <c r="BW23" s="412"/>
      <c r="BX23" s="412"/>
      <c r="BY23" s="412"/>
      <c r="BZ23" s="412"/>
      <c r="CA23" s="412"/>
      <c r="CB23" s="412"/>
      <c r="CC23" s="413"/>
      <c r="CD23" s="187"/>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4"/>
      <c r="B24" s="582"/>
      <c r="C24" s="558"/>
      <c r="D24" s="559"/>
      <c r="E24" s="461" t="s">
        <v>168</v>
      </c>
      <c r="F24" s="441"/>
      <c r="G24" s="441"/>
      <c r="H24" s="441"/>
      <c r="I24" s="441"/>
      <c r="J24" s="441"/>
      <c r="K24" s="442"/>
      <c r="L24" s="462">
        <v>1</v>
      </c>
      <c r="M24" s="463"/>
      <c r="N24" s="463"/>
      <c r="O24" s="463"/>
      <c r="P24" s="505"/>
      <c r="Q24" s="462">
        <v>11900</v>
      </c>
      <c r="R24" s="463"/>
      <c r="S24" s="463"/>
      <c r="T24" s="463"/>
      <c r="U24" s="463"/>
      <c r="V24" s="505"/>
      <c r="W24" s="557"/>
      <c r="X24" s="558"/>
      <c r="Y24" s="559"/>
      <c r="Z24" s="461" t="s">
        <v>169</v>
      </c>
      <c r="AA24" s="441"/>
      <c r="AB24" s="441"/>
      <c r="AC24" s="441"/>
      <c r="AD24" s="441"/>
      <c r="AE24" s="441"/>
      <c r="AF24" s="441"/>
      <c r="AG24" s="442"/>
      <c r="AH24" s="462">
        <v>4864</v>
      </c>
      <c r="AI24" s="463"/>
      <c r="AJ24" s="463"/>
      <c r="AK24" s="463"/>
      <c r="AL24" s="505"/>
      <c r="AM24" s="462">
        <v>15676672</v>
      </c>
      <c r="AN24" s="463"/>
      <c r="AO24" s="463"/>
      <c r="AP24" s="463"/>
      <c r="AQ24" s="463"/>
      <c r="AR24" s="505"/>
      <c r="AS24" s="462">
        <v>3223</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294970773</v>
      </c>
      <c r="BO24" s="412"/>
      <c r="BP24" s="412"/>
      <c r="BQ24" s="412"/>
      <c r="BR24" s="412"/>
      <c r="BS24" s="412"/>
      <c r="BT24" s="412"/>
      <c r="BU24" s="413"/>
      <c r="BV24" s="411">
        <v>291751319</v>
      </c>
      <c r="BW24" s="412"/>
      <c r="BX24" s="412"/>
      <c r="BY24" s="412"/>
      <c r="BZ24" s="412"/>
      <c r="CA24" s="412"/>
      <c r="CB24" s="412"/>
      <c r="CC24" s="413"/>
      <c r="CD24" s="187"/>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4"/>
      <c r="B25" s="582"/>
      <c r="C25" s="558"/>
      <c r="D25" s="559"/>
      <c r="E25" s="461" t="s">
        <v>171</v>
      </c>
      <c r="F25" s="441"/>
      <c r="G25" s="441"/>
      <c r="H25" s="441"/>
      <c r="I25" s="441"/>
      <c r="J25" s="441"/>
      <c r="K25" s="442"/>
      <c r="L25" s="462">
        <v>2</v>
      </c>
      <c r="M25" s="463"/>
      <c r="N25" s="463"/>
      <c r="O25" s="463"/>
      <c r="P25" s="505"/>
      <c r="Q25" s="462">
        <v>9470</v>
      </c>
      <c r="R25" s="463"/>
      <c r="S25" s="463"/>
      <c r="T25" s="463"/>
      <c r="U25" s="463"/>
      <c r="V25" s="505"/>
      <c r="W25" s="557"/>
      <c r="X25" s="558"/>
      <c r="Y25" s="559"/>
      <c r="Z25" s="461" t="s">
        <v>172</v>
      </c>
      <c r="AA25" s="441"/>
      <c r="AB25" s="441"/>
      <c r="AC25" s="441"/>
      <c r="AD25" s="441"/>
      <c r="AE25" s="441"/>
      <c r="AF25" s="441"/>
      <c r="AG25" s="442"/>
      <c r="AH25" s="462">
        <v>801</v>
      </c>
      <c r="AI25" s="463"/>
      <c r="AJ25" s="463"/>
      <c r="AK25" s="463"/>
      <c r="AL25" s="505"/>
      <c r="AM25" s="462">
        <v>2530359</v>
      </c>
      <c r="AN25" s="463"/>
      <c r="AO25" s="463"/>
      <c r="AP25" s="463"/>
      <c r="AQ25" s="463"/>
      <c r="AR25" s="505"/>
      <c r="AS25" s="462">
        <v>3159</v>
      </c>
      <c r="AT25" s="463"/>
      <c r="AU25" s="463"/>
      <c r="AV25" s="463"/>
      <c r="AW25" s="463"/>
      <c r="AX25" s="464"/>
      <c r="AY25" s="371" t="s">
        <v>173</v>
      </c>
      <c r="AZ25" s="372"/>
      <c r="BA25" s="372"/>
      <c r="BB25" s="372"/>
      <c r="BC25" s="372"/>
      <c r="BD25" s="372"/>
      <c r="BE25" s="372"/>
      <c r="BF25" s="372"/>
      <c r="BG25" s="372"/>
      <c r="BH25" s="372"/>
      <c r="BI25" s="372"/>
      <c r="BJ25" s="372"/>
      <c r="BK25" s="372"/>
      <c r="BL25" s="372"/>
      <c r="BM25" s="373"/>
      <c r="BN25" s="374">
        <v>64363853</v>
      </c>
      <c r="BO25" s="375"/>
      <c r="BP25" s="375"/>
      <c r="BQ25" s="375"/>
      <c r="BR25" s="375"/>
      <c r="BS25" s="375"/>
      <c r="BT25" s="375"/>
      <c r="BU25" s="376"/>
      <c r="BV25" s="374">
        <v>68553647</v>
      </c>
      <c r="BW25" s="375"/>
      <c r="BX25" s="375"/>
      <c r="BY25" s="375"/>
      <c r="BZ25" s="375"/>
      <c r="CA25" s="375"/>
      <c r="CB25" s="375"/>
      <c r="CC25" s="376"/>
      <c r="CD25" s="187"/>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4"/>
      <c r="B26" s="582"/>
      <c r="C26" s="558"/>
      <c r="D26" s="559"/>
      <c r="E26" s="461" t="s">
        <v>174</v>
      </c>
      <c r="F26" s="441"/>
      <c r="G26" s="441"/>
      <c r="H26" s="441"/>
      <c r="I26" s="441"/>
      <c r="J26" s="441"/>
      <c r="K26" s="442"/>
      <c r="L26" s="462">
        <v>1</v>
      </c>
      <c r="M26" s="463"/>
      <c r="N26" s="463"/>
      <c r="O26" s="463"/>
      <c r="P26" s="505"/>
      <c r="Q26" s="462">
        <v>7050</v>
      </c>
      <c r="R26" s="463"/>
      <c r="S26" s="463"/>
      <c r="T26" s="463"/>
      <c r="U26" s="463"/>
      <c r="V26" s="505"/>
      <c r="W26" s="557"/>
      <c r="X26" s="558"/>
      <c r="Y26" s="559"/>
      <c r="Z26" s="461" t="s">
        <v>175</v>
      </c>
      <c r="AA26" s="563"/>
      <c r="AB26" s="563"/>
      <c r="AC26" s="563"/>
      <c r="AD26" s="563"/>
      <c r="AE26" s="563"/>
      <c r="AF26" s="563"/>
      <c r="AG26" s="564"/>
      <c r="AH26" s="462">
        <v>408</v>
      </c>
      <c r="AI26" s="463"/>
      <c r="AJ26" s="463"/>
      <c r="AK26" s="463"/>
      <c r="AL26" s="505"/>
      <c r="AM26" s="462">
        <v>1485936</v>
      </c>
      <c r="AN26" s="463"/>
      <c r="AO26" s="463"/>
      <c r="AP26" s="463"/>
      <c r="AQ26" s="463"/>
      <c r="AR26" s="505"/>
      <c r="AS26" s="462">
        <v>3642</v>
      </c>
      <c r="AT26" s="463"/>
      <c r="AU26" s="463"/>
      <c r="AV26" s="463"/>
      <c r="AW26" s="463"/>
      <c r="AX26" s="464"/>
      <c r="AY26" s="414" t="s">
        <v>176</v>
      </c>
      <c r="AZ26" s="415"/>
      <c r="BA26" s="415"/>
      <c r="BB26" s="415"/>
      <c r="BC26" s="415"/>
      <c r="BD26" s="415"/>
      <c r="BE26" s="415"/>
      <c r="BF26" s="415"/>
      <c r="BG26" s="415"/>
      <c r="BH26" s="415"/>
      <c r="BI26" s="415"/>
      <c r="BJ26" s="415"/>
      <c r="BK26" s="415"/>
      <c r="BL26" s="415"/>
      <c r="BM26" s="416"/>
      <c r="BN26" s="411">
        <v>2033570</v>
      </c>
      <c r="BO26" s="412"/>
      <c r="BP26" s="412"/>
      <c r="BQ26" s="412"/>
      <c r="BR26" s="412"/>
      <c r="BS26" s="412"/>
      <c r="BT26" s="412"/>
      <c r="BU26" s="413"/>
      <c r="BV26" s="411">
        <v>1620294</v>
      </c>
      <c r="BW26" s="412"/>
      <c r="BX26" s="412"/>
      <c r="BY26" s="412"/>
      <c r="BZ26" s="412"/>
      <c r="CA26" s="412"/>
      <c r="CB26" s="412"/>
      <c r="CC26" s="413"/>
      <c r="CD26" s="187"/>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4"/>
      <c r="B27" s="582"/>
      <c r="C27" s="558"/>
      <c r="D27" s="559"/>
      <c r="E27" s="461" t="s">
        <v>177</v>
      </c>
      <c r="F27" s="441"/>
      <c r="G27" s="441"/>
      <c r="H27" s="441"/>
      <c r="I27" s="441"/>
      <c r="J27" s="441"/>
      <c r="K27" s="442"/>
      <c r="L27" s="462">
        <v>1</v>
      </c>
      <c r="M27" s="463"/>
      <c r="N27" s="463"/>
      <c r="O27" s="463"/>
      <c r="P27" s="505"/>
      <c r="Q27" s="462">
        <v>8200</v>
      </c>
      <c r="R27" s="463"/>
      <c r="S27" s="463"/>
      <c r="T27" s="463"/>
      <c r="U27" s="463"/>
      <c r="V27" s="505"/>
      <c r="W27" s="557"/>
      <c r="X27" s="558"/>
      <c r="Y27" s="559"/>
      <c r="Z27" s="461" t="s">
        <v>178</v>
      </c>
      <c r="AA27" s="441"/>
      <c r="AB27" s="441"/>
      <c r="AC27" s="441"/>
      <c r="AD27" s="441"/>
      <c r="AE27" s="441"/>
      <c r="AF27" s="441"/>
      <c r="AG27" s="442"/>
      <c r="AH27" s="462">
        <v>3678</v>
      </c>
      <c r="AI27" s="463"/>
      <c r="AJ27" s="463"/>
      <c r="AK27" s="463"/>
      <c r="AL27" s="505"/>
      <c r="AM27" s="462">
        <v>13543797</v>
      </c>
      <c r="AN27" s="463"/>
      <c r="AO27" s="463"/>
      <c r="AP27" s="463"/>
      <c r="AQ27" s="463"/>
      <c r="AR27" s="505"/>
      <c r="AS27" s="462">
        <v>3682</v>
      </c>
      <c r="AT27" s="463"/>
      <c r="AU27" s="463"/>
      <c r="AV27" s="463"/>
      <c r="AW27" s="463"/>
      <c r="AX27" s="464"/>
      <c r="AY27" s="506" t="s">
        <v>179</v>
      </c>
      <c r="AZ27" s="507"/>
      <c r="BA27" s="507"/>
      <c r="BB27" s="507"/>
      <c r="BC27" s="507"/>
      <c r="BD27" s="507"/>
      <c r="BE27" s="507"/>
      <c r="BF27" s="507"/>
      <c r="BG27" s="507"/>
      <c r="BH27" s="507"/>
      <c r="BI27" s="507"/>
      <c r="BJ27" s="507"/>
      <c r="BK27" s="507"/>
      <c r="BL27" s="507"/>
      <c r="BM27" s="508"/>
      <c r="BN27" s="530" t="s">
        <v>128</v>
      </c>
      <c r="BO27" s="531"/>
      <c r="BP27" s="531"/>
      <c r="BQ27" s="531"/>
      <c r="BR27" s="531"/>
      <c r="BS27" s="531"/>
      <c r="BT27" s="531"/>
      <c r="BU27" s="532"/>
      <c r="BV27" s="530" t="s">
        <v>180</v>
      </c>
      <c r="BW27" s="531"/>
      <c r="BX27" s="531"/>
      <c r="BY27" s="531"/>
      <c r="BZ27" s="531"/>
      <c r="CA27" s="531"/>
      <c r="CB27" s="531"/>
      <c r="CC27" s="532"/>
      <c r="CD27" s="189"/>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4"/>
      <c r="B28" s="582"/>
      <c r="C28" s="558"/>
      <c r="D28" s="559"/>
      <c r="E28" s="461" t="s">
        <v>181</v>
      </c>
      <c r="F28" s="441"/>
      <c r="G28" s="441"/>
      <c r="H28" s="441"/>
      <c r="I28" s="441"/>
      <c r="J28" s="441"/>
      <c r="K28" s="442"/>
      <c r="L28" s="462">
        <v>1</v>
      </c>
      <c r="M28" s="463"/>
      <c r="N28" s="463"/>
      <c r="O28" s="463"/>
      <c r="P28" s="505"/>
      <c r="Q28" s="462">
        <v>7460</v>
      </c>
      <c r="R28" s="463"/>
      <c r="S28" s="463"/>
      <c r="T28" s="463"/>
      <c r="U28" s="463"/>
      <c r="V28" s="505"/>
      <c r="W28" s="557"/>
      <c r="X28" s="558"/>
      <c r="Y28" s="559"/>
      <c r="Z28" s="461" t="s">
        <v>182</v>
      </c>
      <c r="AA28" s="441"/>
      <c r="AB28" s="441"/>
      <c r="AC28" s="441"/>
      <c r="AD28" s="441"/>
      <c r="AE28" s="441"/>
      <c r="AF28" s="441"/>
      <c r="AG28" s="442"/>
      <c r="AH28" s="462">
        <v>387</v>
      </c>
      <c r="AI28" s="463"/>
      <c r="AJ28" s="463"/>
      <c r="AK28" s="463"/>
      <c r="AL28" s="505"/>
      <c r="AM28" s="462">
        <v>1059219</v>
      </c>
      <c r="AN28" s="463"/>
      <c r="AO28" s="463"/>
      <c r="AP28" s="463"/>
      <c r="AQ28" s="463"/>
      <c r="AR28" s="505"/>
      <c r="AS28" s="462">
        <v>2737</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3702583</v>
      </c>
      <c r="BO28" s="375"/>
      <c r="BP28" s="375"/>
      <c r="BQ28" s="375"/>
      <c r="BR28" s="375"/>
      <c r="BS28" s="375"/>
      <c r="BT28" s="375"/>
      <c r="BU28" s="376"/>
      <c r="BV28" s="374">
        <v>3698732</v>
      </c>
      <c r="BW28" s="375"/>
      <c r="BX28" s="375"/>
      <c r="BY28" s="375"/>
      <c r="BZ28" s="375"/>
      <c r="CA28" s="375"/>
      <c r="CB28" s="375"/>
      <c r="CC28" s="376"/>
      <c r="CD28" s="187"/>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4"/>
      <c r="B29" s="582"/>
      <c r="C29" s="558"/>
      <c r="D29" s="559"/>
      <c r="E29" s="461" t="s">
        <v>184</v>
      </c>
      <c r="F29" s="441"/>
      <c r="G29" s="441"/>
      <c r="H29" s="441"/>
      <c r="I29" s="441"/>
      <c r="J29" s="441"/>
      <c r="K29" s="442"/>
      <c r="L29" s="462">
        <v>46</v>
      </c>
      <c r="M29" s="463"/>
      <c r="N29" s="463"/>
      <c r="O29" s="463"/>
      <c r="P29" s="505"/>
      <c r="Q29" s="462">
        <v>6760</v>
      </c>
      <c r="R29" s="463"/>
      <c r="S29" s="463"/>
      <c r="T29" s="463"/>
      <c r="U29" s="463"/>
      <c r="V29" s="505"/>
      <c r="W29" s="560"/>
      <c r="X29" s="561"/>
      <c r="Y29" s="562"/>
      <c r="Z29" s="461" t="s">
        <v>185</v>
      </c>
      <c r="AA29" s="441"/>
      <c r="AB29" s="441"/>
      <c r="AC29" s="441"/>
      <c r="AD29" s="441"/>
      <c r="AE29" s="441"/>
      <c r="AF29" s="441"/>
      <c r="AG29" s="442"/>
      <c r="AH29" s="462">
        <v>8929</v>
      </c>
      <c r="AI29" s="463"/>
      <c r="AJ29" s="463"/>
      <c r="AK29" s="463"/>
      <c r="AL29" s="505"/>
      <c r="AM29" s="462">
        <v>30279688</v>
      </c>
      <c r="AN29" s="463"/>
      <c r="AO29" s="463"/>
      <c r="AP29" s="463"/>
      <c r="AQ29" s="463"/>
      <c r="AR29" s="505"/>
      <c r="AS29" s="462">
        <v>3391</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6240000</v>
      </c>
      <c r="BO29" s="412"/>
      <c r="BP29" s="412"/>
      <c r="BQ29" s="412"/>
      <c r="BR29" s="412"/>
      <c r="BS29" s="412"/>
      <c r="BT29" s="412"/>
      <c r="BU29" s="413"/>
      <c r="BV29" s="411">
        <v>6308580</v>
      </c>
      <c r="BW29" s="412"/>
      <c r="BX29" s="412"/>
      <c r="BY29" s="412"/>
      <c r="BZ29" s="412"/>
      <c r="CA29" s="412"/>
      <c r="CB29" s="412"/>
      <c r="CC29" s="413"/>
      <c r="CD29" s="189"/>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4"/>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100</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16368140</v>
      </c>
      <c r="BO30" s="531"/>
      <c r="BP30" s="531"/>
      <c r="BQ30" s="531"/>
      <c r="BR30" s="531"/>
      <c r="BS30" s="531"/>
      <c r="BT30" s="531"/>
      <c r="BU30" s="532"/>
      <c r="BV30" s="530">
        <v>15125594</v>
      </c>
      <c r="BW30" s="531"/>
      <c r="BX30" s="531"/>
      <c r="BY30" s="531"/>
      <c r="BZ30" s="531"/>
      <c r="CA30" s="531"/>
      <c r="CB30" s="531"/>
      <c r="CC30" s="532"/>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197"/>
    </row>
    <row r="33" spans="1:113" ht="13.5" customHeight="1" x14ac:dyDescent="0.2">
      <c r="A33" s="174"/>
      <c r="B33" s="198"/>
      <c r="C33" s="435" t="s">
        <v>194</v>
      </c>
      <c r="D33" s="435"/>
      <c r="E33" s="400" t="s">
        <v>195</v>
      </c>
      <c r="F33" s="400"/>
      <c r="G33" s="400"/>
      <c r="H33" s="400"/>
      <c r="I33" s="400"/>
      <c r="J33" s="400"/>
      <c r="K33" s="400"/>
      <c r="L33" s="400"/>
      <c r="M33" s="400"/>
      <c r="N33" s="400"/>
      <c r="O33" s="400"/>
      <c r="P33" s="400"/>
      <c r="Q33" s="400"/>
      <c r="R33" s="400"/>
      <c r="S33" s="400"/>
      <c r="T33" s="199"/>
      <c r="U33" s="435" t="s">
        <v>196</v>
      </c>
      <c r="V33" s="435"/>
      <c r="W33" s="400" t="s">
        <v>197</v>
      </c>
      <c r="X33" s="400"/>
      <c r="Y33" s="400"/>
      <c r="Z33" s="400"/>
      <c r="AA33" s="400"/>
      <c r="AB33" s="400"/>
      <c r="AC33" s="400"/>
      <c r="AD33" s="400"/>
      <c r="AE33" s="400"/>
      <c r="AF33" s="400"/>
      <c r="AG33" s="400"/>
      <c r="AH33" s="400"/>
      <c r="AI33" s="400"/>
      <c r="AJ33" s="400"/>
      <c r="AK33" s="400"/>
      <c r="AL33" s="199"/>
      <c r="AM33" s="435" t="s">
        <v>198</v>
      </c>
      <c r="AN33" s="435"/>
      <c r="AO33" s="400" t="s">
        <v>195</v>
      </c>
      <c r="AP33" s="400"/>
      <c r="AQ33" s="400"/>
      <c r="AR33" s="400"/>
      <c r="AS33" s="400"/>
      <c r="AT33" s="400"/>
      <c r="AU33" s="400"/>
      <c r="AV33" s="400"/>
      <c r="AW33" s="400"/>
      <c r="AX33" s="400"/>
      <c r="AY33" s="400"/>
      <c r="AZ33" s="400"/>
      <c r="BA33" s="400"/>
      <c r="BB33" s="400"/>
      <c r="BC33" s="400"/>
      <c r="BD33" s="200"/>
      <c r="BE33" s="400" t="s">
        <v>199</v>
      </c>
      <c r="BF33" s="400"/>
      <c r="BG33" s="400" t="s">
        <v>200</v>
      </c>
      <c r="BH33" s="400"/>
      <c r="BI33" s="400"/>
      <c r="BJ33" s="400"/>
      <c r="BK33" s="400"/>
      <c r="BL33" s="400"/>
      <c r="BM33" s="400"/>
      <c r="BN33" s="400"/>
      <c r="BO33" s="400"/>
      <c r="BP33" s="400"/>
      <c r="BQ33" s="400"/>
      <c r="BR33" s="400"/>
      <c r="BS33" s="400"/>
      <c r="BT33" s="400"/>
      <c r="BU33" s="400"/>
      <c r="BV33" s="200"/>
      <c r="BW33" s="435" t="s">
        <v>199</v>
      </c>
      <c r="BX33" s="435"/>
      <c r="BY33" s="400" t="s">
        <v>201</v>
      </c>
      <c r="BZ33" s="400"/>
      <c r="CA33" s="400"/>
      <c r="CB33" s="400"/>
      <c r="CC33" s="400"/>
      <c r="CD33" s="400"/>
      <c r="CE33" s="400"/>
      <c r="CF33" s="400"/>
      <c r="CG33" s="400"/>
      <c r="CH33" s="400"/>
      <c r="CI33" s="400"/>
      <c r="CJ33" s="400"/>
      <c r="CK33" s="400"/>
      <c r="CL33" s="400"/>
      <c r="CM33" s="400"/>
      <c r="CN33" s="199"/>
      <c r="CO33" s="435" t="s">
        <v>202</v>
      </c>
      <c r="CP33" s="435"/>
      <c r="CQ33" s="400" t="s">
        <v>203</v>
      </c>
      <c r="CR33" s="400"/>
      <c r="CS33" s="400"/>
      <c r="CT33" s="400"/>
      <c r="CU33" s="400"/>
      <c r="CV33" s="400"/>
      <c r="CW33" s="400"/>
      <c r="CX33" s="400"/>
      <c r="CY33" s="400"/>
      <c r="CZ33" s="400"/>
      <c r="DA33" s="400"/>
      <c r="DB33" s="400"/>
      <c r="DC33" s="400"/>
      <c r="DD33" s="400"/>
      <c r="DE33" s="400"/>
      <c r="DF33" s="199"/>
      <c r="DG33" s="600" t="s">
        <v>204</v>
      </c>
      <c r="DH33" s="600"/>
      <c r="DI33" s="201"/>
    </row>
    <row r="34" spans="1:113" ht="32.25" customHeight="1" x14ac:dyDescent="0.2">
      <c r="A34" s="174"/>
      <c r="B34" s="198"/>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4"/>
      <c r="U34" s="601">
        <f>IF(W34="","",MAX(C34:D43)+1)</f>
        <v>8</v>
      </c>
      <c r="V34" s="601"/>
      <c r="W34" s="602" t="str">
        <f>IF('各会計、関係団体の財政状況及び健全化判断比率'!B28="","",'各会計、関係団体の財政状況及び健全化判断比率'!B28)</f>
        <v>国民健康保険会計</v>
      </c>
      <c r="X34" s="602"/>
      <c r="Y34" s="602"/>
      <c r="Z34" s="602"/>
      <c r="AA34" s="602"/>
      <c r="AB34" s="602"/>
      <c r="AC34" s="602"/>
      <c r="AD34" s="602"/>
      <c r="AE34" s="602"/>
      <c r="AF34" s="602"/>
      <c r="AG34" s="602"/>
      <c r="AH34" s="602"/>
      <c r="AI34" s="602"/>
      <c r="AJ34" s="602"/>
      <c r="AK34" s="602"/>
      <c r="AL34" s="174"/>
      <c r="AM34" s="601">
        <f>IF(AO34="","",MAX(C34:D43,U34:V43)+1)</f>
        <v>12</v>
      </c>
      <c r="AN34" s="601"/>
      <c r="AO34" s="602" t="str">
        <f>IF('各会計、関係団体の財政状況及び健全化判断比率'!B32="","",'各会計、関係団体の財政状況及び健全化判断比率'!B32)</f>
        <v>病院事業会計</v>
      </c>
      <c r="AP34" s="602"/>
      <c r="AQ34" s="602"/>
      <c r="AR34" s="602"/>
      <c r="AS34" s="602"/>
      <c r="AT34" s="602"/>
      <c r="AU34" s="602"/>
      <c r="AV34" s="602"/>
      <c r="AW34" s="602"/>
      <c r="AX34" s="602"/>
      <c r="AY34" s="602"/>
      <c r="AZ34" s="602"/>
      <c r="BA34" s="602"/>
      <c r="BB34" s="602"/>
      <c r="BC34" s="602"/>
      <c r="BD34" s="174"/>
      <c r="BE34" s="601">
        <f>IF(BG34="","",MAX(C34:D43,U34:V43,AM34:AN43)+1)</f>
        <v>17</v>
      </c>
      <c r="BF34" s="601"/>
      <c r="BG34" s="602" t="str">
        <f>IF('各会計、関係団体の財政状況及び健全化判断比率'!B37="","",'各会計、関係団体の財政状況及び健全化判断比率'!B37)</f>
        <v>農業集落排水事業会計</v>
      </c>
      <c r="BH34" s="602"/>
      <c r="BI34" s="602"/>
      <c r="BJ34" s="602"/>
      <c r="BK34" s="602"/>
      <c r="BL34" s="602"/>
      <c r="BM34" s="602"/>
      <c r="BN34" s="602"/>
      <c r="BO34" s="602"/>
      <c r="BP34" s="602"/>
      <c r="BQ34" s="602"/>
      <c r="BR34" s="602"/>
      <c r="BS34" s="602"/>
      <c r="BT34" s="602"/>
      <c r="BU34" s="602"/>
      <c r="BV34" s="174"/>
      <c r="BW34" s="601">
        <f>IF(BY34="","",MAX(C34:D43,U34:V43,AM34:AN43,BE34:BF43)+1)</f>
        <v>18</v>
      </c>
      <c r="BX34" s="601"/>
      <c r="BY34" s="602" t="str">
        <f>IF('各会計、関係団体の財政状況及び健全化判断比率'!B68="","",'各会計、関係団体の財政状況及び健全化判断比率'!B68)</f>
        <v>山鹿植木広域行政事務組合</v>
      </c>
      <c r="BZ34" s="602"/>
      <c r="CA34" s="602"/>
      <c r="CB34" s="602"/>
      <c r="CC34" s="602"/>
      <c r="CD34" s="602"/>
      <c r="CE34" s="602"/>
      <c r="CF34" s="602"/>
      <c r="CG34" s="602"/>
      <c r="CH34" s="602"/>
      <c r="CI34" s="602"/>
      <c r="CJ34" s="602"/>
      <c r="CK34" s="602"/>
      <c r="CL34" s="602"/>
      <c r="CM34" s="602"/>
      <c r="CN34" s="174"/>
      <c r="CO34" s="601">
        <f>IF(CQ34="","",MAX(C34:D43,U34:V43,AM34:AN43,BE34:BF43,BW34:BX43)+1)</f>
        <v>21</v>
      </c>
      <c r="CP34" s="601"/>
      <c r="CQ34" s="602" t="str">
        <f>IF('各会計、関係団体の財政状況及び健全化判断比率'!BS7="","",'各会計、関係団体の財政状況及び健全化判断比率'!BS7)</f>
        <v>熊本市勤労福祉センター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1"/>
    </row>
    <row r="35" spans="1:113" ht="32.25" customHeight="1" x14ac:dyDescent="0.2">
      <c r="A35" s="174"/>
      <c r="B35" s="198"/>
      <c r="C35" s="601">
        <f>IF(E35="","",C34+1)</f>
        <v>2</v>
      </c>
      <c r="D35" s="601"/>
      <c r="E35" s="602" t="str">
        <f>IF('各会計、関係団体の財政状況及び健全化判断比率'!B8="","",'各会計、関係団体の財政状況及び健全化判断比率'!B8)</f>
        <v>母子父子寡婦福祉資金貸付事業会計</v>
      </c>
      <c r="F35" s="602"/>
      <c r="G35" s="602"/>
      <c r="H35" s="602"/>
      <c r="I35" s="602"/>
      <c r="J35" s="602"/>
      <c r="K35" s="602"/>
      <c r="L35" s="602"/>
      <c r="M35" s="602"/>
      <c r="N35" s="602"/>
      <c r="O35" s="602"/>
      <c r="P35" s="602"/>
      <c r="Q35" s="602"/>
      <c r="R35" s="602"/>
      <c r="S35" s="602"/>
      <c r="T35" s="174"/>
      <c r="U35" s="601">
        <f>IF(W35="","",U34+1)</f>
        <v>9</v>
      </c>
      <c r="V35" s="601"/>
      <c r="W35" s="602" t="str">
        <f>IF('各会計、関係団体の財政状況及び健全化判断比率'!B29="","",'各会計、関係団体の財政状況及び健全化判断比率'!B29)</f>
        <v>介護保険会計</v>
      </c>
      <c r="X35" s="602"/>
      <c r="Y35" s="602"/>
      <c r="Z35" s="602"/>
      <c r="AA35" s="602"/>
      <c r="AB35" s="602"/>
      <c r="AC35" s="602"/>
      <c r="AD35" s="602"/>
      <c r="AE35" s="602"/>
      <c r="AF35" s="602"/>
      <c r="AG35" s="602"/>
      <c r="AH35" s="602"/>
      <c r="AI35" s="602"/>
      <c r="AJ35" s="602"/>
      <c r="AK35" s="602"/>
      <c r="AL35" s="174"/>
      <c r="AM35" s="601">
        <f t="shared" ref="AM35:AM43" si="0">IF(AO35="","",AM34+1)</f>
        <v>13</v>
      </c>
      <c r="AN35" s="601"/>
      <c r="AO35" s="602" t="str">
        <f>IF('各会計、関係団体の財政状況及び健全化判断比率'!B33="","",'各会計、関係団体の財政状況及び健全化判断比率'!B33)</f>
        <v>水道事業会計</v>
      </c>
      <c r="AP35" s="602"/>
      <c r="AQ35" s="602"/>
      <c r="AR35" s="602"/>
      <c r="AS35" s="602"/>
      <c r="AT35" s="602"/>
      <c r="AU35" s="602"/>
      <c r="AV35" s="602"/>
      <c r="AW35" s="602"/>
      <c r="AX35" s="602"/>
      <c r="AY35" s="602"/>
      <c r="AZ35" s="602"/>
      <c r="BA35" s="602"/>
      <c r="BB35" s="602"/>
      <c r="BC35" s="602"/>
      <c r="BD35" s="174"/>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4"/>
      <c r="BW35" s="601">
        <f t="shared" ref="BW35:BW43" si="2">IF(BY35="","",BW34+1)</f>
        <v>19</v>
      </c>
      <c r="BX35" s="601"/>
      <c r="BY35" s="602" t="str">
        <f>IF('各会計、関係団体の財政状況及び健全化判断比率'!B69="","",'各会計、関係団体の財政状況及び健全化判断比率'!B69)</f>
        <v>熊本県後期高齢者医療広域連合（一般会計）</v>
      </c>
      <c r="BZ35" s="602"/>
      <c r="CA35" s="602"/>
      <c r="CB35" s="602"/>
      <c r="CC35" s="602"/>
      <c r="CD35" s="602"/>
      <c r="CE35" s="602"/>
      <c r="CF35" s="602"/>
      <c r="CG35" s="602"/>
      <c r="CH35" s="602"/>
      <c r="CI35" s="602"/>
      <c r="CJ35" s="602"/>
      <c r="CK35" s="602"/>
      <c r="CL35" s="602"/>
      <c r="CM35" s="602"/>
      <c r="CN35" s="174"/>
      <c r="CO35" s="601">
        <f t="shared" ref="CO35:CO43" si="3">IF(CQ35="","",CO34+1)</f>
        <v>22</v>
      </c>
      <c r="CP35" s="601"/>
      <c r="CQ35" s="602" t="str">
        <f>IF('各会計、関係団体の財政状況及び健全化判断比率'!BS8="","",'各会計、関係団体の財政状況及び健全化判断比率'!BS8)</f>
        <v>熊本市上下水道サービス公社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1"/>
    </row>
    <row r="36" spans="1:113" ht="32.25" customHeight="1" x14ac:dyDescent="0.2">
      <c r="A36" s="174"/>
      <c r="B36" s="198"/>
      <c r="C36" s="601">
        <f>IF(E36="","",C35+1)</f>
        <v>3</v>
      </c>
      <c r="D36" s="601"/>
      <c r="E36" s="602" t="str">
        <f>IF('各会計、関係団体の財政状況及び健全化判断比率'!B9="","",'各会計、関係団体の財政状況及び健全化判断比率'!B9)</f>
        <v>産業振興資金会計</v>
      </c>
      <c r="F36" s="602"/>
      <c r="G36" s="602"/>
      <c r="H36" s="602"/>
      <c r="I36" s="602"/>
      <c r="J36" s="602"/>
      <c r="K36" s="602"/>
      <c r="L36" s="602"/>
      <c r="M36" s="602"/>
      <c r="N36" s="602"/>
      <c r="O36" s="602"/>
      <c r="P36" s="602"/>
      <c r="Q36" s="602"/>
      <c r="R36" s="602"/>
      <c r="S36" s="602"/>
      <c r="T36" s="174"/>
      <c r="U36" s="601">
        <f t="shared" ref="U36:U43" si="4">IF(W36="","",U35+1)</f>
        <v>10</v>
      </c>
      <c r="V36" s="601"/>
      <c r="W36" s="602" t="str">
        <f>IF('各会計、関係団体の財政状況及び健全化判断比率'!B30="","",'各会計、関係団体の財政状況及び健全化判断比率'!B30)</f>
        <v>後期高齢者医療会計</v>
      </c>
      <c r="X36" s="602"/>
      <c r="Y36" s="602"/>
      <c r="Z36" s="602"/>
      <c r="AA36" s="602"/>
      <c r="AB36" s="602"/>
      <c r="AC36" s="602"/>
      <c r="AD36" s="602"/>
      <c r="AE36" s="602"/>
      <c r="AF36" s="602"/>
      <c r="AG36" s="602"/>
      <c r="AH36" s="602"/>
      <c r="AI36" s="602"/>
      <c r="AJ36" s="602"/>
      <c r="AK36" s="602"/>
      <c r="AL36" s="174"/>
      <c r="AM36" s="601">
        <f t="shared" si="0"/>
        <v>14</v>
      </c>
      <c r="AN36" s="601"/>
      <c r="AO36" s="602" t="str">
        <f>IF('各会計、関係団体の財政状況及び健全化判断比率'!B34="","",'各会計、関係団体の財政状況及び健全化判断比率'!B34)</f>
        <v>工業用水道事業会計</v>
      </c>
      <c r="AP36" s="602"/>
      <c r="AQ36" s="602"/>
      <c r="AR36" s="602"/>
      <c r="AS36" s="602"/>
      <c r="AT36" s="602"/>
      <c r="AU36" s="602"/>
      <c r="AV36" s="602"/>
      <c r="AW36" s="602"/>
      <c r="AX36" s="602"/>
      <c r="AY36" s="602"/>
      <c r="AZ36" s="602"/>
      <c r="BA36" s="602"/>
      <c r="BB36" s="602"/>
      <c r="BC36" s="602"/>
      <c r="BD36" s="174"/>
      <c r="BE36" s="601" t="str">
        <f t="shared" si="1"/>
        <v/>
      </c>
      <c r="BF36" s="601"/>
      <c r="BG36" s="602"/>
      <c r="BH36" s="602"/>
      <c r="BI36" s="602"/>
      <c r="BJ36" s="602"/>
      <c r="BK36" s="602"/>
      <c r="BL36" s="602"/>
      <c r="BM36" s="602"/>
      <c r="BN36" s="602"/>
      <c r="BO36" s="602"/>
      <c r="BP36" s="602"/>
      <c r="BQ36" s="602"/>
      <c r="BR36" s="602"/>
      <c r="BS36" s="602"/>
      <c r="BT36" s="602"/>
      <c r="BU36" s="602"/>
      <c r="BV36" s="174"/>
      <c r="BW36" s="601">
        <f t="shared" si="2"/>
        <v>20</v>
      </c>
      <c r="BX36" s="601"/>
      <c r="BY36" s="602" t="str">
        <f>IF('各会計、関係団体の財政状況及び健全化判断比率'!B70="","",'各会計、関係団体の財政状況及び健全化判断比率'!B70)</f>
        <v>熊本県後期高齢者医療広域連合（後期高齢者医療特別会計）</v>
      </c>
      <c r="BZ36" s="602"/>
      <c r="CA36" s="602"/>
      <c r="CB36" s="602"/>
      <c r="CC36" s="602"/>
      <c r="CD36" s="602"/>
      <c r="CE36" s="602"/>
      <c r="CF36" s="602"/>
      <c r="CG36" s="602"/>
      <c r="CH36" s="602"/>
      <c r="CI36" s="602"/>
      <c r="CJ36" s="602"/>
      <c r="CK36" s="602"/>
      <c r="CL36" s="602"/>
      <c r="CM36" s="602"/>
      <c r="CN36" s="174"/>
      <c r="CO36" s="601">
        <f t="shared" si="3"/>
        <v>23</v>
      </c>
      <c r="CP36" s="601"/>
      <c r="CQ36" s="602" t="str">
        <f>IF('各会計、関係団体の財政状況及び健全化判断比率'!BS9="","",'各会計、関係団体の財政状況及び健全化判断比率'!BS9)</f>
        <v>熊本市文化スポーツ財団</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1"/>
    </row>
    <row r="37" spans="1:113" ht="32.25" customHeight="1" x14ac:dyDescent="0.2">
      <c r="A37" s="174"/>
      <c r="B37" s="198"/>
      <c r="C37" s="601">
        <f>IF(E37="","",C36+1)</f>
        <v>4</v>
      </c>
      <c r="D37" s="601"/>
      <c r="E37" s="602" t="str">
        <f>IF('各会計、関係団体の財政状況及び健全化判断比率'!B10="","",'各会計、関係団体の財政状況及び健全化判断比率'!B10)</f>
        <v>公共用地先行取得事業会計</v>
      </c>
      <c r="F37" s="602"/>
      <c r="G37" s="602"/>
      <c r="H37" s="602"/>
      <c r="I37" s="602"/>
      <c r="J37" s="602"/>
      <c r="K37" s="602"/>
      <c r="L37" s="602"/>
      <c r="M37" s="602"/>
      <c r="N37" s="602"/>
      <c r="O37" s="602"/>
      <c r="P37" s="602"/>
      <c r="Q37" s="602"/>
      <c r="R37" s="602"/>
      <c r="S37" s="602"/>
      <c r="T37" s="174"/>
      <c r="U37" s="601">
        <f t="shared" si="4"/>
        <v>11</v>
      </c>
      <c r="V37" s="601"/>
      <c r="W37" s="602" t="str">
        <f>IF('各会計、関係団体の財政状況及び健全化判断比率'!B31="","",'各会計、関係団体の財政状況及び健全化判断比率'!B31)</f>
        <v>競輪事業会計</v>
      </c>
      <c r="X37" s="602"/>
      <c r="Y37" s="602"/>
      <c r="Z37" s="602"/>
      <c r="AA37" s="602"/>
      <c r="AB37" s="602"/>
      <c r="AC37" s="602"/>
      <c r="AD37" s="602"/>
      <c r="AE37" s="602"/>
      <c r="AF37" s="602"/>
      <c r="AG37" s="602"/>
      <c r="AH37" s="602"/>
      <c r="AI37" s="602"/>
      <c r="AJ37" s="602"/>
      <c r="AK37" s="602"/>
      <c r="AL37" s="174"/>
      <c r="AM37" s="601">
        <f t="shared" si="0"/>
        <v>15</v>
      </c>
      <c r="AN37" s="601"/>
      <c r="AO37" s="602" t="str">
        <f>IF('各会計、関係団体の財政状況及び健全化判断比率'!B35="","",'各会計、関係団体の財政状況及び健全化判断比率'!B35)</f>
        <v>下水道事業会計</v>
      </c>
      <c r="AP37" s="602"/>
      <c r="AQ37" s="602"/>
      <c r="AR37" s="602"/>
      <c r="AS37" s="602"/>
      <c r="AT37" s="602"/>
      <c r="AU37" s="602"/>
      <c r="AV37" s="602"/>
      <c r="AW37" s="602"/>
      <c r="AX37" s="602"/>
      <c r="AY37" s="602"/>
      <c r="AZ37" s="602"/>
      <c r="BA37" s="602"/>
      <c r="BB37" s="602"/>
      <c r="BC37" s="602"/>
      <c r="BD37" s="174"/>
      <c r="BE37" s="601" t="str">
        <f t="shared" si="1"/>
        <v/>
      </c>
      <c r="BF37" s="601"/>
      <c r="BG37" s="602"/>
      <c r="BH37" s="602"/>
      <c r="BI37" s="602"/>
      <c r="BJ37" s="602"/>
      <c r="BK37" s="602"/>
      <c r="BL37" s="602"/>
      <c r="BM37" s="602"/>
      <c r="BN37" s="602"/>
      <c r="BO37" s="602"/>
      <c r="BP37" s="602"/>
      <c r="BQ37" s="602"/>
      <c r="BR37" s="602"/>
      <c r="BS37" s="602"/>
      <c r="BT37" s="602"/>
      <c r="BU37" s="602"/>
      <c r="BV37" s="174"/>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4"/>
      <c r="CO37" s="601">
        <f t="shared" si="3"/>
        <v>24</v>
      </c>
      <c r="CP37" s="601"/>
      <c r="CQ37" s="602" t="str">
        <f>IF('各会計、関係団体の財政状況及び健全化判断比率'!BS10="","",'各会計、関係団体の財政状況及び健全化判断比率'!BS10)</f>
        <v>熊本市美術文化振興財団</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1"/>
    </row>
    <row r="38" spans="1:113" ht="32.25" customHeight="1" x14ac:dyDescent="0.2">
      <c r="A38" s="174"/>
      <c r="B38" s="198"/>
      <c r="C38" s="601">
        <f t="shared" ref="C38:C43" si="5">IF(E38="","",C37+1)</f>
        <v>5</v>
      </c>
      <c r="D38" s="601"/>
      <c r="E38" s="602" t="str">
        <f>IF('各会計、関係団体の財政状況及び健全化判断比率'!B11="","",'各会計、関係団体の財政状況及び健全化判断比率'!B11)</f>
        <v>植木中央土地区画整理事業会計</v>
      </c>
      <c r="F38" s="602"/>
      <c r="G38" s="602"/>
      <c r="H38" s="602"/>
      <c r="I38" s="602"/>
      <c r="J38" s="602"/>
      <c r="K38" s="602"/>
      <c r="L38" s="602"/>
      <c r="M38" s="602"/>
      <c r="N38" s="602"/>
      <c r="O38" s="602"/>
      <c r="P38" s="602"/>
      <c r="Q38" s="602"/>
      <c r="R38" s="602"/>
      <c r="S38" s="602"/>
      <c r="T38" s="174"/>
      <c r="U38" s="601" t="str">
        <f t="shared" si="4"/>
        <v/>
      </c>
      <c r="V38" s="601"/>
      <c r="W38" s="602"/>
      <c r="X38" s="602"/>
      <c r="Y38" s="602"/>
      <c r="Z38" s="602"/>
      <c r="AA38" s="602"/>
      <c r="AB38" s="602"/>
      <c r="AC38" s="602"/>
      <c r="AD38" s="602"/>
      <c r="AE38" s="602"/>
      <c r="AF38" s="602"/>
      <c r="AG38" s="602"/>
      <c r="AH38" s="602"/>
      <c r="AI38" s="602"/>
      <c r="AJ38" s="602"/>
      <c r="AK38" s="602"/>
      <c r="AL38" s="174"/>
      <c r="AM38" s="601">
        <f t="shared" si="0"/>
        <v>16</v>
      </c>
      <c r="AN38" s="601"/>
      <c r="AO38" s="602" t="str">
        <f>IF('各会計、関係団体の財政状況及び健全化判断比率'!B36="","",'各会計、関係団体の財政状況及び健全化判断比率'!B36)</f>
        <v>交通事業会計</v>
      </c>
      <c r="AP38" s="602"/>
      <c r="AQ38" s="602"/>
      <c r="AR38" s="602"/>
      <c r="AS38" s="602"/>
      <c r="AT38" s="602"/>
      <c r="AU38" s="602"/>
      <c r="AV38" s="602"/>
      <c r="AW38" s="602"/>
      <c r="AX38" s="602"/>
      <c r="AY38" s="602"/>
      <c r="AZ38" s="602"/>
      <c r="BA38" s="602"/>
      <c r="BB38" s="602"/>
      <c r="BC38" s="602"/>
      <c r="BD38" s="174"/>
      <c r="BE38" s="601" t="str">
        <f t="shared" si="1"/>
        <v/>
      </c>
      <c r="BF38" s="601"/>
      <c r="BG38" s="602"/>
      <c r="BH38" s="602"/>
      <c r="BI38" s="602"/>
      <c r="BJ38" s="602"/>
      <c r="BK38" s="602"/>
      <c r="BL38" s="602"/>
      <c r="BM38" s="602"/>
      <c r="BN38" s="602"/>
      <c r="BO38" s="602"/>
      <c r="BP38" s="602"/>
      <c r="BQ38" s="602"/>
      <c r="BR38" s="602"/>
      <c r="BS38" s="602"/>
      <c r="BT38" s="602"/>
      <c r="BU38" s="602"/>
      <c r="BV38" s="174"/>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4"/>
      <c r="CO38" s="601">
        <f t="shared" si="3"/>
        <v>25</v>
      </c>
      <c r="CP38" s="601"/>
      <c r="CQ38" s="602" t="str">
        <f>IF('各会計、関係団体の財政状況及び健全化判断比率'!BS11="","",'各会計、関係団体の財政状況及び健全化判断比率'!BS11)</f>
        <v>くまもと地下水財団</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1"/>
    </row>
    <row r="39" spans="1:113" ht="32.25" customHeight="1" x14ac:dyDescent="0.2">
      <c r="A39" s="174"/>
      <c r="B39" s="198"/>
      <c r="C39" s="601">
        <f t="shared" si="5"/>
        <v>6</v>
      </c>
      <c r="D39" s="601"/>
      <c r="E39" s="602" t="str">
        <f>IF('各会計、関係団体の財政状況及び健全化判断比率'!B12="","",'各会計、関係団体の財政状況及び健全化判断比率'!B12)</f>
        <v>奨学金貸付事業会計</v>
      </c>
      <c r="F39" s="602"/>
      <c r="G39" s="602"/>
      <c r="H39" s="602"/>
      <c r="I39" s="602"/>
      <c r="J39" s="602"/>
      <c r="K39" s="602"/>
      <c r="L39" s="602"/>
      <c r="M39" s="602"/>
      <c r="N39" s="602"/>
      <c r="O39" s="602"/>
      <c r="P39" s="602"/>
      <c r="Q39" s="602"/>
      <c r="R39" s="602"/>
      <c r="S39" s="602"/>
      <c r="T39" s="174"/>
      <c r="U39" s="601" t="str">
        <f t="shared" si="4"/>
        <v/>
      </c>
      <c r="V39" s="601"/>
      <c r="W39" s="602"/>
      <c r="X39" s="602"/>
      <c r="Y39" s="602"/>
      <c r="Z39" s="602"/>
      <c r="AA39" s="602"/>
      <c r="AB39" s="602"/>
      <c r="AC39" s="602"/>
      <c r="AD39" s="602"/>
      <c r="AE39" s="602"/>
      <c r="AF39" s="602"/>
      <c r="AG39" s="602"/>
      <c r="AH39" s="602"/>
      <c r="AI39" s="602"/>
      <c r="AJ39" s="602"/>
      <c r="AK39" s="602"/>
      <c r="AL39" s="174"/>
      <c r="AM39" s="601" t="str">
        <f t="shared" si="0"/>
        <v/>
      </c>
      <c r="AN39" s="601"/>
      <c r="AO39" s="602"/>
      <c r="AP39" s="602"/>
      <c r="AQ39" s="602"/>
      <c r="AR39" s="602"/>
      <c r="AS39" s="602"/>
      <c r="AT39" s="602"/>
      <c r="AU39" s="602"/>
      <c r="AV39" s="602"/>
      <c r="AW39" s="602"/>
      <c r="AX39" s="602"/>
      <c r="AY39" s="602"/>
      <c r="AZ39" s="602"/>
      <c r="BA39" s="602"/>
      <c r="BB39" s="602"/>
      <c r="BC39" s="602"/>
      <c r="BD39" s="174"/>
      <c r="BE39" s="601" t="str">
        <f t="shared" si="1"/>
        <v/>
      </c>
      <c r="BF39" s="601"/>
      <c r="BG39" s="602"/>
      <c r="BH39" s="602"/>
      <c r="BI39" s="602"/>
      <c r="BJ39" s="602"/>
      <c r="BK39" s="602"/>
      <c r="BL39" s="602"/>
      <c r="BM39" s="602"/>
      <c r="BN39" s="602"/>
      <c r="BO39" s="602"/>
      <c r="BP39" s="602"/>
      <c r="BQ39" s="602"/>
      <c r="BR39" s="602"/>
      <c r="BS39" s="602"/>
      <c r="BT39" s="602"/>
      <c r="BU39" s="602"/>
      <c r="BV39" s="174"/>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4"/>
      <c r="CO39" s="601">
        <f t="shared" si="3"/>
        <v>26</v>
      </c>
      <c r="CP39" s="601"/>
      <c r="CQ39" s="602" t="str">
        <f>IF('各会計、関係団体の財政状況及び健全化判断比率'!BS12="","",'各会計、関係団体の財政状況及び健全化判断比率'!BS12)</f>
        <v>熊本市国際交流振興事業団</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1"/>
    </row>
    <row r="40" spans="1:113" ht="32.25" customHeight="1" x14ac:dyDescent="0.2">
      <c r="A40" s="174"/>
      <c r="B40" s="198"/>
      <c r="C40" s="601">
        <f t="shared" si="5"/>
        <v>7</v>
      </c>
      <c r="D40" s="601"/>
      <c r="E40" s="602" t="str">
        <f>IF('各会計、関係団体の財政状況及び健全化判断比率'!B13="","",'各会計、関係団体の財政状況及び健全化判断比率'!B13)</f>
        <v>公債管理会計</v>
      </c>
      <c r="F40" s="602"/>
      <c r="G40" s="602"/>
      <c r="H40" s="602"/>
      <c r="I40" s="602"/>
      <c r="J40" s="602"/>
      <c r="K40" s="602"/>
      <c r="L40" s="602"/>
      <c r="M40" s="602"/>
      <c r="N40" s="602"/>
      <c r="O40" s="602"/>
      <c r="P40" s="602"/>
      <c r="Q40" s="602"/>
      <c r="R40" s="602"/>
      <c r="S40" s="602"/>
      <c r="T40" s="174"/>
      <c r="U40" s="601" t="str">
        <f t="shared" si="4"/>
        <v/>
      </c>
      <c r="V40" s="601"/>
      <c r="W40" s="602"/>
      <c r="X40" s="602"/>
      <c r="Y40" s="602"/>
      <c r="Z40" s="602"/>
      <c r="AA40" s="602"/>
      <c r="AB40" s="602"/>
      <c r="AC40" s="602"/>
      <c r="AD40" s="602"/>
      <c r="AE40" s="602"/>
      <c r="AF40" s="602"/>
      <c r="AG40" s="602"/>
      <c r="AH40" s="602"/>
      <c r="AI40" s="602"/>
      <c r="AJ40" s="602"/>
      <c r="AK40" s="602"/>
      <c r="AL40" s="174"/>
      <c r="AM40" s="601" t="str">
        <f t="shared" si="0"/>
        <v/>
      </c>
      <c r="AN40" s="601"/>
      <c r="AO40" s="602"/>
      <c r="AP40" s="602"/>
      <c r="AQ40" s="602"/>
      <c r="AR40" s="602"/>
      <c r="AS40" s="602"/>
      <c r="AT40" s="602"/>
      <c r="AU40" s="602"/>
      <c r="AV40" s="602"/>
      <c r="AW40" s="602"/>
      <c r="AX40" s="602"/>
      <c r="AY40" s="602"/>
      <c r="AZ40" s="602"/>
      <c r="BA40" s="602"/>
      <c r="BB40" s="602"/>
      <c r="BC40" s="602"/>
      <c r="BD40" s="174"/>
      <c r="BE40" s="601" t="str">
        <f t="shared" si="1"/>
        <v/>
      </c>
      <c r="BF40" s="601"/>
      <c r="BG40" s="602"/>
      <c r="BH40" s="602"/>
      <c r="BI40" s="602"/>
      <c r="BJ40" s="602"/>
      <c r="BK40" s="602"/>
      <c r="BL40" s="602"/>
      <c r="BM40" s="602"/>
      <c r="BN40" s="602"/>
      <c r="BO40" s="602"/>
      <c r="BP40" s="602"/>
      <c r="BQ40" s="602"/>
      <c r="BR40" s="602"/>
      <c r="BS40" s="602"/>
      <c r="BT40" s="602"/>
      <c r="BU40" s="602"/>
      <c r="BV40" s="174"/>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4"/>
      <c r="CO40" s="601">
        <f t="shared" si="3"/>
        <v>27</v>
      </c>
      <c r="CP40" s="601"/>
      <c r="CQ40" s="602" t="str">
        <f>IF('各会計、関係団体の財政状況及び健全化判断比率'!BS13="","",'各会計、関係団体の財政状況及び健全化判断比率'!BS13)</f>
        <v>熊本市学校給食会</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1"/>
    </row>
    <row r="41" spans="1:113" ht="32.25" customHeight="1" x14ac:dyDescent="0.2">
      <c r="A41" s="174"/>
      <c r="B41" s="198"/>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4"/>
      <c r="U41" s="601" t="str">
        <f t="shared" si="4"/>
        <v/>
      </c>
      <c r="V41" s="601"/>
      <c r="W41" s="602"/>
      <c r="X41" s="602"/>
      <c r="Y41" s="602"/>
      <c r="Z41" s="602"/>
      <c r="AA41" s="602"/>
      <c r="AB41" s="602"/>
      <c r="AC41" s="602"/>
      <c r="AD41" s="602"/>
      <c r="AE41" s="602"/>
      <c r="AF41" s="602"/>
      <c r="AG41" s="602"/>
      <c r="AH41" s="602"/>
      <c r="AI41" s="602"/>
      <c r="AJ41" s="602"/>
      <c r="AK41" s="602"/>
      <c r="AL41" s="174"/>
      <c r="AM41" s="601" t="str">
        <f t="shared" si="0"/>
        <v/>
      </c>
      <c r="AN41" s="601"/>
      <c r="AO41" s="602"/>
      <c r="AP41" s="602"/>
      <c r="AQ41" s="602"/>
      <c r="AR41" s="602"/>
      <c r="AS41" s="602"/>
      <c r="AT41" s="602"/>
      <c r="AU41" s="602"/>
      <c r="AV41" s="602"/>
      <c r="AW41" s="602"/>
      <c r="AX41" s="602"/>
      <c r="AY41" s="602"/>
      <c r="AZ41" s="602"/>
      <c r="BA41" s="602"/>
      <c r="BB41" s="602"/>
      <c r="BC41" s="602"/>
      <c r="BD41" s="174"/>
      <c r="BE41" s="601" t="str">
        <f t="shared" si="1"/>
        <v/>
      </c>
      <c r="BF41" s="601"/>
      <c r="BG41" s="602"/>
      <c r="BH41" s="602"/>
      <c r="BI41" s="602"/>
      <c r="BJ41" s="602"/>
      <c r="BK41" s="602"/>
      <c r="BL41" s="602"/>
      <c r="BM41" s="602"/>
      <c r="BN41" s="602"/>
      <c r="BO41" s="602"/>
      <c r="BP41" s="602"/>
      <c r="BQ41" s="602"/>
      <c r="BR41" s="602"/>
      <c r="BS41" s="602"/>
      <c r="BT41" s="602"/>
      <c r="BU41" s="602"/>
      <c r="BV41" s="174"/>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4"/>
      <c r="CO41" s="601">
        <f t="shared" si="3"/>
        <v>28</v>
      </c>
      <c r="CP41" s="601"/>
      <c r="CQ41" s="602" t="str">
        <f>IF('各会計、関係団体の財政状況及び健全化判断比率'!BS14="","",'各会計、関係団体の財政状況及び健全化判断比率'!BS14)</f>
        <v>熊本流通情報センター</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1"/>
    </row>
    <row r="42" spans="1:113" ht="32.25" customHeight="1" x14ac:dyDescent="0.2">
      <c r="B42" s="198"/>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4"/>
      <c r="U42" s="601" t="str">
        <f t="shared" si="4"/>
        <v/>
      </c>
      <c r="V42" s="601"/>
      <c r="W42" s="602"/>
      <c r="X42" s="602"/>
      <c r="Y42" s="602"/>
      <c r="Z42" s="602"/>
      <c r="AA42" s="602"/>
      <c r="AB42" s="602"/>
      <c r="AC42" s="602"/>
      <c r="AD42" s="602"/>
      <c r="AE42" s="602"/>
      <c r="AF42" s="602"/>
      <c r="AG42" s="602"/>
      <c r="AH42" s="602"/>
      <c r="AI42" s="602"/>
      <c r="AJ42" s="602"/>
      <c r="AK42" s="602"/>
      <c r="AL42" s="174"/>
      <c r="AM42" s="601" t="str">
        <f t="shared" si="0"/>
        <v/>
      </c>
      <c r="AN42" s="601"/>
      <c r="AO42" s="602"/>
      <c r="AP42" s="602"/>
      <c r="AQ42" s="602"/>
      <c r="AR42" s="602"/>
      <c r="AS42" s="602"/>
      <c r="AT42" s="602"/>
      <c r="AU42" s="602"/>
      <c r="AV42" s="602"/>
      <c r="AW42" s="602"/>
      <c r="AX42" s="602"/>
      <c r="AY42" s="602"/>
      <c r="AZ42" s="602"/>
      <c r="BA42" s="602"/>
      <c r="BB42" s="602"/>
      <c r="BC42" s="602"/>
      <c r="BD42" s="174"/>
      <c r="BE42" s="601" t="str">
        <f t="shared" si="1"/>
        <v/>
      </c>
      <c r="BF42" s="601"/>
      <c r="BG42" s="602"/>
      <c r="BH42" s="602"/>
      <c r="BI42" s="602"/>
      <c r="BJ42" s="602"/>
      <c r="BK42" s="602"/>
      <c r="BL42" s="602"/>
      <c r="BM42" s="602"/>
      <c r="BN42" s="602"/>
      <c r="BO42" s="602"/>
      <c r="BP42" s="602"/>
      <c r="BQ42" s="602"/>
      <c r="BR42" s="602"/>
      <c r="BS42" s="602"/>
      <c r="BT42" s="602"/>
      <c r="BU42" s="602"/>
      <c r="BV42" s="174"/>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4"/>
      <c r="CO42" s="601">
        <f t="shared" si="3"/>
        <v>29</v>
      </c>
      <c r="CP42" s="601"/>
      <c r="CQ42" s="602" t="str">
        <f>IF('各会計、関係団体の財政状況及び健全化判断比率'!BS15="","",'各会計、関係団体の財政状況及び健全化判断比率'!BS15)</f>
        <v>熊本国際観光コンベンション協会</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1"/>
    </row>
    <row r="43" spans="1:113" ht="32.25" customHeight="1" x14ac:dyDescent="0.2">
      <c r="B43" s="198"/>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4"/>
      <c r="U43" s="601" t="str">
        <f t="shared" si="4"/>
        <v/>
      </c>
      <c r="V43" s="601"/>
      <c r="W43" s="602"/>
      <c r="X43" s="602"/>
      <c r="Y43" s="602"/>
      <c r="Z43" s="602"/>
      <c r="AA43" s="602"/>
      <c r="AB43" s="602"/>
      <c r="AC43" s="602"/>
      <c r="AD43" s="602"/>
      <c r="AE43" s="602"/>
      <c r="AF43" s="602"/>
      <c r="AG43" s="602"/>
      <c r="AH43" s="602"/>
      <c r="AI43" s="602"/>
      <c r="AJ43" s="602"/>
      <c r="AK43" s="602"/>
      <c r="AL43" s="174"/>
      <c r="AM43" s="601" t="str">
        <f t="shared" si="0"/>
        <v/>
      </c>
      <c r="AN43" s="601"/>
      <c r="AO43" s="602"/>
      <c r="AP43" s="602"/>
      <c r="AQ43" s="602"/>
      <c r="AR43" s="602"/>
      <c r="AS43" s="602"/>
      <c r="AT43" s="602"/>
      <c r="AU43" s="602"/>
      <c r="AV43" s="602"/>
      <c r="AW43" s="602"/>
      <c r="AX43" s="602"/>
      <c r="AY43" s="602"/>
      <c r="AZ43" s="602"/>
      <c r="BA43" s="602"/>
      <c r="BB43" s="602"/>
      <c r="BC43" s="602"/>
      <c r="BD43" s="174"/>
      <c r="BE43" s="601" t="str">
        <f t="shared" si="1"/>
        <v/>
      </c>
      <c r="BF43" s="601"/>
      <c r="BG43" s="602"/>
      <c r="BH43" s="602"/>
      <c r="BI43" s="602"/>
      <c r="BJ43" s="602"/>
      <c r="BK43" s="602"/>
      <c r="BL43" s="602"/>
      <c r="BM43" s="602"/>
      <c r="BN43" s="602"/>
      <c r="BO43" s="602"/>
      <c r="BP43" s="602"/>
      <c r="BQ43" s="602"/>
      <c r="BR43" s="602"/>
      <c r="BS43" s="602"/>
      <c r="BT43" s="602"/>
      <c r="BU43" s="602"/>
      <c r="BV43" s="174"/>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4"/>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620</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5" customWidth="1"/>
    <col min="134" max="143" width="1.6328125" style="208" customWidth="1"/>
    <col min="144" max="16384" width="0" style="208"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06" t="s">
        <v>213</v>
      </c>
      <c r="DI1" s="607"/>
      <c r="DJ1" s="607"/>
      <c r="DK1" s="607"/>
      <c r="DL1" s="607"/>
      <c r="DM1" s="607"/>
      <c r="DN1" s="608"/>
      <c r="DO1" s="208"/>
      <c r="DP1" s="606" t="s">
        <v>214</v>
      </c>
      <c r="DQ1" s="607"/>
      <c r="DR1" s="607"/>
      <c r="DS1" s="607"/>
      <c r="DT1" s="607"/>
      <c r="DU1" s="607"/>
      <c r="DV1" s="607"/>
      <c r="DW1" s="607"/>
      <c r="DX1" s="607"/>
      <c r="DY1" s="607"/>
      <c r="DZ1" s="607"/>
      <c r="EA1" s="607"/>
      <c r="EB1" s="607"/>
      <c r="EC1" s="608"/>
      <c r="ED1" s="206"/>
      <c r="EE1" s="206"/>
      <c r="EF1" s="206"/>
      <c r="EG1" s="206"/>
      <c r="EH1" s="206"/>
      <c r="EI1" s="206"/>
      <c r="EJ1" s="206"/>
      <c r="EK1" s="206"/>
      <c r="EL1" s="206"/>
      <c r="EM1" s="206"/>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2" customFormat="1" ht="11.25" customHeight="1" x14ac:dyDescent="0.2">
      <c r="B5" s="616" t="s">
        <v>226</v>
      </c>
      <c r="C5" s="617"/>
      <c r="D5" s="617"/>
      <c r="E5" s="617"/>
      <c r="F5" s="617"/>
      <c r="G5" s="617"/>
      <c r="H5" s="617"/>
      <c r="I5" s="617"/>
      <c r="J5" s="617"/>
      <c r="K5" s="617"/>
      <c r="L5" s="617"/>
      <c r="M5" s="617"/>
      <c r="N5" s="617"/>
      <c r="O5" s="617"/>
      <c r="P5" s="617"/>
      <c r="Q5" s="618"/>
      <c r="R5" s="619">
        <v>120679722</v>
      </c>
      <c r="S5" s="620"/>
      <c r="T5" s="620"/>
      <c r="U5" s="620"/>
      <c r="V5" s="620"/>
      <c r="W5" s="620"/>
      <c r="X5" s="620"/>
      <c r="Y5" s="621"/>
      <c r="Z5" s="622">
        <v>28</v>
      </c>
      <c r="AA5" s="622"/>
      <c r="AB5" s="622"/>
      <c r="AC5" s="622"/>
      <c r="AD5" s="623">
        <v>112443812</v>
      </c>
      <c r="AE5" s="623"/>
      <c r="AF5" s="623"/>
      <c r="AG5" s="623"/>
      <c r="AH5" s="623"/>
      <c r="AI5" s="623"/>
      <c r="AJ5" s="623"/>
      <c r="AK5" s="623"/>
      <c r="AL5" s="624">
        <v>58.4</v>
      </c>
      <c r="AM5" s="625"/>
      <c r="AN5" s="625"/>
      <c r="AO5" s="626"/>
      <c r="AP5" s="616" t="s">
        <v>227</v>
      </c>
      <c r="AQ5" s="617"/>
      <c r="AR5" s="617"/>
      <c r="AS5" s="617"/>
      <c r="AT5" s="617"/>
      <c r="AU5" s="617"/>
      <c r="AV5" s="617"/>
      <c r="AW5" s="617"/>
      <c r="AX5" s="617"/>
      <c r="AY5" s="617"/>
      <c r="AZ5" s="617"/>
      <c r="BA5" s="617"/>
      <c r="BB5" s="617"/>
      <c r="BC5" s="617"/>
      <c r="BD5" s="617"/>
      <c r="BE5" s="617"/>
      <c r="BF5" s="618"/>
      <c r="BG5" s="630">
        <v>109931289</v>
      </c>
      <c r="BH5" s="631"/>
      <c r="BI5" s="631"/>
      <c r="BJ5" s="631"/>
      <c r="BK5" s="631"/>
      <c r="BL5" s="631"/>
      <c r="BM5" s="631"/>
      <c r="BN5" s="632"/>
      <c r="BO5" s="633">
        <v>91.1</v>
      </c>
      <c r="BP5" s="633"/>
      <c r="BQ5" s="633"/>
      <c r="BR5" s="633"/>
      <c r="BS5" s="634">
        <v>2139478</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2270680</v>
      </c>
      <c r="S6" s="631"/>
      <c r="T6" s="631"/>
      <c r="U6" s="631"/>
      <c r="V6" s="631"/>
      <c r="W6" s="631"/>
      <c r="X6" s="631"/>
      <c r="Y6" s="632"/>
      <c r="Z6" s="633">
        <v>0.5</v>
      </c>
      <c r="AA6" s="633"/>
      <c r="AB6" s="633"/>
      <c r="AC6" s="633"/>
      <c r="AD6" s="634">
        <v>2270680</v>
      </c>
      <c r="AE6" s="634"/>
      <c r="AF6" s="634"/>
      <c r="AG6" s="634"/>
      <c r="AH6" s="634"/>
      <c r="AI6" s="634"/>
      <c r="AJ6" s="634"/>
      <c r="AK6" s="634"/>
      <c r="AL6" s="635">
        <v>1.2</v>
      </c>
      <c r="AM6" s="636"/>
      <c r="AN6" s="636"/>
      <c r="AO6" s="637"/>
      <c r="AP6" s="627" t="s">
        <v>232</v>
      </c>
      <c r="AQ6" s="628"/>
      <c r="AR6" s="628"/>
      <c r="AS6" s="628"/>
      <c r="AT6" s="628"/>
      <c r="AU6" s="628"/>
      <c r="AV6" s="628"/>
      <c r="AW6" s="628"/>
      <c r="AX6" s="628"/>
      <c r="AY6" s="628"/>
      <c r="AZ6" s="628"/>
      <c r="BA6" s="628"/>
      <c r="BB6" s="628"/>
      <c r="BC6" s="628"/>
      <c r="BD6" s="628"/>
      <c r="BE6" s="628"/>
      <c r="BF6" s="629"/>
      <c r="BG6" s="630">
        <v>109931289</v>
      </c>
      <c r="BH6" s="631"/>
      <c r="BI6" s="631"/>
      <c r="BJ6" s="631"/>
      <c r="BK6" s="631"/>
      <c r="BL6" s="631"/>
      <c r="BM6" s="631"/>
      <c r="BN6" s="632"/>
      <c r="BO6" s="633">
        <v>91.1</v>
      </c>
      <c r="BP6" s="633"/>
      <c r="BQ6" s="633"/>
      <c r="BR6" s="633"/>
      <c r="BS6" s="634">
        <v>2139478</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1028183</v>
      </c>
      <c r="CS6" s="631"/>
      <c r="CT6" s="631"/>
      <c r="CU6" s="631"/>
      <c r="CV6" s="631"/>
      <c r="CW6" s="631"/>
      <c r="CX6" s="631"/>
      <c r="CY6" s="632"/>
      <c r="CZ6" s="624">
        <v>0.2</v>
      </c>
      <c r="DA6" s="625"/>
      <c r="DB6" s="625"/>
      <c r="DC6" s="644"/>
      <c r="DD6" s="639" t="s">
        <v>234</v>
      </c>
      <c r="DE6" s="631"/>
      <c r="DF6" s="631"/>
      <c r="DG6" s="631"/>
      <c r="DH6" s="631"/>
      <c r="DI6" s="631"/>
      <c r="DJ6" s="631"/>
      <c r="DK6" s="631"/>
      <c r="DL6" s="631"/>
      <c r="DM6" s="631"/>
      <c r="DN6" s="631"/>
      <c r="DO6" s="631"/>
      <c r="DP6" s="632"/>
      <c r="DQ6" s="639">
        <v>1027067</v>
      </c>
      <c r="DR6" s="631"/>
      <c r="DS6" s="631"/>
      <c r="DT6" s="631"/>
      <c r="DU6" s="631"/>
      <c r="DV6" s="631"/>
      <c r="DW6" s="631"/>
      <c r="DX6" s="631"/>
      <c r="DY6" s="631"/>
      <c r="DZ6" s="631"/>
      <c r="EA6" s="631"/>
      <c r="EB6" s="631"/>
      <c r="EC6" s="640"/>
    </row>
    <row r="7" spans="2:143" ht="11.25" customHeight="1" x14ac:dyDescent="0.2">
      <c r="B7" s="627" t="s">
        <v>235</v>
      </c>
      <c r="C7" s="628"/>
      <c r="D7" s="628"/>
      <c r="E7" s="628"/>
      <c r="F7" s="628"/>
      <c r="G7" s="628"/>
      <c r="H7" s="628"/>
      <c r="I7" s="628"/>
      <c r="J7" s="628"/>
      <c r="K7" s="628"/>
      <c r="L7" s="628"/>
      <c r="M7" s="628"/>
      <c r="N7" s="628"/>
      <c r="O7" s="628"/>
      <c r="P7" s="628"/>
      <c r="Q7" s="629"/>
      <c r="R7" s="630">
        <v>56917</v>
      </c>
      <c r="S7" s="631"/>
      <c r="T7" s="631"/>
      <c r="U7" s="631"/>
      <c r="V7" s="631"/>
      <c r="W7" s="631"/>
      <c r="X7" s="631"/>
      <c r="Y7" s="632"/>
      <c r="Z7" s="633">
        <v>0</v>
      </c>
      <c r="AA7" s="633"/>
      <c r="AB7" s="633"/>
      <c r="AC7" s="633"/>
      <c r="AD7" s="634">
        <v>56917</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60520305</v>
      </c>
      <c r="BH7" s="631"/>
      <c r="BI7" s="631"/>
      <c r="BJ7" s="631"/>
      <c r="BK7" s="631"/>
      <c r="BL7" s="631"/>
      <c r="BM7" s="631"/>
      <c r="BN7" s="632"/>
      <c r="BO7" s="633">
        <v>50.1</v>
      </c>
      <c r="BP7" s="633"/>
      <c r="BQ7" s="633"/>
      <c r="BR7" s="633"/>
      <c r="BS7" s="634">
        <v>2139478</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30817215</v>
      </c>
      <c r="CS7" s="631"/>
      <c r="CT7" s="631"/>
      <c r="CU7" s="631"/>
      <c r="CV7" s="631"/>
      <c r="CW7" s="631"/>
      <c r="CX7" s="631"/>
      <c r="CY7" s="632"/>
      <c r="CZ7" s="633">
        <v>7.3</v>
      </c>
      <c r="DA7" s="633"/>
      <c r="DB7" s="633"/>
      <c r="DC7" s="633"/>
      <c r="DD7" s="639">
        <v>1355866</v>
      </c>
      <c r="DE7" s="631"/>
      <c r="DF7" s="631"/>
      <c r="DG7" s="631"/>
      <c r="DH7" s="631"/>
      <c r="DI7" s="631"/>
      <c r="DJ7" s="631"/>
      <c r="DK7" s="631"/>
      <c r="DL7" s="631"/>
      <c r="DM7" s="631"/>
      <c r="DN7" s="631"/>
      <c r="DO7" s="631"/>
      <c r="DP7" s="632"/>
      <c r="DQ7" s="639">
        <v>26615970</v>
      </c>
      <c r="DR7" s="631"/>
      <c r="DS7" s="631"/>
      <c r="DT7" s="631"/>
      <c r="DU7" s="631"/>
      <c r="DV7" s="631"/>
      <c r="DW7" s="631"/>
      <c r="DX7" s="631"/>
      <c r="DY7" s="631"/>
      <c r="DZ7" s="631"/>
      <c r="EA7" s="631"/>
      <c r="EB7" s="631"/>
      <c r="EC7" s="640"/>
    </row>
    <row r="8" spans="2:143" ht="11.25" customHeight="1" x14ac:dyDescent="0.2">
      <c r="B8" s="627" t="s">
        <v>238</v>
      </c>
      <c r="C8" s="628"/>
      <c r="D8" s="628"/>
      <c r="E8" s="628"/>
      <c r="F8" s="628"/>
      <c r="G8" s="628"/>
      <c r="H8" s="628"/>
      <c r="I8" s="628"/>
      <c r="J8" s="628"/>
      <c r="K8" s="628"/>
      <c r="L8" s="628"/>
      <c r="M8" s="628"/>
      <c r="N8" s="628"/>
      <c r="O8" s="628"/>
      <c r="P8" s="628"/>
      <c r="Q8" s="629"/>
      <c r="R8" s="630">
        <v>260430</v>
      </c>
      <c r="S8" s="631"/>
      <c r="T8" s="631"/>
      <c r="U8" s="631"/>
      <c r="V8" s="631"/>
      <c r="W8" s="631"/>
      <c r="X8" s="631"/>
      <c r="Y8" s="632"/>
      <c r="Z8" s="633">
        <v>0.1</v>
      </c>
      <c r="AA8" s="633"/>
      <c r="AB8" s="633"/>
      <c r="AC8" s="633"/>
      <c r="AD8" s="634">
        <v>260430</v>
      </c>
      <c r="AE8" s="634"/>
      <c r="AF8" s="634"/>
      <c r="AG8" s="634"/>
      <c r="AH8" s="634"/>
      <c r="AI8" s="634"/>
      <c r="AJ8" s="634"/>
      <c r="AK8" s="634"/>
      <c r="AL8" s="635">
        <v>0.1</v>
      </c>
      <c r="AM8" s="636"/>
      <c r="AN8" s="636"/>
      <c r="AO8" s="637"/>
      <c r="AP8" s="627" t="s">
        <v>239</v>
      </c>
      <c r="AQ8" s="628"/>
      <c r="AR8" s="628"/>
      <c r="AS8" s="628"/>
      <c r="AT8" s="628"/>
      <c r="AU8" s="628"/>
      <c r="AV8" s="628"/>
      <c r="AW8" s="628"/>
      <c r="AX8" s="628"/>
      <c r="AY8" s="628"/>
      <c r="AZ8" s="628"/>
      <c r="BA8" s="628"/>
      <c r="BB8" s="628"/>
      <c r="BC8" s="628"/>
      <c r="BD8" s="628"/>
      <c r="BE8" s="628"/>
      <c r="BF8" s="629"/>
      <c r="BG8" s="630">
        <v>1255726</v>
      </c>
      <c r="BH8" s="631"/>
      <c r="BI8" s="631"/>
      <c r="BJ8" s="631"/>
      <c r="BK8" s="631"/>
      <c r="BL8" s="631"/>
      <c r="BM8" s="631"/>
      <c r="BN8" s="632"/>
      <c r="BO8" s="633">
        <v>1</v>
      </c>
      <c r="BP8" s="633"/>
      <c r="BQ8" s="633"/>
      <c r="BR8" s="633"/>
      <c r="BS8" s="634" t="s">
        <v>234</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165118343</v>
      </c>
      <c r="CS8" s="631"/>
      <c r="CT8" s="631"/>
      <c r="CU8" s="631"/>
      <c r="CV8" s="631"/>
      <c r="CW8" s="631"/>
      <c r="CX8" s="631"/>
      <c r="CY8" s="632"/>
      <c r="CZ8" s="633">
        <v>39.299999999999997</v>
      </c>
      <c r="DA8" s="633"/>
      <c r="DB8" s="633"/>
      <c r="DC8" s="633"/>
      <c r="DD8" s="639">
        <v>2667050</v>
      </c>
      <c r="DE8" s="631"/>
      <c r="DF8" s="631"/>
      <c r="DG8" s="631"/>
      <c r="DH8" s="631"/>
      <c r="DI8" s="631"/>
      <c r="DJ8" s="631"/>
      <c r="DK8" s="631"/>
      <c r="DL8" s="631"/>
      <c r="DM8" s="631"/>
      <c r="DN8" s="631"/>
      <c r="DO8" s="631"/>
      <c r="DP8" s="632"/>
      <c r="DQ8" s="639">
        <v>66489055</v>
      </c>
      <c r="DR8" s="631"/>
      <c r="DS8" s="631"/>
      <c r="DT8" s="631"/>
      <c r="DU8" s="631"/>
      <c r="DV8" s="631"/>
      <c r="DW8" s="631"/>
      <c r="DX8" s="631"/>
      <c r="DY8" s="631"/>
      <c r="DZ8" s="631"/>
      <c r="EA8" s="631"/>
      <c r="EB8" s="631"/>
      <c r="EC8" s="640"/>
    </row>
    <row r="9" spans="2:143" ht="11.25" customHeight="1" x14ac:dyDescent="0.2">
      <c r="B9" s="627" t="s">
        <v>241</v>
      </c>
      <c r="C9" s="628"/>
      <c r="D9" s="628"/>
      <c r="E9" s="628"/>
      <c r="F9" s="628"/>
      <c r="G9" s="628"/>
      <c r="H9" s="628"/>
      <c r="I9" s="628"/>
      <c r="J9" s="628"/>
      <c r="K9" s="628"/>
      <c r="L9" s="628"/>
      <c r="M9" s="628"/>
      <c r="N9" s="628"/>
      <c r="O9" s="628"/>
      <c r="P9" s="628"/>
      <c r="Q9" s="629"/>
      <c r="R9" s="630">
        <v>524894</v>
      </c>
      <c r="S9" s="631"/>
      <c r="T9" s="631"/>
      <c r="U9" s="631"/>
      <c r="V9" s="631"/>
      <c r="W9" s="631"/>
      <c r="X9" s="631"/>
      <c r="Y9" s="632"/>
      <c r="Z9" s="633">
        <v>0.1</v>
      </c>
      <c r="AA9" s="633"/>
      <c r="AB9" s="633"/>
      <c r="AC9" s="633"/>
      <c r="AD9" s="634">
        <v>524894</v>
      </c>
      <c r="AE9" s="634"/>
      <c r="AF9" s="634"/>
      <c r="AG9" s="634"/>
      <c r="AH9" s="634"/>
      <c r="AI9" s="634"/>
      <c r="AJ9" s="634"/>
      <c r="AK9" s="634"/>
      <c r="AL9" s="635">
        <v>0.3</v>
      </c>
      <c r="AM9" s="636"/>
      <c r="AN9" s="636"/>
      <c r="AO9" s="637"/>
      <c r="AP9" s="627" t="s">
        <v>242</v>
      </c>
      <c r="AQ9" s="628"/>
      <c r="AR9" s="628"/>
      <c r="AS9" s="628"/>
      <c r="AT9" s="628"/>
      <c r="AU9" s="628"/>
      <c r="AV9" s="628"/>
      <c r="AW9" s="628"/>
      <c r="AX9" s="628"/>
      <c r="AY9" s="628"/>
      <c r="AZ9" s="628"/>
      <c r="BA9" s="628"/>
      <c r="BB9" s="628"/>
      <c r="BC9" s="628"/>
      <c r="BD9" s="628"/>
      <c r="BE9" s="628"/>
      <c r="BF9" s="629"/>
      <c r="BG9" s="630">
        <v>50486781</v>
      </c>
      <c r="BH9" s="631"/>
      <c r="BI9" s="631"/>
      <c r="BJ9" s="631"/>
      <c r="BK9" s="631"/>
      <c r="BL9" s="631"/>
      <c r="BM9" s="631"/>
      <c r="BN9" s="632"/>
      <c r="BO9" s="633">
        <v>41.8</v>
      </c>
      <c r="BP9" s="633"/>
      <c r="BQ9" s="633"/>
      <c r="BR9" s="633"/>
      <c r="BS9" s="634" t="s">
        <v>180</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31271355</v>
      </c>
      <c r="CS9" s="631"/>
      <c r="CT9" s="631"/>
      <c r="CU9" s="631"/>
      <c r="CV9" s="631"/>
      <c r="CW9" s="631"/>
      <c r="CX9" s="631"/>
      <c r="CY9" s="632"/>
      <c r="CZ9" s="633">
        <v>7.4</v>
      </c>
      <c r="DA9" s="633"/>
      <c r="DB9" s="633"/>
      <c r="DC9" s="633"/>
      <c r="DD9" s="639">
        <v>523950</v>
      </c>
      <c r="DE9" s="631"/>
      <c r="DF9" s="631"/>
      <c r="DG9" s="631"/>
      <c r="DH9" s="631"/>
      <c r="DI9" s="631"/>
      <c r="DJ9" s="631"/>
      <c r="DK9" s="631"/>
      <c r="DL9" s="631"/>
      <c r="DM9" s="631"/>
      <c r="DN9" s="631"/>
      <c r="DO9" s="631"/>
      <c r="DP9" s="632"/>
      <c r="DQ9" s="639">
        <v>17936919</v>
      </c>
      <c r="DR9" s="631"/>
      <c r="DS9" s="631"/>
      <c r="DT9" s="631"/>
      <c r="DU9" s="631"/>
      <c r="DV9" s="631"/>
      <c r="DW9" s="631"/>
      <c r="DX9" s="631"/>
      <c r="DY9" s="631"/>
      <c r="DZ9" s="631"/>
      <c r="EA9" s="631"/>
      <c r="EB9" s="631"/>
      <c r="EC9" s="640"/>
    </row>
    <row r="10" spans="2:143" ht="11.25" customHeight="1" x14ac:dyDescent="0.2">
      <c r="B10" s="627" t="s">
        <v>244</v>
      </c>
      <c r="C10" s="628"/>
      <c r="D10" s="628"/>
      <c r="E10" s="628"/>
      <c r="F10" s="628"/>
      <c r="G10" s="628"/>
      <c r="H10" s="628"/>
      <c r="I10" s="628"/>
      <c r="J10" s="628"/>
      <c r="K10" s="628"/>
      <c r="L10" s="628"/>
      <c r="M10" s="628"/>
      <c r="N10" s="628"/>
      <c r="O10" s="628"/>
      <c r="P10" s="628"/>
      <c r="Q10" s="629"/>
      <c r="R10" s="630">
        <v>136524</v>
      </c>
      <c r="S10" s="631"/>
      <c r="T10" s="631"/>
      <c r="U10" s="631"/>
      <c r="V10" s="631"/>
      <c r="W10" s="631"/>
      <c r="X10" s="631"/>
      <c r="Y10" s="632"/>
      <c r="Z10" s="633">
        <v>0</v>
      </c>
      <c r="AA10" s="633"/>
      <c r="AB10" s="633"/>
      <c r="AC10" s="633"/>
      <c r="AD10" s="634">
        <v>136524</v>
      </c>
      <c r="AE10" s="634"/>
      <c r="AF10" s="634"/>
      <c r="AG10" s="634"/>
      <c r="AH10" s="634"/>
      <c r="AI10" s="634"/>
      <c r="AJ10" s="634"/>
      <c r="AK10" s="634"/>
      <c r="AL10" s="635">
        <v>0.1</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2945922</v>
      </c>
      <c r="BH10" s="631"/>
      <c r="BI10" s="631"/>
      <c r="BJ10" s="631"/>
      <c r="BK10" s="631"/>
      <c r="BL10" s="631"/>
      <c r="BM10" s="631"/>
      <c r="BN10" s="632"/>
      <c r="BO10" s="633">
        <v>2.4</v>
      </c>
      <c r="BP10" s="633"/>
      <c r="BQ10" s="633"/>
      <c r="BR10" s="633"/>
      <c r="BS10" s="634">
        <v>487786</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284185</v>
      </c>
      <c r="CS10" s="631"/>
      <c r="CT10" s="631"/>
      <c r="CU10" s="631"/>
      <c r="CV10" s="631"/>
      <c r="CW10" s="631"/>
      <c r="CX10" s="631"/>
      <c r="CY10" s="632"/>
      <c r="CZ10" s="633">
        <v>0.1</v>
      </c>
      <c r="DA10" s="633"/>
      <c r="DB10" s="633"/>
      <c r="DC10" s="633"/>
      <c r="DD10" s="639" t="s">
        <v>234</v>
      </c>
      <c r="DE10" s="631"/>
      <c r="DF10" s="631"/>
      <c r="DG10" s="631"/>
      <c r="DH10" s="631"/>
      <c r="DI10" s="631"/>
      <c r="DJ10" s="631"/>
      <c r="DK10" s="631"/>
      <c r="DL10" s="631"/>
      <c r="DM10" s="631"/>
      <c r="DN10" s="631"/>
      <c r="DO10" s="631"/>
      <c r="DP10" s="632"/>
      <c r="DQ10" s="639">
        <v>242009</v>
      </c>
      <c r="DR10" s="631"/>
      <c r="DS10" s="631"/>
      <c r="DT10" s="631"/>
      <c r="DU10" s="631"/>
      <c r="DV10" s="631"/>
      <c r="DW10" s="631"/>
      <c r="DX10" s="631"/>
      <c r="DY10" s="631"/>
      <c r="DZ10" s="631"/>
      <c r="EA10" s="631"/>
      <c r="EB10" s="631"/>
      <c r="EC10" s="640"/>
    </row>
    <row r="11" spans="2:143" ht="11.25" customHeight="1" x14ac:dyDescent="0.2">
      <c r="B11" s="627" t="s">
        <v>247</v>
      </c>
      <c r="C11" s="628"/>
      <c r="D11" s="628"/>
      <c r="E11" s="628"/>
      <c r="F11" s="628"/>
      <c r="G11" s="628"/>
      <c r="H11" s="628"/>
      <c r="I11" s="628"/>
      <c r="J11" s="628"/>
      <c r="K11" s="628"/>
      <c r="L11" s="628"/>
      <c r="M11" s="628"/>
      <c r="N11" s="628"/>
      <c r="O11" s="628"/>
      <c r="P11" s="628"/>
      <c r="Q11" s="629"/>
      <c r="R11" s="630">
        <v>17749187</v>
      </c>
      <c r="S11" s="631"/>
      <c r="T11" s="631"/>
      <c r="U11" s="631"/>
      <c r="V11" s="631"/>
      <c r="W11" s="631"/>
      <c r="X11" s="631"/>
      <c r="Y11" s="632"/>
      <c r="Z11" s="635">
        <v>4.0999999999999996</v>
      </c>
      <c r="AA11" s="636"/>
      <c r="AB11" s="636"/>
      <c r="AC11" s="648"/>
      <c r="AD11" s="639">
        <v>17749187</v>
      </c>
      <c r="AE11" s="631"/>
      <c r="AF11" s="631"/>
      <c r="AG11" s="631"/>
      <c r="AH11" s="631"/>
      <c r="AI11" s="631"/>
      <c r="AJ11" s="631"/>
      <c r="AK11" s="632"/>
      <c r="AL11" s="635">
        <v>9.1999999999999993</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5831876</v>
      </c>
      <c r="BH11" s="631"/>
      <c r="BI11" s="631"/>
      <c r="BJ11" s="631"/>
      <c r="BK11" s="631"/>
      <c r="BL11" s="631"/>
      <c r="BM11" s="631"/>
      <c r="BN11" s="632"/>
      <c r="BO11" s="633">
        <v>4.8</v>
      </c>
      <c r="BP11" s="633"/>
      <c r="BQ11" s="633"/>
      <c r="BR11" s="633"/>
      <c r="BS11" s="634">
        <v>1651692</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8294341</v>
      </c>
      <c r="CS11" s="631"/>
      <c r="CT11" s="631"/>
      <c r="CU11" s="631"/>
      <c r="CV11" s="631"/>
      <c r="CW11" s="631"/>
      <c r="CX11" s="631"/>
      <c r="CY11" s="632"/>
      <c r="CZ11" s="633">
        <v>2</v>
      </c>
      <c r="DA11" s="633"/>
      <c r="DB11" s="633"/>
      <c r="DC11" s="633"/>
      <c r="DD11" s="639">
        <v>5215877</v>
      </c>
      <c r="DE11" s="631"/>
      <c r="DF11" s="631"/>
      <c r="DG11" s="631"/>
      <c r="DH11" s="631"/>
      <c r="DI11" s="631"/>
      <c r="DJ11" s="631"/>
      <c r="DK11" s="631"/>
      <c r="DL11" s="631"/>
      <c r="DM11" s="631"/>
      <c r="DN11" s="631"/>
      <c r="DO11" s="631"/>
      <c r="DP11" s="632"/>
      <c r="DQ11" s="639">
        <v>2916489</v>
      </c>
      <c r="DR11" s="631"/>
      <c r="DS11" s="631"/>
      <c r="DT11" s="631"/>
      <c r="DU11" s="631"/>
      <c r="DV11" s="631"/>
      <c r="DW11" s="631"/>
      <c r="DX11" s="631"/>
      <c r="DY11" s="631"/>
      <c r="DZ11" s="631"/>
      <c r="EA11" s="631"/>
      <c r="EB11" s="631"/>
      <c r="EC11" s="640"/>
    </row>
    <row r="12" spans="2:143" ht="11.25" customHeight="1" x14ac:dyDescent="0.2">
      <c r="B12" s="627" t="s">
        <v>250</v>
      </c>
      <c r="C12" s="628"/>
      <c r="D12" s="628"/>
      <c r="E12" s="628"/>
      <c r="F12" s="628"/>
      <c r="G12" s="628"/>
      <c r="H12" s="628"/>
      <c r="I12" s="628"/>
      <c r="J12" s="628"/>
      <c r="K12" s="628"/>
      <c r="L12" s="628"/>
      <c r="M12" s="628"/>
      <c r="N12" s="628"/>
      <c r="O12" s="628"/>
      <c r="P12" s="628"/>
      <c r="Q12" s="629"/>
      <c r="R12" s="630">
        <v>11623</v>
      </c>
      <c r="S12" s="631"/>
      <c r="T12" s="631"/>
      <c r="U12" s="631"/>
      <c r="V12" s="631"/>
      <c r="W12" s="631"/>
      <c r="X12" s="631"/>
      <c r="Y12" s="632"/>
      <c r="Z12" s="633">
        <v>0</v>
      </c>
      <c r="AA12" s="633"/>
      <c r="AB12" s="633"/>
      <c r="AC12" s="633"/>
      <c r="AD12" s="634">
        <v>11623</v>
      </c>
      <c r="AE12" s="634"/>
      <c r="AF12" s="634"/>
      <c r="AG12" s="634"/>
      <c r="AH12" s="634"/>
      <c r="AI12" s="634"/>
      <c r="AJ12" s="634"/>
      <c r="AK12" s="634"/>
      <c r="AL12" s="635">
        <v>0</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42306703</v>
      </c>
      <c r="BH12" s="631"/>
      <c r="BI12" s="631"/>
      <c r="BJ12" s="631"/>
      <c r="BK12" s="631"/>
      <c r="BL12" s="631"/>
      <c r="BM12" s="631"/>
      <c r="BN12" s="632"/>
      <c r="BO12" s="633">
        <v>35.1</v>
      </c>
      <c r="BP12" s="633"/>
      <c r="BQ12" s="633"/>
      <c r="BR12" s="633"/>
      <c r="BS12" s="634" t="s">
        <v>180</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12842927</v>
      </c>
      <c r="CS12" s="631"/>
      <c r="CT12" s="631"/>
      <c r="CU12" s="631"/>
      <c r="CV12" s="631"/>
      <c r="CW12" s="631"/>
      <c r="CX12" s="631"/>
      <c r="CY12" s="632"/>
      <c r="CZ12" s="633">
        <v>3.1</v>
      </c>
      <c r="DA12" s="633"/>
      <c r="DB12" s="633"/>
      <c r="DC12" s="633"/>
      <c r="DD12" s="639">
        <v>1813379</v>
      </c>
      <c r="DE12" s="631"/>
      <c r="DF12" s="631"/>
      <c r="DG12" s="631"/>
      <c r="DH12" s="631"/>
      <c r="DI12" s="631"/>
      <c r="DJ12" s="631"/>
      <c r="DK12" s="631"/>
      <c r="DL12" s="631"/>
      <c r="DM12" s="631"/>
      <c r="DN12" s="631"/>
      <c r="DO12" s="631"/>
      <c r="DP12" s="632"/>
      <c r="DQ12" s="639">
        <v>5658113</v>
      </c>
      <c r="DR12" s="631"/>
      <c r="DS12" s="631"/>
      <c r="DT12" s="631"/>
      <c r="DU12" s="631"/>
      <c r="DV12" s="631"/>
      <c r="DW12" s="631"/>
      <c r="DX12" s="631"/>
      <c r="DY12" s="631"/>
      <c r="DZ12" s="631"/>
      <c r="EA12" s="631"/>
      <c r="EB12" s="631"/>
      <c r="EC12" s="640"/>
    </row>
    <row r="13" spans="2:143" ht="11.25" customHeight="1" x14ac:dyDescent="0.2">
      <c r="B13" s="627" t="s">
        <v>253</v>
      </c>
      <c r="C13" s="628"/>
      <c r="D13" s="628"/>
      <c r="E13" s="628"/>
      <c r="F13" s="628"/>
      <c r="G13" s="628"/>
      <c r="H13" s="628"/>
      <c r="I13" s="628"/>
      <c r="J13" s="628"/>
      <c r="K13" s="628"/>
      <c r="L13" s="628"/>
      <c r="M13" s="628"/>
      <c r="N13" s="628"/>
      <c r="O13" s="628"/>
      <c r="P13" s="628"/>
      <c r="Q13" s="629"/>
      <c r="R13" s="630" t="s">
        <v>234</v>
      </c>
      <c r="S13" s="631"/>
      <c r="T13" s="631"/>
      <c r="U13" s="631"/>
      <c r="V13" s="631"/>
      <c r="W13" s="631"/>
      <c r="X13" s="631"/>
      <c r="Y13" s="632"/>
      <c r="Z13" s="633" t="s">
        <v>234</v>
      </c>
      <c r="AA13" s="633"/>
      <c r="AB13" s="633"/>
      <c r="AC13" s="633"/>
      <c r="AD13" s="634" t="s">
        <v>234</v>
      </c>
      <c r="AE13" s="634"/>
      <c r="AF13" s="634"/>
      <c r="AG13" s="634"/>
      <c r="AH13" s="634"/>
      <c r="AI13" s="634"/>
      <c r="AJ13" s="634"/>
      <c r="AK13" s="634"/>
      <c r="AL13" s="635" t="s">
        <v>234</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42001512</v>
      </c>
      <c r="BH13" s="631"/>
      <c r="BI13" s="631"/>
      <c r="BJ13" s="631"/>
      <c r="BK13" s="631"/>
      <c r="BL13" s="631"/>
      <c r="BM13" s="631"/>
      <c r="BN13" s="632"/>
      <c r="BO13" s="633">
        <v>34.799999999999997</v>
      </c>
      <c r="BP13" s="633"/>
      <c r="BQ13" s="633"/>
      <c r="BR13" s="633"/>
      <c r="BS13" s="634" t="s">
        <v>234</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53029370</v>
      </c>
      <c r="CS13" s="631"/>
      <c r="CT13" s="631"/>
      <c r="CU13" s="631"/>
      <c r="CV13" s="631"/>
      <c r="CW13" s="631"/>
      <c r="CX13" s="631"/>
      <c r="CY13" s="632"/>
      <c r="CZ13" s="633">
        <v>12.6</v>
      </c>
      <c r="DA13" s="633"/>
      <c r="DB13" s="633"/>
      <c r="DC13" s="633"/>
      <c r="DD13" s="639">
        <v>34269275</v>
      </c>
      <c r="DE13" s="631"/>
      <c r="DF13" s="631"/>
      <c r="DG13" s="631"/>
      <c r="DH13" s="631"/>
      <c r="DI13" s="631"/>
      <c r="DJ13" s="631"/>
      <c r="DK13" s="631"/>
      <c r="DL13" s="631"/>
      <c r="DM13" s="631"/>
      <c r="DN13" s="631"/>
      <c r="DO13" s="631"/>
      <c r="DP13" s="632"/>
      <c r="DQ13" s="639">
        <v>22620987</v>
      </c>
      <c r="DR13" s="631"/>
      <c r="DS13" s="631"/>
      <c r="DT13" s="631"/>
      <c r="DU13" s="631"/>
      <c r="DV13" s="631"/>
      <c r="DW13" s="631"/>
      <c r="DX13" s="631"/>
      <c r="DY13" s="631"/>
      <c r="DZ13" s="631"/>
      <c r="EA13" s="631"/>
      <c r="EB13" s="631"/>
      <c r="EC13" s="640"/>
    </row>
    <row r="14" spans="2:143" ht="11.25" customHeight="1" x14ac:dyDescent="0.2">
      <c r="B14" s="627" t="s">
        <v>256</v>
      </c>
      <c r="C14" s="628"/>
      <c r="D14" s="628"/>
      <c r="E14" s="628"/>
      <c r="F14" s="628"/>
      <c r="G14" s="628"/>
      <c r="H14" s="628"/>
      <c r="I14" s="628"/>
      <c r="J14" s="628"/>
      <c r="K14" s="628"/>
      <c r="L14" s="628"/>
      <c r="M14" s="628"/>
      <c r="N14" s="628"/>
      <c r="O14" s="628"/>
      <c r="P14" s="628"/>
      <c r="Q14" s="629"/>
      <c r="R14" s="630" t="s">
        <v>180</v>
      </c>
      <c r="S14" s="631"/>
      <c r="T14" s="631"/>
      <c r="U14" s="631"/>
      <c r="V14" s="631"/>
      <c r="W14" s="631"/>
      <c r="X14" s="631"/>
      <c r="Y14" s="632"/>
      <c r="Z14" s="633" t="s">
        <v>234</v>
      </c>
      <c r="AA14" s="633"/>
      <c r="AB14" s="633"/>
      <c r="AC14" s="633"/>
      <c r="AD14" s="634" t="s">
        <v>234</v>
      </c>
      <c r="AE14" s="634"/>
      <c r="AF14" s="634"/>
      <c r="AG14" s="634"/>
      <c r="AH14" s="634"/>
      <c r="AI14" s="634"/>
      <c r="AJ14" s="634"/>
      <c r="AK14" s="634"/>
      <c r="AL14" s="635" t="s">
        <v>234</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2015052</v>
      </c>
      <c r="BH14" s="631"/>
      <c r="BI14" s="631"/>
      <c r="BJ14" s="631"/>
      <c r="BK14" s="631"/>
      <c r="BL14" s="631"/>
      <c r="BM14" s="631"/>
      <c r="BN14" s="632"/>
      <c r="BO14" s="633">
        <v>1.7</v>
      </c>
      <c r="BP14" s="633"/>
      <c r="BQ14" s="633"/>
      <c r="BR14" s="633"/>
      <c r="BS14" s="634" t="s">
        <v>234</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8159330</v>
      </c>
      <c r="CS14" s="631"/>
      <c r="CT14" s="631"/>
      <c r="CU14" s="631"/>
      <c r="CV14" s="631"/>
      <c r="CW14" s="631"/>
      <c r="CX14" s="631"/>
      <c r="CY14" s="632"/>
      <c r="CZ14" s="633">
        <v>1.9</v>
      </c>
      <c r="DA14" s="633"/>
      <c r="DB14" s="633"/>
      <c r="DC14" s="633"/>
      <c r="DD14" s="639">
        <v>595727</v>
      </c>
      <c r="DE14" s="631"/>
      <c r="DF14" s="631"/>
      <c r="DG14" s="631"/>
      <c r="DH14" s="631"/>
      <c r="DI14" s="631"/>
      <c r="DJ14" s="631"/>
      <c r="DK14" s="631"/>
      <c r="DL14" s="631"/>
      <c r="DM14" s="631"/>
      <c r="DN14" s="631"/>
      <c r="DO14" s="631"/>
      <c r="DP14" s="632"/>
      <c r="DQ14" s="639">
        <v>7012531</v>
      </c>
      <c r="DR14" s="631"/>
      <c r="DS14" s="631"/>
      <c r="DT14" s="631"/>
      <c r="DU14" s="631"/>
      <c r="DV14" s="631"/>
      <c r="DW14" s="631"/>
      <c r="DX14" s="631"/>
      <c r="DY14" s="631"/>
      <c r="DZ14" s="631"/>
      <c r="EA14" s="631"/>
      <c r="EB14" s="631"/>
      <c r="EC14" s="640"/>
    </row>
    <row r="15" spans="2:143" ht="11.25" customHeight="1" x14ac:dyDescent="0.2">
      <c r="B15" s="627" t="s">
        <v>259</v>
      </c>
      <c r="C15" s="628"/>
      <c r="D15" s="628"/>
      <c r="E15" s="628"/>
      <c r="F15" s="628"/>
      <c r="G15" s="628"/>
      <c r="H15" s="628"/>
      <c r="I15" s="628"/>
      <c r="J15" s="628"/>
      <c r="K15" s="628"/>
      <c r="L15" s="628"/>
      <c r="M15" s="628"/>
      <c r="N15" s="628"/>
      <c r="O15" s="628"/>
      <c r="P15" s="628"/>
      <c r="Q15" s="629"/>
      <c r="R15" s="630">
        <v>3576652</v>
      </c>
      <c r="S15" s="631"/>
      <c r="T15" s="631"/>
      <c r="U15" s="631"/>
      <c r="V15" s="631"/>
      <c r="W15" s="631"/>
      <c r="X15" s="631"/>
      <c r="Y15" s="632"/>
      <c r="Z15" s="633">
        <v>0.8</v>
      </c>
      <c r="AA15" s="633"/>
      <c r="AB15" s="633"/>
      <c r="AC15" s="633"/>
      <c r="AD15" s="634">
        <v>3576652</v>
      </c>
      <c r="AE15" s="634"/>
      <c r="AF15" s="634"/>
      <c r="AG15" s="634"/>
      <c r="AH15" s="634"/>
      <c r="AI15" s="634"/>
      <c r="AJ15" s="634"/>
      <c r="AK15" s="634"/>
      <c r="AL15" s="635">
        <v>1.9</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5089229</v>
      </c>
      <c r="BH15" s="631"/>
      <c r="BI15" s="631"/>
      <c r="BJ15" s="631"/>
      <c r="BK15" s="631"/>
      <c r="BL15" s="631"/>
      <c r="BM15" s="631"/>
      <c r="BN15" s="632"/>
      <c r="BO15" s="633">
        <v>4.2</v>
      </c>
      <c r="BP15" s="633"/>
      <c r="BQ15" s="633"/>
      <c r="BR15" s="633"/>
      <c r="BS15" s="634" t="s">
        <v>234</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71978619</v>
      </c>
      <c r="CS15" s="631"/>
      <c r="CT15" s="631"/>
      <c r="CU15" s="631"/>
      <c r="CV15" s="631"/>
      <c r="CW15" s="631"/>
      <c r="CX15" s="631"/>
      <c r="CY15" s="632"/>
      <c r="CZ15" s="633">
        <v>17.100000000000001</v>
      </c>
      <c r="DA15" s="633"/>
      <c r="DB15" s="633"/>
      <c r="DC15" s="633"/>
      <c r="DD15" s="639">
        <v>6167467</v>
      </c>
      <c r="DE15" s="631"/>
      <c r="DF15" s="631"/>
      <c r="DG15" s="631"/>
      <c r="DH15" s="631"/>
      <c r="DI15" s="631"/>
      <c r="DJ15" s="631"/>
      <c r="DK15" s="631"/>
      <c r="DL15" s="631"/>
      <c r="DM15" s="631"/>
      <c r="DN15" s="631"/>
      <c r="DO15" s="631"/>
      <c r="DP15" s="632"/>
      <c r="DQ15" s="639">
        <v>49625328</v>
      </c>
      <c r="DR15" s="631"/>
      <c r="DS15" s="631"/>
      <c r="DT15" s="631"/>
      <c r="DU15" s="631"/>
      <c r="DV15" s="631"/>
      <c r="DW15" s="631"/>
      <c r="DX15" s="631"/>
      <c r="DY15" s="631"/>
      <c r="DZ15" s="631"/>
      <c r="EA15" s="631"/>
      <c r="EB15" s="631"/>
      <c r="EC15" s="640"/>
    </row>
    <row r="16" spans="2:143" ht="11.25" customHeight="1" x14ac:dyDescent="0.2">
      <c r="B16" s="627" t="s">
        <v>262</v>
      </c>
      <c r="C16" s="628"/>
      <c r="D16" s="628"/>
      <c r="E16" s="628"/>
      <c r="F16" s="628"/>
      <c r="G16" s="628"/>
      <c r="H16" s="628"/>
      <c r="I16" s="628"/>
      <c r="J16" s="628"/>
      <c r="K16" s="628"/>
      <c r="L16" s="628"/>
      <c r="M16" s="628"/>
      <c r="N16" s="628"/>
      <c r="O16" s="628"/>
      <c r="P16" s="628"/>
      <c r="Q16" s="629"/>
      <c r="R16" s="630">
        <v>188737</v>
      </c>
      <c r="S16" s="631"/>
      <c r="T16" s="631"/>
      <c r="U16" s="631"/>
      <c r="V16" s="631"/>
      <c r="W16" s="631"/>
      <c r="X16" s="631"/>
      <c r="Y16" s="632"/>
      <c r="Z16" s="633">
        <v>0</v>
      </c>
      <c r="AA16" s="633"/>
      <c r="AB16" s="633"/>
      <c r="AC16" s="633"/>
      <c r="AD16" s="634">
        <v>188737</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234</v>
      </c>
      <c r="BH16" s="631"/>
      <c r="BI16" s="631"/>
      <c r="BJ16" s="631"/>
      <c r="BK16" s="631"/>
      <c r="BL16" s="631"/>
      <c r="BM16" s="631"/>
      <c r="BN16" s="632"/>
      <c r="BO16" s="633" t="s">
        <v>234</v>
      </c>
      <c r="BP16" s="633"/>
      <c r="BQ16" s="633"/>
      <c r="BR16" s="633"/>
      <c r="BS16" s="634" t="s">
        <v>234</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3004392</v>
      </c>
      <c r="CS16" s="631"/>
      <c r="CT16" s="631"/>
      <c r="CU16" s="631"/>
      <c r="CV16" s="631"/>
      <c r="CW16" s="631"/>
      <c r="CX16" s="631"/>
      <c r="CY16" s="632"/>
      <c r="CZ16" s="633">
        <v>0.7</v>
      </c>
      <c r="DA16" s="633"/>
      <c r="DB16" s="633"/>
      <c r="DC16" s="633"/>
      <c r="DD16" s="639" t="s">
        <v>234</v>
      </c>
      <c r="DE16" s="631"/>
      <c r="DF16" s="631"/>
      <c r="DG16" s="631"/>
      <c r="DH16" s="631"/>
      <c r="DI16" s="631"/>
      <c r="DJ16" s="631"/>
      <c r="DK16" s="631"/>
      <c r="DL16" s="631"/>
      <c r="DM16" s="631"/>
      <c r="DN16" s="631"/>
      <c r="DO16" s="631"/>
      <c r="DP16" s="632"/>
      <c r="DQ16" s="639">
        <v>79023</v>
      </c>
      <c r="DR16" s="631"/>
      <c r="DS16" s="631"/>
      <c r="DT16" s="631"/>
      <c r="DU16" s="631"/>
      <c r="DV16" s="631"/>
      <c r="DW16" s="631"/>
      <c r="DX16" s="631"/>
      <c r="DY16" s="631"/>
      <c r="DZ16" s="631"/>
      <c r="EA16" s="631"/>
      <c r="EB16" s="631"/>
      <c r="EC16" s="640"/>
    </row>
    <row r="17" spans="2:133" ht="11.25" customHeight="1" x14ac:dyDescent="0.2">
      <c r="B17" s="627" t="s">
        <v>265</v>
      </c>
      <c r="C17" s="628"/>
      <c r="D17" s="628"/>
      <c r="E17" s="628"/>
      <c r="F17" s="628"/>
      <c r="G17" s="628"/>
      <c r="H17" s="628"/>
      <c r="I17" s="628"/>
      <c r="J17" s="628"/>
      <c r="K17" s="628"/>
      <c r="L17" s="628"/>
      <c r="M17" s="628"/>
      <c r="N17" s="628"/>
      <c r="O17" s="628"/>
      <c r="P17" s="628"/>
      <c r="Q17" s="629"/>
      <c r="R17" s="630">
        <v>1452388</v>
      </c>
      <c r="S17" s="631"/>
      <c r="T17" s="631"/>
      <c r="U17" s="631"/>
      <c r="V17" s="631"/>
      <c r="W17" s="631"/>
      <c r="X17" s="631"/>
      <c r="Y17" s="632"/>
      <c r="Z17" s="633">
        <v>0.3</v>
      </c>
      <c r="AA17" s="633"/>
      <c r="AB17" s="633"/>
      <c r="AC17" s="633"/>
      <c r="AD17" s="634">
        <v>1452388</v>
      </c>
      <c r="AE17" s="634"/>
      <c r="AF17" s="634"/>
      <c r="AG17" s="634"/>
      <c r="AH17" s="634"/>
      <c r="AI17" s="634"/>
      <c r="AJ17" s="634"/>
      <c r="AK17" s="634"/>
      <c r="AL17" s="635">
        <v>0.8</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234</v>
      </c>
      <c r="BH17" s="631"/>
      <c r="BI17" s="631"/>
      <c r="BJ17" s="631"/>
      <c r="BK17" s="631"/>
      <c r="BL17" s="631"/>
      <c r="BM17" s="631"/>
      <c r="BN17" s="632"/>
      <c r="BO17" s="633" t="s">
        <v>234</v>
      </c>
      <c r="BP17" s="633"/>
      <c r="BQ17" s="633"/>
      <c r="BR17" s="633"/>
      <c r="BS17" s="634" t="s">
        <v>234</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33733659</v>
      </c>
      <c r="CS17" s="631"/>
      <c r="CT17" s="631"/>
      <c r="CU17" s="631"/>
      <c r="CV17" s="631"/>
      <c r="CW17" s="631"/>
      <c r="CX17" s="631"/>
      <c r="CY17" s="632"/>
      <c r="CZ17" s="633">
        <v>8</v>
      </c>
      <c r="DA17" s="633"/>
      <c r="DB17" s="633"/>
      <c r="DC17" s="633"/>
      <c r="DD17" s="639" t="s">
        <v>180</v>
      </c>
      <c r="DE17" s="631"/>
      <c r="DF17" s="631"/>
      <c r="DG17" s="631"/>
      <c r="DH17" s="631"/>
      <c r="DI17" s="631"/>
      <c r="DJ17" s="631"/>
      <c r="DK17" s="631"/>
      <c r="DL17" s="631"/>
      <c r="DM17" s="631"/>
      <c r="DN17" s="631"/>
      <c r="DO17" s="631"/>
      <c r="DP17" s="632"/>
      <c r="DQ17" s="639">
        <v>32003087</v>
      </c>
      <c r="DR17" s="631"/>
      <c r="DS17" s="631"/>
      <c r="DT17" s="631"/>
      <c r="DU17" s="631"/>
      <c r="DV17" s="631"/>
      <c r="DW17" s="631"/>
      <c r="DX17" s="631"/>
      <c r="DY17" s="631"/>
      <c r="DZ17" s="631"/>
      <c r="EA17" s="631"/>
      <c r="EB17" s="631"/>
      <c r="EC17" s="640"/>
    </row>
    <row r="18" spans="2:133" ht="11.25" customHeight="1" x14ac:dyDescent="0.2">
      <c r="B18" s="627" t="s">
        <v>268</v>
      </c>
      <c r="C18" s="628"/>
      <c r="D18" s="628"/>
      <c r="E18" s="628"/>
      <c r="F18" s="628"/>
      <c r="G18" s="628"/>
      <c r="H18" s="628"/>
      <c r="I18" s="628"/>
      <c r="J18" s="628"/>
      <c r="K18" s="628"/>
      <c r="L18" s="628"/>
      <c r="M18" s="628"/>
      <c r="N18" s="628"/>
      <c r="O18" s="628"/>
      <c r="P18" s="628"/>
      <c r="Q18" s="629"/>
      <c r="R18" s="630">
        <v>2394090</v>
      </c>
      <c r="S18" s="631"/>
      <c r="T18" s="631"/>
      <c r="U18" s="631"/>
      <c r="V18" s="631"/>
      <c r="W18" s="631"/>
      <c r="X18" s="631"/>
      <c r="Y18" s="632"/>
      <c r="Z18" s="633">
        <v>0.6</v>
      </c>
      <c r="AA18" s="633"/>
      <c r="AB18" s="633"/>
      <c r="AC18" s="633"/>
      <c r="AD18" s="634">
        <v>2223808</v>
      </c>
      <c r="AE18" s="634"/>
      <c r="AF18" s="634"/>
      <c r="AG18" s="634"/>
      <c r="AH18" s="634"/>
      <c r="AI18" s="634"/>
      <c r="AJ18" s="634"/>
      <c r="AK18" s="634"/>
      <c r="AL18" s="635">
        <v>1.2000000476837158</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234</v>
      </c>
      <c r="BH18" s="631"/>
      <c r="BI18" s="631"/>
      <c r="BJ18" s="631"/>
      <c r="BK18" s="631"/>
      <c r="BL18" s="631"/>
      <c r="BM18" s="631"/>
      <c r="BN18" s="632"/>
      <c r="BO18" s="633" t="s">
        <v>234</v>
      </c>
      <c r="BP18" s="633"/>
      <c r="BQ18" s="633"/>
      <c r="BR18" s="633"/>
      <c r="BS18" s="634" t="s">
        <v>180</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v>707500</v>
      </c>
      <c r="CS18" s="631"/>
      <c r="CT18" s="631"/>
      <c r="CU18" s="631"/>
      <c r="CV18" s="631"/>
      <c r="CW18" s="631"/>
      <c r="CX18" s="631"/>
      <c r="CY18" s="632"/>
      <c r="CZ18" s="633">
        <v>0.2</v>
      </c>
      <c r="DA18" s="633"/>
      <c r="DB18" s="633"/>
      <c r="DC18" s="633"/>
      <c r="DD18" s="639" t="s">
        <v>180</v>
      </c>
      <c r="DE18" s="631"/>
      <c r="DF18" s="631"/>
      <c r="DG18" s="631"/>
      <c r="DH18" s="631"/>
      <c r="DI18" s="631"/>
      <c r="DJ18" s="631"/>
      <c r="DK18" s="631"/>
      <c r="DL18" s="631"/>
      <c r="DM18" s="631"/>
      <c r="DN18" s="631"/>
      <c r="DO18" s="631"/>
      <c r="DP18" s="632"/>
      <c r="DQ18" s="639">
        <v>707500</v>
      </c>
      <c r="DR18" s="631"/>
      <c r="DS18" s="631"/>
      <c r="DT18" s="631"/>
      <c r="DU18" s="631"/>
      <c r="DV18" s="631"/>
      <c r="DW18" s="631"/>
      <c r="DX18" s="631"/>
      <c r="DY18" s="631"/>
      <c r="DZ18" s="631"/>
      <c r="EA18" s="631"/>
      <c r="EB18" s="631"/>
      <c r="EC18" s="640"/>
    </row>
    <row r="19" spans="2:133" ht="11.25" customHeight="1" x14ac:dyDescent="0.2">
      <c r="B19" s="627" t="s">
        <v>271</v>
      </c>
      <c r="C19" s="628"/>
      <c r="D19" s="628"/>
      <c r="E19" s="628"/>
      <c r="F19" s="628"/>
      <c r="G19" s="628"/>
      <c r="H19" s="628"/>
      <c r="I19" s="628"/>
      <c r="J19" s="628"/>
      <c r="K19" s="628"/>
      <c r="L19" s="628"/>
      <c r="M19" s="628"/>
      <c r="N19" s="628"/>
      <c r="O19" s="628"/>
      <c r="P19" s="628"/>
      <c r="Q19" s="629"/>
      <c r="R19" s="630">
        <v>976292</v>
      </c>
      <c r="S19" s="631"/>
      <c r="T19" s="631"/>
      <c r="U19" s="631"/>
      <c r="V19" s="631"/>
      <c r="W19" s="631"/>
      <c r="X19" s="631"/>
      <c r="Y19" s="632"/>
      <c r="Z19" s="633">
        <v>0.2</v>
      </c>
      <c r="AA19" s="633"/>
      <c r="AB19" s="633"/>
      <c r="AC19" s="633"/>
      <c r="AD19" s="634">
        <v>976292</v>
      </c>
      <c r="AE19" s="634"/>
      <c r="AF19" s="634"/>
      <c r="AG19" s="634"/>
      <c r="AH19" s="634"/>
      <c r="AI19" s="634"/>
      <c r="AJ19" s="634"/>
      <c r="AK19" s="634"/>
      <c r="AL19" s="635">
        <v>0.5</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v>10748433</v>
      </c>
      <c r="BH19" s="631"/>
      <c r="BI19" s="631"/>
      <c r="BJ19" s="631"/>
      <c r="BK19" s="631"/>
      <c r="BL19" s="631"/>
      <c r="BM19" s="631"/>
      <c r="BN19" s="632"/>
      <c r="BO19" s="633">
        <v>8.9</v>
      </c>
      <c r="BP19" s="633"/>
      <c r="BQ19" s="633"/>
      <c r="BR19" s="633"/>
      <c r="BS19" s="634" t="s">
        <v>234</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234</v>
      </c>
      <c r="CS19" s="631"/>
      <c r="CT19" s="631"/>
      <c r="CU19" s="631"/>
      <c r="CV19" s="631"/>
      <c r="CW19" s="631"/>
      <c r="CX19" s="631"/>
      <c r="CY19" s="632"/>
      <c r="CZ19" s="633" t="s">
        <v>234</v>
      </c>
      <c r="DA19" s="633"/>
      <c r="DB19" s="633"/>
      <c r="DC19" s="633"/>
      <c r="DD19" s="639" t="s">
        <v>234</v>
      </c>
      <c r="DE19" s="631"/>
      <c r="DF19" s="631"/>
      <c r="DG19" s="631"/>
      <c r="DH19" s="631"/>
      <c r="DI19" s="631"/>
      <c r="DJ19" s="631"/>
      <c r="DK19" s="631"/>
      <c r="DL19" s="631"/>
      <c r="DM19" s="631"/>
      <c r="DN19" s="631"/>
      <c r="DO19" s="631"/>
      <c r="DP19" s="632"/>
      <c r="DQ19" s="639" t="s">
        <v>234</v>
      </c>
      <c r="DR19" s="631"/>
      <c r="DS19" s="631"/>
      <c r="DT19" s="631"/>
      <c r="DU19" s="631"/>
      <c r="DV19" s="631"/>
      <c r="DW19" s="631"/>
      <c r="DX19" s="631"/>
      <c r="DY19" s="631"/>
      <c r="DZ19" s="631"/>
      <c r="EA19" s="631"/>
      <c r="EB19" s="631"/>
      <c r="EC19" s="640"/>
    </row>
    <row r="20" spans="2:133" ht="11.25" customHeight="1" x14ac:dyDescent="0.2">
      <c r="B20" s="627" t="s">
        <v>274</v>
      </c>
      <c r="C20" s="628"/>
      <c r="D20" s="628"/>
      <c r="E20" s="628"/>
      <c r="F20" s="628"/>
      <c r="G20" s="628"/>
      <c r="H20" s="628"/>
      <c r="I20" s="628"/>
      <c r="J20" s="628"/>
      <c r="K20" s="628"/>
      <c r="L20" s="628"/>
      <c r="M20" s="628"/>
      <c r="N20" s="628"/>
      <c r="O20" s="628"/>
      <c r="P20" s="628"/>
      <c r="Q20" s="629"/>
      <c r="R20" s="630">
        <v>62279</v>
      </c>
      <c r="S20" s="631"/>
      <c r="T20" s="631"/>
      <c r="U20" s="631"/>
      <c r="V20" s="631"/>
      <c r="W20" s="631"/>
      <c r="X20" s="631"/>
      <c r="Y20" s="632"/>
      <c r="Z20" s="633">
        <v>0</v>
      </c>
      <c r="AA20" s="633"/>
      <c r="AB20" s="633"/>
      <c r="AC20" s="633"/>
      <c r="AD20" s="634">
        <v>62279</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v>10748433</v>
      </c>
      <c r="BH20" s="631"/>
      <c r="BI20" s="631"/>
      <c r="BJ20" s="631"/>
      <c r="BK20" s="631"/>
      <c r="BL20" s="631"/>
      <c r="BM20" s="631"/>
      <c r="BN20" s="632"/>
      <c r="BO20" s="633">
        <v>8.9</v>
      </c>
      <c r="BP20" s="633"/>
      <c r="BQ20" s="633"/>
      <c r="BR20" s="633"/>
      <c r="BS20" s="634" t="s">
        <v>234</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420269419</v>
      </c>
      <c r="CS20" s="631"/>
      <c r="CT20" s="631"/>
      <c r="CU20" s="631"/>
      <c r="CV20" s="631"/>
      <c r="CW20" s="631"/>
      <c r="CX20" s="631"/>
      <c r="CY20" s="632"/>
      <c r="CZ20" s="633">
        <v>100</v>
      </c>
      <c r="DA20" s="633"/>
      <c r="DB20" s="633"/>
      <c r="DC20" s="633"/>
      <c r="DD20" s="639">
        <v>52608591</v>
      </c>
      <c r="DE20" s="631"/>
      <c r="DF20" s="631"/>
      <c r="DG20" s="631"/>
      <c r="DH20" s="631"/>
      <c r="DI20" s="631"/>
      <c r="DJ20" s="631"/>
      <c r="DK20" s="631"/>
      <c r="DL20" s="631"/>
      <c r="DM20" s="631"/>
      <c r="DN20" s="631"/>
      <c r="DO20" s="631"/>
      <c r="DP20" s="632"/>
      <c r="DQ20" s="639">
        <v>232934078</v>
      </c>
      <c r="DR20" s="631"/>
      <c r="DS20" s="631"/>
      <c r="DT20" s="631"/>
      <c r="DU20" s="631"/>
      <c r="DV20" s="631"/>
      <c r="DW20" s="631"/>
      <c r="DX20" s="631"/>
      <c r="DY20" s="631"/>
      <c r="DZ20" s="631"/>
      <c r="EA20" s="631"/>
      <c r="EB20" s="631"/>
      <c r="EC20" s="640"/>
    </row>
    <row r="21" spans="2:133" ht="11.25" customHeight="1" x14ac:dyDescent="0.2">
      <c r="B21" s="627" t="s">
        <v>277</v>
      </c>
      <c r="C21" s="628"/>
      <c r="D21" s="628"/>
      <c r="E21" s="628"/>
      <c r="F21" s="628"/>
      <c r="G21" s="628"/>
      <c r="H21" s="628"/>
      <c r="I21" s="628"/>
      <c r="J21" s="628"/>
      <c r="K21" s="628"/>
      <c r="L21" s="628"/>
      <c r="M21" s="628"/>
      <c r="N21" s="628"/>
      <c r="O21" s="628"/>
      <c r="P21" s="628"/>
      <c r="Q21" s="629"/>
      <c r="R21" s="630">
        <v>30084</v>
      </c>
      <c r="S21" s="631"/>
      <c r="T21" s="631"/>
      <c r="U21" s="631"/>
      <c r="V21" s="631"/>
      <c r="W21" s="631"/>
      <c r="X21" s="631"/>
      <c r="Y21" s="632"/>
      <c r="Z21" s="633">
        <v>0</v>
      </c>
      <c r="AA21" s="633"/>
      <c r="AB21" s="633"/>
      <c r="AC21" s="633"/>
      <c r="AD21" s="634">
        <v>30084</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v>17688</v>
      </c>
      <c r="BH21" s="631"/>
      <c r="BI21" s="631"/>
      <c r="BJ21" s="631"/>
      <c r="BK21" s="631"/>
      <c r="BL21" s="631"/>
      <c r="BM21" s="631"/>
      <c r="BN21" s="632"/>
      <c r="BO21" s="633">
        <v>0</v>
      </c>
      <c r="BP21" s="633"/>
      <c r="BQ21" s="633"/>
      <c r="BR21" s="633"/>
      <c r="BS21" s="634" t="s">
        <v>234</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279</v>
      </c>
      <c r="C22" s="667"/>
      <c r="D22" s="667"/>
      <c r="E22" s="667"/>
      <c r="F22" s="667"/>
      <c r="G22" s="667"/>
      <c r="H22" s="667"/>
      <c r="I22" s="667"/>
      <c r="J22" s="667"/>
      <c r="K22" s="667"/>
      <c r="L22" s="667"/>
      <c r="M22" s="667"/>
      <c r="N22" s="667"/>
      <c r="O22" s="667"/>
      <c r="P22" s="667"/>
      <c r="Q22" s="668"/>
      <c r="R22" s="630">
        <v>1325435</v>
      </c>
      <c r="S22" s="631"/>
      <c r="T22" s="631"/>
      <c r="U22" s="631"/>
      <c r="V22" s="631"/>
      <c r="W22" s="631"/>
      <c r="X22" s="631"/>
      <c r="Y22" s="632"/>
      <c r="Z22" s="633">
        <v>0.3</v>
      </c>
      <c r="AA22" s="633"/>
      <c r="AB22" s="633"/>
      <c r="AC22" s="633"/>
      <c r="AD22" s="634">
        <v>1155153</v>
      </c>
      <c r="AE22" s="634"/>
      <c r="AF22" s="634"/>
      <c r="AG22" s="634"/>
      <c r="AH22" s="634"/>
      <c r="AI22" s="634"/>
      <c r="AJ22" s="634"/>
      <c r="AK22" s="634"/>
      <c r="AL22" s="635">
        <v>0.60000002384185791</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v>2494835</v>
      </c>
      <c r="BH22" s="631"/>
      <c r="BI22" s="631"/>
      <c r="BJ22" s="631"/>
      <c r="BK22" s="631"/>
      <c r="BL22" s="631"/>
      <c r="BM22" s="631"/>
      <c r="BN22" s="632"/>
      <c r="BO22" s="633">
        <v>2.1</v>
      </c>
      <c r="BP22" s="633"/>
      <c r="BQ22" s="633"/>
      <c r="BR22" s="633"/>
      <c r="BS22" s="634" t="s">
        <v>234</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282</v>
      </c>
      <c r="C23" s="628"/>
      <c r="D23" s="628"/>
      <c r="E23" s="628"/>
      <c r="F23" s="628"/>
      <c r="G23" s="628"/>
      <c r="H23" s="628"/>
      <c r="I23" s="628"/>
      <c r="J23" s="628"/>
      <c r="K23" s="628"/>
      <c r="L23" s="628"/>
      <c r="M23" s="628"/>
      <c r="N23" s="628"/>
      <c r="O23" s="628"/>
      <c r="P23" s="628"/>
      <c r="Q23" s="629"/>
      <c r="R23" s="630">
        <v>53825313</v>
      </c>
      <c r="S23" s="631"/>
      <c r="T23" s="631"/>
      <c r="U23" s="631"/>
      <c r="V23" s="631"/>
      <c r="W23" s="631"/>
      <c r="X23" s="631"/>
      <c r="Y23" s="632"/>
      <c r="Z23" s="633">
        <v>12.5</v>
      </c>
      <c r="AA23" s="633"/>
      <c r="AB23" s="633"/>
      <c r="AC23" s="633"/>
      <c r="AD23" s="634">
        <v>50846016</v>
      </c>
      <c r="AE23" s="634"/>
      <c r="AF23" s="634"/>
      <c r="AG23" s="634"/>
      <c r="AH23" s="634"/>
      <c r="AI23" s="634"/>
      <c r="AJ23" s="634"/>
      <c r="AK23" s="634"/>
      <c r="AL23" s="635">
        <v>26.4</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v>8235910</v>
      </c>
      <c r="BH23" s="631"/>
      <c r="BI23" s="631"/>
      <c r="BJ23" s="631"/>
      <c r="BK23" s="631"/>
      <c r="BL23" s="631"/>
      <c r="BM23" s="631"/>
      <c r="BN23" s="632"/>
      <c r="BO23" s="633">
        <v>6.8</v>
      </c>
      <c r="BP23" s="633"/>
      <c r="BQ23" s="633"/>
      <c r="BR23" s="633"/>
      <c r="BS23" s="634" t="s">
        <v>234</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2">
      <c r="B24" s="627" t="s">
        <v>289</v>
      </c>
      <c r="C24" s="628"/>
      <c r="D24" s="628"/>
      <c r="E24" s="628"/>
      <c r="F24" s="628"/>
      <c r="G24" s="628"/>
      <c r="H24" s="628"/>
      <c r="I24" s="628"/>
      <c r="J24" s="628"/>
      <c r="K24" s="628"/>
      <c r="L24" s="628"/>
      <c r="M24" s="628"/>
      <c r="N24" s="628"/>
      <c r="O24" s="628"/>
      <c r="P24" s="628"/>
      <c r="Q24" s="629"/>
      <c r="R24" s="630">
        <v>50846016</v>
      </c>
      <c r="S24" s="631"/>
      <c r="T24" s="631"/>
      <c r="U24" s="631"/>
      <c r="V24" s="631"/>
      <c r="W24" s="631"/>
      <c r="X24" s="631"/>
      <c r="Y24" s="632"/>
      <c r="Z24" s="633">
        <v>11.8</v>
      </c>
      <c r="AA24" s="633"/>
      <c r="AB24" s="633"/>
      <c r="AC24" s="633"/>
      <c r="AD24" s="634">
        <v>50846016</v>
      </c>
      <c r="AE24" s="634"/>
      <c r="AF24" s="634"/>
      <c r="AG24" s="634"/>
      <c r="AH24" s="634"/>
      <c r="AI24" s="634"/>
      <c r="AJ24" s="634"/>
      <c r="AK24" s="634"/>
      <c r="AL24" s="635">
        <v>26.4</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234</v>
      </c>
      <c r="BH24" s="631"/>
      <c r="BI24" s="631"/>
      <c r="BJ24" s="631"/>
      <c r="BK24" s="631"/>
      <c r="BL24" s="631"/>
      <c r="BM24" s="631"/>
      <c r="BN24" s="632"/>
      <c r="BO24" s="633" t="s">
        <v>234</v>
      </c>
      <c r="BP24" s="633"/>
      <c r="BQ24" s="633"/>
      <c r="BR24" s="633"/>
      <c r="BS24" s="634" t="s">
        <v>234</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246360349</v>
      </c>
      <c r="CS24" s="620"/>
      <c r="CT24" s="620"/>
      <c r="CU24" s="620"/>
      <c r="CV24" s="620"/>
      <c r="CW24" s="620"/>
      <c r="CX24" s="620"/>
      <c r="CY24" s="621"/>
      <c r="CZ24" s="624">
        <v>58.6</v>
      </c>
      <c r="DA24" s="625"/>
      <c r="DB24" s="625"/>
      <c r="DC24" s="644"/>
      <c r="DD24" s="672">
        <v>141040607</v>
      </c>
      <c r="DE24" s="620"/>
      <c r="DF24" s="620"/>
      <c r="DG24" s="620"/>
      <c r="DH24" s="620"/>
      <c r="DI24" s="620"/>
      <c r="DJ24" s="620"/>
      <c r="DK24" s="621"/>
      <c r="DL24" s="672">
        <v>135737498</v>
      </c>
      <c r="DM24" s="620"/>
      <c r="DN24" s="620"/>
      <c r="DO24" s="620"/>
      <c r="DP24" s="620"/>
      <c r="DQ24" s="620"/>
      <c r="DR24" s="620"/>
      <c r="DS24" s="620"/>
      <c r="DT24" s="620"/>
      <c r="DU24" s="620"/>
      <c r="DV24" s="621"/>
      <c r="DW24" s="624">
        <v>64.8</v>
      </c>
      <c r="DX24" s="625"/>
      <c r="DY24" s="625"/>
      <c r="DZ24" s="625"/>
      <c r="EA24" s="625"/>
      <c r="EB24" s="625"/>
      <c r="EC24" s="626"/>
    </row>
    <row r="25" spans="2:133" ht="11.25" customHeight="1" x14ac:dyDescent="0.2">
      <c r="B25" s="627" t="s">
        <v>292</v>
      </c>
      <c r="C25" s="628"/>
      <c r="D25" s="628"/>
      <c r="E25" s="628"/>
      <c r="F25" s="628"/>
      <c r="G25" s="628"/>
      <c r="H25" s="628"/>
      <c r="I25" s="628"/>
      <c r="J25" s="628"/>
      <c r="K25" s="628"/>
      <c r="L25" s="628"/>
      <c r="M25" s="628"/>
      <c r="N25" s="628"/>
      <c r="O25" s="628"/>
      <c r="P25" s="628"/>
      <c r="Q25" s="629"/>
      <c r="R25" s="630">
        <v>2979297</v>
      </c>
      <c r="S25" s="631"/>
      <c r="T25" s="631"/>
      <c r="U25" s="631"/>
      <c r="V25" s="631"/>
      <c r="W25" s="631"/>
      <c r="X25" s="631"/>
      <c r="Y25" s="632"/>
      <c r="Z25" s="633">
        <v>0.7</v>
      </c>
      <c r="AA25" s="633"/>
      <c r="AB25" s="633"/>
      <c r="AC25" s="633"/>
      <c r="AD25" s="634" t="s">
        <v>234</v>
      </c>
      <c r="AE25" s="634"/>
      <c r="AF25" s="634"/>
      <c r="AG25" s="634"/>
      <c r="AH25" s="634"/>
      <c r="AI25" s="634"/>
      <c r="AJ25" s="634"/>
      <c r="AK25" s="634"/>
      <c r="AL25" s="635" t="s">
        <v>234</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180</v>
      </c>
      <c r="BH25" s="631"/>
      <c r="BI25" s="631"/>
      <c r="BJ25" s="631"/>
      <c r="BK25" s="631"/>
      <c r="BL25" s="631"/>
      <c r="BM25" s="631"/>
      <c r="BN25" s="632"/>
      <c r="BO25" s="633" t="s">
        <v>180</v>
      </c>
      <c r="BP25" s="633"/>
      <c r="BQ25" s="633"/>
      <c r="BR25" s="633"/>
      <c r="BS25" s="634" t="s">
        <v>234</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85846550</v>
      </c>
      <c r="CS25" s="669"/>
      <c r="CT25" s="669"/>
      <c r="CU25" s="669"/>
      <c r="CV25" s="669"/>
      <c r="CW25" s="669"/>
      <c r="CX25" s="669"/>
      <c r="CY25" s="670"/>
      <c r="CZ25" s="635">
        <v>20.399999999999999</v>
      </c>
      <c r="DA25" s="664"/>
      <c r="DB25" s="664"/>
      <c r="DC25" s="671"/>
      <c r="DD25" s="639">
        <v>73660635</v>
      </c>
      <c r="DE25" s="669"/>
      <c r="DF25" s="669"/>
      <c r="DG25" s="669"/>
      <c r="DH25" s="669"/>
      <c r="DI25" s="669"/>
      <c r="DJ25" s="669"/>
      <c r="DK25" s="670"/>
      <c r="DL25" s="639">
        <v>71045038</v>
      </c>
      <c r="DM25" s="669"/>
      <c r="DN25" s="669"/>
      <c r="DO25" s="669"/>
      <c r="DP25" s="669"/>
      <c r="DQ25" s="669"/>
      <c r="DR25" s="669"/>
      <c r="DS25" s="669"/>
      <c r="DT25" s="669"/>
      <c r="DU25" s="669"/>
      <c r="DV25" s="670"/>
      <c r="DW25" s="635">
        <v>33.9</v>
      </c>
      <c r="DX25" s="664"/>
      <c r="DY25" s="664"/>
      <c r="DZ25" s="664"/>
      <c r="EA25" s="664"/>
      <c r="EB25" s="664"/>
      <c r="EC25" s="665"/>
    </row>
    <row r="26" spans="2:133" ht="11.25" customHeight="1" x14ac:dyDescent="0.2">
      <c r="B26" s="627" t="s">
        <v>295</v>
      </c>
      <c r="C26" s="628"/>
      <c r="D26" s="628"/>
      <c r="E26" s="628"/>
      <c r="F26" s="628"/>
      <c r="G26" s="628"/>
      <c r="H26" s="628"/>
      <c r="I26" s="628"/>
      <c r="J26" s="628"/>
      <c r="K26" s="628"/>
      <c r="L26" s="628"/>
      <c r="M26" s="628"/>
      <c r="N26" s="628"/>
      <c r="O26" s="628"/>
      <c r="P26" s="628"/>
      <c r="Q26" s="629"/>
      <c r="R26" s="630" t="s">
        <v>234</v>
      </c>
      <c r="S26" s="631"/>
      <c r="T26" s="631"/>
      <c r="U26" s="631"/>
      <c r="V26" s="631"/>
      <c r="W26" s="631"/>
      <c r="X26" s="631"/>
      <c r="Y26" s="632"/>
      <c r="Z26" s="633" t="s">
        <v>180</v>
      </c>
      <c r="AA26" s="633"/>
      <c r="AB26" s="633"/>
      <c r="AC26" s="633"/>
      <c r="AD26" s="634" t="s">
        <v>234</v>
      </c>
      <c r="AE26" s="634"/>
      <c r="AF26" s="634"/>
      <c r="AG26" s="634"/>
      <c r="AH26" s="634"/>
      <c r="AI26" s="634"/>
      <c r="AJ26" s="634"/>
      <c r="AK26" s="634"/>
      <c r="AL26" s="635" t="s">
        <v>234</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234</v>
      </c>
      <c r="BH26" s="631"/>
      <c r="BI26" s="631"/>
      <c r="BJ26" s="631"/>
      <c r="BK26" s="631"/>
      <c r="BL26" s="631"/>
      <c r="BM26" s="631"/>
      <c r="BN26" s="632"/>
      <c r="BO26" s="633" t="s">
        <v>234</v>
      </c>
      <c r="BP26" s="633"/>
      <c r="BQ26" s="633"/>
      <c r="BR26" s="633"/>
      <c r="BS26" s="634" t="s">
        <v>234</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57569708</v>
      </c>
      <c r="CS26" s="631"/>
      <c r="CT26" s="631"/>
      <c r="CU26" s="631"/>
      <c r="CV26" s="631"/>
      <c r="CW26" s="631"/>
      <c r="CX26" s="631"/>
      <c r="CY26" s="632"/>
      <c r="CZ26" s="635">
        <v>13.7</v>
      </c>
      <c r="DA26" s="664"/>
      <c r="DB26" s="664"/>
      <c r="DC26" s="671"/>
      <c r="DD26" s="639">
        <v>47551962</v>
      </c>
      <c r="DE26" s="631"/>
      <c r="DF26" s="631"/>
      <c r="DG26" s="631"/>
      <c r="DH26" s="631"/>
      <c r="DI26" s="631"/>
      <c r="DJ26" s="631"/>
      <c r="DK26" s="632"/>
      <c r="DL26" s="639" t="s">
        <v>180</v>
      </c>
      <c r="DM26" s="631"/>
      <c r="DN26" s="631"/>
      <c r="DO26" s="631"/>
      <c r="DP26" s="631"/>
      <c r="DQ26" s="631"/>
      <c r="DR26" s="631"/>
      <c r="DS26" s="631"/>
      <c r="DT26" s="631"/>
      <c r="DU26" s="631"/>
      <c r="DV26" s="632"/>
      <c r="DW26" s="635" t="s">
        <v>234</v>
      </c>
      <c r="DX26" s="664"/>
      <c r="DY26" s="664"/>
      <c r="DZ26" s="664"/>
      <c r="EA26" s="664"/>
      <c r="EB26" s="664"/>
      <c r="EC26" s="665"/>
    </row>
    <row r="27" spans="2:133" ht="11.25" customHeight="1" x14ac:dyDescent="0.2">
      <c r="B27" s="627" t="s">
        <v>298</v>
      </c>
      <c r="C27" s="628"/>
      <c r="D27" s="628"/>
      <c r="E27" s="628"/>
      <c r="F27" s="628"/>
      <c r="G27" s="628"/>
      <c r="H27" s="628"/>
      <c r="I27" s="628"/>
      <c r="J27" s="628"/>
      <c r="K27" s="628"/>
      <c r="L27" s="628"/>
      <c r="M27" s="628"/>
      <c r="N27" s="628"/>
      <c r="O27" s="628"/>
      <c r="P27" s="628"/>
      <c r="Q27" s="629"/>
      <c r="R27" s="630">
        <v>203127157</v>
      </c>
      <c r="S27" s="631"/>
      <c r="T27" s="631"/>
      <c r="U27" s="631"/>
      <c r="V27" s="631"/>
      <c r="W27" s="631"/>
      <c r="X27" s="631"/>
      <c r="Y27" s="632"/>
      <c r="Z27" s="633">
        <v>47.2</v>
      </c>
      <c r="AA27" s="633"/>
      <c r="AB27" s="633"/>
      <c r="AC27" s="633"/>
      <c r="AD27" s="634">
        <v>191741668</v>
      </c>
      <c r="AE27" s="634"/>
      <c r="AF27" s="634"/>
      <c r="AG27" s="634"/>
      <c r="AH27" s="634"/>
      <c r="AI27" s="634"/>
      <c r="AJ27" s="634"/>
      <c r="AK27" s="634"/>
      <c r="AL27" s="635">
        <v>99.599998474121094</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120679722</v>
      </c>
      <c r="BH27" s="631"/>
      <c r="BI27" s="631"/>
      <c r="BJ27" s="631"/>
      <c r="BK27" s="631"/>
      <c r="BL27" s="631"/>
      <c r="BM27" s="631"/>
      <c r="BN27" s="632"/>
      <c r="BO27" s="633">
        <v>100</v>
      </c>
      <c r="BP27" s="633"/>
      <c r="BQ27" s="633"/>
      <c r="BR27" s="633"/>
      <c r="BS27" s="634">
        <v>2139478</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126819197</v>
      </c>
      <c r="CS27" s="669"/>
      <c r="CT27" s="669"/>
      <c r="CU27" s="669"/>
      <c r="CV27" s="669"/>
      <c r="CW27" s="669"/>
      <c r="CX27" s="669"/>
      <c r="CY27" s="670"/>
      <c r="CZ27" s="635">
        <v>30.2</v>
      </c>
      <c r="DA27" s="664"/>
      <c r="DB27" s="664"/>
      <c r="DC27" s="671"/>
      <c r="DD27" s="639">
        <v>35415942</v>
      </c>
      <c r="DE27" s="669"/>
      <c r="DF27" s="669"/>
      <c r="DG27" s="669"/>
      <c r="DH27" s="669"/>
      <c r="DI27" s="669"/>
      <c r="DJ27" s="669"/>
      <c r="DK27" s="670"/>
      <c r="DL27" s="639">
        <v>32728430</v>
      </c>
      <c r="DM27" s="669"/>
      <c r="DN27" s="669"/>
      <c r="DO27" s="669"/>
      <c r="DP27" s="669"/>
      <c r="DQ27" s="669"/>
      <c r="DR27" s="669"/>
      <c r="DS27" s="669"/>
      <c r="DT27" s="669"/>
      <c r="DU27" s="669"/>
      <c r="DV27" s="670"/>
      <c r="DW27" s="635">
        <v>15.6</v>
      </c>
      <c r="DX27" s="664"/>
      <c r="DY27" s="664"/>
      <c r="DZ27" s="664"/>
      <c r="EA27" s="664"/>
      <c r="EB27" s="664"/>
      <c r="EC27" s="665"/>
    </row>
    <row r="28" spans="2:133" ht="11.25" customHeight="1" x14ac:dyDescent="0.2">
      <c r="B28" s="627" t="s">
        <v>301</v>
      </c>
      <c r="C28" s="628"/>
      <c r="D28" s="628"/>
      <c r="E28" s="628"/>
      <c r="F28" s="628"/>
      <c r="G28" s="628"/>
      <c r="H28" s="628"/>
      <c r="I28" s="628"/>
      <c r="J28" s="628"/>
      <c r="K28" s="628"/>
      <c r="L28" s="628"/>
      <c r="M28" s="628"/>
      <c r="N28" s="628"/>
      <c r="O28" s="628"/>
      <c r="P28" s="628"/>
      <c r="Q28" s="629"/>
      <c r="R28" s="630">
        <v>229955</v>
      </c>
      <c r="S28" s="631"/>
      <c r="T28" s="631"/>
      <c r="U28" s="631"/>
      <c r="V28" s="631"/>
      <c r="W28" s="631"/>
      <c r="X28" s="631"/>
      <c r="Y28" s="632"/>
      <c r="Z28" s="633">
        <v>0.1</v>
      </c>
      <c r="AA28" s="633"/>
      <c r="AB28" s="633"/>
      <c r="AC28" s="633"/>
      <c r="AD28" s="634">
        <v>229955</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33694602</v>
      </c>
      <c r="CS28" s="631"/>
      <c r="CT28" s="631"/>
      <c r="CU28" s="631"/>
      <c r="CV28" s="631"/>
      <c r="CW28" s="631"/>
      <c r="CX28" s="631"/>
      <c r="CY28" s="632"/>
      <c r="CZ28" s="635">
        <v>8</v>
      </c>
      <c r="DA28" s="664"/>
      <c r="DB28" s="664"/>
      <c r="DC28" s="671"/>
      <c r="DD28" s="639">
        <v>31964030</v>
      </c>
      <c r="DE28" s="631"/>
      <c r="DF28" s="631"/>
      <c r="DG28" s="631"/>
      <c r="DH28" s="631"/>
      <c r="DI28" s="631"/>
      <c r="DJ28" s="631"/>
      <c r="DK28" s="632"/>
      <c r="DL28" s="639">
        <v>31964030</v>
      </c>
      <c r="DM28" s="631"/>
      <c r="DN28" s="631"/>
      <c r="DO28" s="631"/>
      <c r="DP28" s="631"/>
      <c r="DQ28" s="631"/>
      <c r="DR28" s="631"/>
      <c r="DS28" s="631"/>
      <c r="DT28" s="631"/>
      <c r="DU28" s="631"/>
      <c r="DV28" s="632"/>
      <c r="DW28" s="635">
        <v>15.3</v>
      </c>
      <c r="DX28" s="664"/>
      <c r="DY28" s="664"/>
      <c r="DZ28" s="664"/>
      <c r="EA28" s="664"/>
      <c r="EB28" s="664"/>
      <c r="EC28" s="665"/>
    </row>
    <row r="29" spans="2:133" ht="11.25" customHeight="1" x14ac:dyDescent="0.2">
      <c r="B29" s="627" t="s">
        <v>303</v>
      </c>
      <c r="C29" s="628"/>
      <c r="D29" s="628"/>
      <c r="E29" s="628"/>
      <c r="F29" s="628"/>
      <c r="G29" s="628"/>
      <c r="H29" s="628"/>
      <c r="I29" s="628"/>
      <c r="J29" s="628"/>
      <c r="K29" s="628"/>
      <c r="L29" s="628"/>
      <c r="M29" s="628"/>
      <c r="N29" s="628"/>
      <c r="O29" s="628"/>
      <c r="P29" s="628"/>
      <c r="Q29" s="629"/>
      <c r="R29" s="630">
        <v>1846008</v>
      </c>
      <c r="S29" s="631"/>
      <c r="T29" s="631"/>
      <c r="U29" s="631"/>
      <c r="V29" s="631"/>
      <c r="W29" s="631"/>
      <c r="X29" s="631"/>
      <c r="Y29" s="632"/>
      <c r="Z29" s="633">
        <v>0.4</v>
      </c>
      <c r="AA29" s="633"/>
      <c r="AB29" s="633"/>
      <c r="AC29" s="633"/>
      <c r="AD29" s="634" t="s">
        <v>234</v>
      </c>
      <c r="AE29" s="634"/>
      <c r="AF29" s="634"/>
      <c r="AG29" s="634"/>
      <c r="AH29" s="634"/>
      <c r="AI29" s="634"/>
      <c r="AJ29" s="634"/>
      <c r="AK29" s="634"/>
      <c r="AL29" s="635" t="s">
        <v>180</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305</v>
      </c>
      <c r="CG29" s="646"/>
      <c r="CH29" s="646"/>
      <c r="CI29" s="646"/>
      <c r="CJ29" s="646"/>
      <c r="CK29" s="646"/>
      <c r="CL29" s="646"/>
      <c r="CM29" s="646"/>
      <c r="CN29" s="646"/>
      <c r="CO29" s="646"/>
      <c r="CP29" s="646"/>
      <c r="CQ29" s="647"/>
      <c r="CR29" s="630">
        <v>33694466</v>
      </c>
      <c r="CS29" s="669"/>
      <c r="CT29" s="669"/>
      <c r="CU29" s="669"/>
      <c r="CV29" s="669"/>
      <c r="CW29" s="669"/>
      <c r="CX29" s="669"/>
      <c r="CY29" s="670"/>
      <c r="CZ29" s="635">
        <v>8</v>
      </c>
      <c r="DA29" s="664"/>
      <c r="DB29" s="664"/>
      <c r="DC29" s="671"/>
      <c r="DD29" s="639">
        <v>31963894</v>
      </c>
      <c r="DE29" s="669"/>
      <c r="DF29" s="669"/>
      <c r="DG29" s="669"/>
      <c r="DH29" s="669"/>
      <c r="DI29" s="669"/>
      <c r="DJ29" s="669"/>
      <c r="DK29" s="670"/>
      <c r="DL29" s="639">
        <v>31963894</v>
      </c>
      <c r="DM29" s="669"/>
      <c r="DN29" s="669"/>
      <c r="DO29" s="669"/>
      <c r="DP29" s="669"/>
      <c r="DQ29" s="669"/>
      <c r="DR29" s="669"/>
      <c r="DS29" s="669"/>
      <c r="DT29" s="669"/>
      <c r="DU29" s="669"/>
      <c r="DV29" s="670"/>
      <c r="DW29" s="635">
        <v>15.3</v>
      </c>
      <c r="DX29" s="664"/>
      <c r="DY29" s="664"/>
      <c r="DZ29" s="664"/>
      <c r="EA29" s="664"/>
      <c r="EB29" s="664"/>
      <c r="EC29" s="665"/>
    </row>
    <row r="30" spans="2:133" ht="11.25" customHeight="1" x14ac:dyDescent="0.2">
      <c r="B30" s="627" t="s">
        <v>306</v>
      </c>
      <c r="C30" s="628"/>
      <c r="D30" s="628"/>
      <c r="E30" s="628"/>
      <c r="F30" s="628"/>
      <c r="G30" s="628"/>
      <c r="H30" s="628"/>
      <c r="I30" s="628"/>
      <c r="J30" s="628"/>
      <c r="K30" s="628"/>
      <c r="L30" s="628"/>
      <c r="M30" s="628"/>
      <c r="N30" s="628"/>
      <c r="O30" s="628"/>
      <c r="P30" s="628"/>
      <c r="Q30" s="629"/>
      <c r="R30" s="630">
        <v>5041165</v>
      </c>
      <c r="S30" s="631"/>
      <c r="T30" s="631"/>
      <c r="U30" s="631"/>
      <c r="V30" s="631"/>
      <c r="W30" s="631"/>
      <c r="X30" s="631"/>
      <c r="Y30" s="632"/>
      <c r="Z30" s="633">
        <v>1.2</v>
      </c>
      <c r="AA30" s="633"/>
      <c r="AB30" s="633"/>
      <c r="AC30" s="633"/>
      <c r="AD30" s="634">
        <v>394607</v>
      </c>
      <c r="AE30" s="634"/>
      <c r="AF30" s="634"/>
      <c r="AG30" s="634"/>
      <c r="AH30" s="634"/>
      <c r="AI30" s="634"/>
      <c r="AJ30" s="634"/>
      <c r="AK30" s="634"/>
      <c r="AL30" s="635">
        <v>0.2</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307</v>
      </c>
      <c r="BH30" s="683"/>
      <c r="BI30" s="683"/>
      <c r="BJ30" s="683"/>
      <c r="BK30" s="683"/>
      <c r="BL30" s="683"/>
      <c r="BM30" s="683"/>
      <c r="BN30" s="683"/>
      <c r="BO30" s="683"/>
      <c r="BP30" s="683"/>
      <c r="BQ30" s="684"/>
      <c r="BR30" s="609" t="s">
        <v>308</v>
      </c>
      <c r="BS30" s="683"/>
      <c r="BT30" s="683"/>
      <c r="BU30" s="683"/>
      <c r="BV30" s="683"/>
      <c r="BW30" s="683"/>
      <c r="BX30" s="683"/>
      <c r="BY30" s="683"/>
      <c r="BZ30" s="683"/>
      <c r="CA30" s="683"/>
      <c r="CB30" s="684"/>
      <c r="CD30" s="675"/>
      <c r="CE30" s="676"/>
      <c r="CF30" s="645" t="s">
        <v>309</v>
      </c>
      <c r="CG30" s="646"/>
      <c r="CH30" s="646"/>
      <c r="CI30" s="646"/>
      <c r="CJ30" s="646"/>
      <c r="CK30" s="646"/>
      <c r="CL30" s="646"/>
      <c r="CM30" s="646"/>
      <c r="CN30" s="646"/>
      <c r="CO30" s="646"/>
      <c r="CP30" s="646"/>
      <c r="CQ30" s="647"/>
      <c r="CR30" s="630">
        <v>31759797</v>
      </c>
      <c r="CS30" s="631"/>
      <c r="CT30" s="631"/>
      <c r="CU30" s="631"/>
      <c r="CV30" s="631"/>
      <c r="CW30" s="631"/>
      <c r="CX30" s="631"/>
      <c r="CY30" s="632"/>
      <c r="CZ30" s="635">
        <v>7.6</v>
      </c>
      <c r="DA30" s="664"/>
      <c r="DB30" s="664"/>
      <c r="DC30" s="671"/>
      <c r="DD30" s="639">
        <v>30029225</v>
      </c>
      <c r="DE30" s="631"/>
      <c r="DF30" s="631"/>
      <c r="DG30" s="631"/>
      <c r="DH30" s="631"/>
      <c r="DI30" s="631"/>
      <c r="DJ30" s="631"/>
      <c r="DK30" s="632"/>
      <c r="DL30" s="639">
        <v>30029225</v>
      </c>
      <c r="DM30" s="631"/>
      <c r="DN30" s="631"/>
      <c r="DO30" s="631"/>
      <c r="DP30" s="631"/>
      <c r="DQ30" s="631"/>
      <c r="DR30" s="631"/>
      <c r="DS30" s="631"/>
      <c r="DT30" s="631"/>
      <c r="DU30" s="631"/>
      <c r="DV30" s="632"/>
      <c r="DW30" s="635">
        <v>14.3</v>
      </c>
      <c r="DX30" s="664"/>
      <c r="DY30" s="664"/>
      <c r="DZ30" s="664"/>
      <c r="EA30" s="664"/>
      <c r="EB30" s="664"/>
      <c r="EC30" s="665"/>
    </row>
    <row r="31" spans="2:133" ht="11.25" customHeight="1" x14ac:dyDescent="0.2">
      <c r="B31" s="627" t="s">
        <v>310</v>
      </c>
      <c r="C31" s="628"/>
      <c r="D31" s="628"/>
      <c r="E31" s="628"/>
      <c r="F31" s="628"/>
      <c r="G31" s="628"/>
      <c r="H31" s="628"/>
      <c r="I31" s="628"/>
      <c r="J31" s="628"/>
      <c r="K31" s="628"/>
      <c r="L31" s="628"/>
      <c r="M31" s="628"/>
      <c r="N31" s="628"/>
      <c r="O31" s="628"/>
      <c r="P31" s="628"/>
      <c r="Q31" s="629"/>
      <c r="R31" s="630">
        <v>2813415</v>
      </c>
      <c r="S31" s="631"/>
      <c r="T31" s="631"/>
      <c r="U31" s="631"/>
      <c r="V31" s="631"/>
      <c r="W31" s="631"/>
      <c r="X31" s="631"/>
      <c r="Y31" s="632"/>
      <c r="Z31" s="633">
        <v>0.7</v>
      </c>
      <c r="AA31" s="633"/>
      <c r="AB31" s="633"/>
      <c r="AC31" s="633"/>
      <c r="AD31" s="634">
        <v>89613</v>
      </c>
      <c r="AE31" s="634"/>
      <c r="AF31" s="634"/>
      <c r="AG31" s="634"/>
      <c r="AH31" s="634"/>
      <c r="AI31" s="634"/>
      <c r="AJ31" s="634"/>
      <c r="AK31" s="634"/>
      <c r="AL31" s="635">
        <v>0</v>
      </c>
      <c r="AM31" s="636"/>
      <c r="AN31" s="636"/>
      <c r="AO31" s="637"/>
      <c r="AP31" s="687" t="s">
        <v>311</v>
      </c>
      <c r="AQ31" s="688"/>
      <c r="AR31" s="688"/>
      <c r="AS31" s="688"/>
      <c r="AT31" s="693" t="s">
        <v>312</v>
      </c>
      <c r="AU31" s="213"/>
      <c r="AV31" s="213"/>
      <c r="AW31" s="213"/>
      <c r="AX31" s="616" t="s">
        <v>185</v>
      </c>
      <c r="AY31" s="617"/>
      <c r="AZ31" s="617"/>
      <c r="BA31" s="617"/>
      <c r="BB31" s="617"/>
      <c r="BC31" s="617"/>
      <c r="BD31" s="617"/>
      <c r="BE31" s="617"/>
      <c r="BF31" s="618"/>
      <c r="BG31" s="698">
        <v>99.2</v>
      </c>
      <c r="BH31" s="685"/>
      <c r="BI31" s="685"/>
      <c r="BJ31" s="685"/>
      <c r="BK31" s="685"/>
      <c r="BL31" s="685"/>
      <c r="BM31" s="625">
        <v>98.2</v>
      </c>
      <c r="BN31" s="685"/>
      <c r="BO31" s="685"/>
      <c r="BP31" s="685"/>
      <c r="BQ31" s="686"/>
      <c r="BR31" s="698">
        <v>98.5</v>
      </c>
      <c r="BS31" s="685"/>
      <c r="BT31" s="685"/>
      <c r="BU31" s="685"/>
      <c r="BV31" s="685"/>
      <c r="BW31" s="685"/>
      <c r="BX31" s="625">
        <v>97.2</v>
      </c>
      <c r="BY31" s="685"/>
      <c r="BZ31" s="685"/>
      <c r="CA31" s="685"/>
      <c r="CB31" s="686"/>
      <c r="CD31" s="675"/>
      <c r="CE31" s="676"/>
      <c r="CF31" s="645" t="s">
        <v>313</v>
      </c>
      <c r="CG31" s="646"/>
      <c r="CH31" s="646"/>
      <c r="CI31" s="646"/>
      <c r="CJ31" s="646"/>
      <c r="CK31" s="646"/>
      <c r="CL31" s="646"/>
      <c r="CM31" s="646"/>
      <c r="CN31" s="646"/>
      <c r="CO31" s="646"/>
      <c r="CP31" s="646"/>
      <c r="CQ31" s="647"/>
      <c r="CR31" s="630">
        <v>1934669</v>
      </c>
      <c r="CS31" s="669"/>
      <c r="CT31" s="669"/>
      <c r="CU31" s="669"/>
      <c r="CV31" s="669"/>
      <c r="CW31" s="669"/>
      <c r="CX31" s="669"/>
      <c r="CY31" s="670"/>
      <c r="CZ31" s="635">
        <v>0.5</v>
      </c>
      <c r="DA31" s="664"/>
      <c r="DB31" s="664"/>
      <c r="DC31" s="671"/>
      <c r="DD31" s="639">
        <v>1934669</v>
      </c>
      <c r="DE31" s="669"/>
      <c r="DF31" s="669"/>
      <c r="DG31" s="669"/>
      <c r="DH31" s="669"/>
      <c r="DI31" s="669"/>
      <c r="DJ31" s="669"/>
      <c r="DK31" s="670"/>
      <c r="DL31" s="639">
        <v>1934669</v>
      </c>
      <c r="DM31" s="669"/>
      <c r="DN31" s="669"/>
      <c r="DO31" s="669"/>
      <c r="DP31" s="669"/>
      <c r="DQ31" s="669"/>
      <c r="DR31" s="669"/>
      <c r="DS31" s="669"/>
      <c r="DT31" s="669"/>
      <c r="DU31" s="669"/>
      <c r="DV31" s="670"/>
      <c r="DW31" s="635">
        <v>0.9</v>
      </c>
      <c r="DX31" s="664"/>
      <c r="DY31" s="664"/>
      <c r="DZ31" s="664"/>
      <c r="EA31" s="664"/>
      <c r="EB31" s="664"/>
      <c r="EC31" s="665"/>
    </row>
    <row r="32" spans="2:133" ht="11.25" customHeight="1" x14ac:dyDescent="0.2">
      <c r="B32" s="627" t="s">
        <v>314</v>
      </c>
      <c r="C32" s="628"/>
      <c r="D32" s="628"/>
      <c r="E32" s="628"/>
      <c r="F32" s="628"/>
      <c r="G32" s="628"/>
      <c r="H32" s="628"/>
      <c r="I32" s="628"/>
      <c r="J32" s="628"/>
      <c r="K32" s="628"/>
      <c r="L32" s="628"/>
      <c r="M32" s="628"/>
      <c r="N32" s="628"/>
      <c r="O32" s="628"/>
      <c r="P32" s="628"/>
      <c r="Q32" s="629"/>
      <c r="R32" s="630">
        <v>119516750</v>
      </c>
      <c r="S32" s="631"/>
      <c r="T32" s="631"/>
      <c r="U32" s="631"/>
      <c r="V32" s="631"/>
      <c r="W32" s="631"/>
      <c r="X32" s="631"/>
      <c r="Y32" s="632"/>
      <c r="Z32" s="633">
        <v>27.8</v>
      </c>
      <c r="AA32" s="633"/>
      <c r="AB32" s="633"/>
      <c r="AC32" s="633"/>
      <c r="AD32" s="634" t="s">
        <v>234</v>
      </c>
      <c r="AE32" s="634"/>
      <c r="AF32" s="634"/>
      <c r="AG32" s="634"/>
      <c r="AH32" s="634"/>
      <c r="AI32" s="634"/>
      <c r="AJ32" s="634"/>
      <c r="AK32" s="634"/>
      <c r="AL32" s="635" t="s">
        <v>234</v>
      </c>
      <c r="AM32" s="636"/>
      <c r="AN32" s="636"/>
      <c r="AO32" s="637"/>
      <c r="AP32" s="689"/>
      <c r="AQ32" s="690"/>
      <c r="AR32" s="690"/>
      <c r="AS32" s="690"/>
      <c r="AT32" s="694"/>
      <c r="AU32" s="212" t="s">
        <v>315</v>
      </c>
      <c r="AV32" s="212"/>
      <c r="AW32" s="212"/>
      <c r="AX32" s="627" t="s">
        <v>316</v>
      </c>
      <c r="AY32" s="628"/>
      <c r="AZ32" s="628"/>
      <c r="BA32" s="628"/>
      <c r="BB32" s="628"/>
      <c r="BC32" s="628"/>
      <c r="BD32" s="628"/>
      <c r="BE32" s="628"/>
      <c r="BF32" s="629"/>
      <c r="BG32" s="699">
        <v>99.1</v>
      </c>
      <c r="BH32" s="669"/>
      <c r="BI32" s="669"/>
      <c r="BJ32" s="669"/>
      <c r="BK32" s="669"/>
      <c r="BL32" s="669"/>
      <c r="BM32" s="636">
        <v>97.9</v>
      </c>
      <c r="BN32" s="696"/>
      <c r="BO32" s="696"/>
      <c r="BP32" s="696"/>
      <c r="BQ32" s="697"/>
      <c r="BR32" s="699">
        <v>98.9</v>
      </c>
      <c r="BS32" s="669"/>
      <c r="BT32" s="669"/>
      <c r="BU32" s="669"/>
      <c r="BV32" s="669"/>
      <c r="BW32" s="669"/>
      <c r="BX32" s="636">
        <v>97.5</v>
      </c>
      <c r="BY32" s="696"/>
      <c r="BZ32" s="696"/>
      <c r="CA32" s="696"/>
      <c r="CB32" s="697"/>
      <c r="CD32" s="677"/>
      <c r="CE32" s="678"/>
      <c r="CF32" s="645" t="s">
        <v>317</v>
      </c>
      <c r="CG32" s="646"/>
      <c r="CH32" s="646"/>
      <c r="CI32" s="646"/>
      <c r="CJ32" s="646"/>
      <c r="CK32" s="646"/>
      <c r="CL32" s="646"/>
      <c r="CM32" s="646"/>
      <c r="CN32" s="646"/>
      <c r="CO32" s="646"/>
      <c r="CP32" s="646"/>
      <c r="CQ32" s="647"/>
      <c r="CR32" s="630">
        <v>136</v>
      </c>
      <c r="CS32" s="631"/>
      <c r="CT32" s="631"/>
      <c r="CU32" s="631"/>
      <c r="CV32" s="631"/>
      <c r="CW32" s="631"/>
      <c r="CX32" s="631"/>
      <c r="CY32" s="632"/>
      <c r="CZ32" s="635">
        <v>0</v>
      </c>
      <c r="DA32" s="664"/>
      <c r="DB32" s="664"/>
      <c r="DC32" s="671"/>
      <c r="DD32" s="639">
        <v>136</v>
      </c>
      <c r="DE32" s="631"/>
      <c r="DF32" s="631"/>
      <c r="DG32" s="631"/>
      <c r="DH32" s="631"/>
      <c r="DI32" s="631"/>
      <c r="DJ32" s="631"/>
      <c r="DK32" s="632"/>
      <c r="DL32" s="639">
        <v>136</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2">
      <c r="B33" s="666" t="s">
        <v>318</v>
      </c>
      <c r="C33" s="667"/>
      <c r="D33" s="667"/>
      <c r="E33" s="667"/>
      <c r="F33" s="667"/>
      <c r="G33" s="667"/>
      <c r="H33" s="667"/>
      <c r="I33" s="667"/>
      <c r="J33" s="667"/>
      <c r="K33" s="667"/>
      <c r="L33" s="667"/>
      <c r="M33" s="667"/>
      <c r="N33" s="667"/>
      <c r="O33" s="667"/>
      <c r="P33" s="667"/>
      <c r="Q33" s="668"/>
      <c r="R33" s="630">
        <v>4505</v>
      </c>
      <c r="S33" s="631"/>
      <c r="T33" s="631"/>
      <c r="U33" s="631"/>
      <c r="V33" s="631"/>
      <c r="W33" s="631"/>
      <c r="X33" s="631"/>
      <c r="Y33" s="632"/>
      <c r="Z33" s="633">
        <v>0</v>
      </c>
      <c r="AA33" s="633"/>
      <c r="AB33" s="633"/>
      <c r="AC33" s="633"/>
      <c r="AD33" s="634">
        <v>4505</v>
      </c>
      <c r="AE33" s="634"/>
      <c r="AF33" s="634"/>
      <c r="AG33" s="634"/>
      <c r="AH33" s="634"/>
      <c r="AI33" s="634"/>
      <c r="AJ33" s="634"/>
      <c r="AK33" s="634"/>
      <c r="AL33" s="635">
        <v>0</v>
      </c>
      <c r="AM33" s="636"/>
      <c r="AN33" s="636"/>
      <c r="AO33" s="637"/>
      <c r="AP33" s="691"/>
      <c r="AQ33" s="692"/>
      <c r="AR33" s="692"/>
      <c r="AS33" s="692"/>
      <c r="AT33" s="695"/>
      <c r="AU33" s="214"/>
      <c r="AV33" s="214"/>
      <c r="AW33" s="214"/>
      <c r="AX33" s="680" t="s">
        <v>319</v>
      </c>
      <c r="AY33" s="681"/>
      <c r="AZ33" s="681"/>
      <c r="BA33" s="681"/>
      <c r="BB33" s="681"/>
      <c r="BC33" s="681"/>
      <c r="BD33" s="681"/>
      <c r="BE33" s="681"/>
      <c r="BF33" s="682"/>
      <c r="BG33" s="700">
        <v>99.3</v>
      </c>
      <c r="BH33" s="701"/>
      <c r="BI33" s="701"/>
      <c r="BJ33" s="701"/>
      <c r="BK33" s="701"/>
      <c r="BL33" s="701"/>
      <c r="BM33" s="702">
        <v>98.3</v>
      </c>
      <c r="BN33" s="701"/>
      <c r="BO33" s="701"/>
      <c r="BP33" s="701"/>
      <c r="BQ33" s="703"/>
      <c r="BR33" s="700">
        <v>97.8</v>
      </c>
      <c r="BS33" s="701"/>
      <c r="BT33" s="701"/>
      <c r="BU33" s="701"/>
      <c r="BV33" s="701"/>
      <c r="BW33" s="701"/>
      <c r="BX33" s="702">
        <v>96.6</v>
      </c>
      <c r="BY33" s="701"/>
      <c r="BZ33" s="701"/>
      <c r="CA33" s="701"/>
      <c r="CB33" s="703"/>
      <c r="CD33" s="645" t="s">
        <v>320</v>
      </c>
      <c r="CE33" s="646"/>
      <c r="CF33" s="646"/>
      <c r="CG33" s="646"/>
      <c r="CH33" s="646"/>
      <c r="CI33" s="646"/>
      <c r="CJ33" s="646"/>
      <c r="CK33" s="646"/>
      <c r="CL33" s="646"/>
      <c r="CM33" s="646"/>
      <c r="CN33" s="646"/>
      <c r="CO33" s="646"/>
      <c r="CP33" s="646"/>
      <c r="CQ33" s="647"/>
      <c r="CR33" s="630">
        <v>118296087</v>
      </c>
      <c r="CS33" s="669"/>
      <c r="CT33" s="669"/>
      <c r="CU33" s="669"/>
      <c r="CV33" s="669"/>
      <c r="CW33" s="669"/>
      <c r="CX33" s="669"/>
      <c r="CY33" s="670"/>
      <c r="CZ33" s="635">
        <v>28.1</v>
      </c>
      <c r="DA33" s="664"/>
      <c r="DB33" s="664"/>
      <c r="DC33" s="671"/>
      <c r="DD33" s="639">
        <v>82268145</v>
      </c>
      <c r="DE33" s="669"/>
      <c r="DF33" s="669"/>
      <c r="DG33" s="669"/>
      <c r="DH33" s="669"/>
      <c r="DI33" s="669"/>
      <c r="DJ33" s="669"/>
      <c r="DK33" s="670"/>
      <c r="DL33" s="639">
        <v>54471129</v>
      </c>
      <c r="DM33" s="669"/>
      <c r="DN33" s="669"/>
      <c r="DO33" s="669"/>
      <c r="DP33" s="669"/>
      <c r="DQ33" s="669"/>
      <c r="DR33" s="669"/>
      <c r="DS33" s="669"/>
      <c r="DT33" s="669"/>
      <c r="DU33" s="669"/>
      <c r="DV33" s="670"/>
      <c r="DW33" s="635">
        <v>26</v>
      </c>
      <c r="DX33" s="664"/>
      <c r="DY33" s="664"/>
      <c r="DZ33" s="664"/>
      <c r="EA33" s="664"/>
      <c r="EB33" s="664"/>
      <c r="EC33" s="665"/>
    </row>
    <row r="34" spans="2:133" ht="11.25" customHeight="1" x14ac:dyDescent="0.2">
      <c r="B34" s="627" t="s">
        <v>321</v>
      </c>
      <c r="C34" s="628"/>
      <c r="D34" s="628"/>
      <c r="E34" s="628"/>
      <c r="F34" s="628"/>
      <c r="G34" s="628"/>
      <c r="H34" s="628"/>
      <c r="I34" s="628"/>
      <c r="J34" s="628"/>
      <c r="K34" s="628"/>
      <c r="L34" s="628"/>
      <c r="M34" s="628"/>
      <c r="N34" s="628"/>
      <c r="O34" s="628"/>
      <c r="P34" s="628"/>
      <c r="Q34" s="629"/>
      <c r="R34" s="630">
        <v>26942521</v>
      </c>
      <c r="S34" s="631"/>
      <c r="T34" s="631"/>
      <c r="U34" s="631"/>
      <c r="V34" s="631"/>
      <c r="W34" s="631"/>
      <c r="X34" s="631"/>
      <c r="Y34" s="632"/>
      <c r="Z34" s="633">
        <v>6.3</v>
      </c>
      <c r="AA34" s="633"/>
      <c r="AB34" s="633"/>
      <c r="AC34" s="633"/>
      <c r="AD34" s="634" t="s">
        <v>234</v>
      </c>
      <c r="AE34" s="634"/>
      <c r="AF34" s="634"/>
      <c r="AG34" s="634"/>
      <c r="AH34" s="634"/>
      <c r="AI34" s="634"/>
      <c r="AJ34" s="634"/>
      <c r="AK34" s="634"/>
      <c r="AL34" s="635" t="s">
        <v>234</v>
      </c>
      <c r="AM34" s="636"/>
      <c r="AN34" s="636"/>
      <c r="AO34" s="637"/>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45" t="s">
        <v>322</v>
      </c>
      <c r="CE34" s="646"/>
      <c r="CF34" s="646"/>
      <c r="CG34" s="646"/>
      <c r="CH34" s="646"/>
      <c r="CI34" s="646"/>
      <c r="CJ34" s="646"/>
      <c r="CK34" s="646"/>
      <c r="CL34" s="646"/>
      <c r="CM34" s="646"/>
      <c r="CN34" s="646"/>
      <c r="CO34" s="646"/>
      <c r="CP34" s="646"/>
      <c r="CQ34" s="647"/>
      <c r="CR34" s="630">
        <v>50273250</v>
      </c>
      <c r="CS34" s="631"/>
      <c r="CT34" s="631"/>
      <c r="CU34" s="631"/>
      <c r="CV34" s="631"/>
      <c r="CW34" s="631"/>
      <c r="CX34" s="631"/>
      <c r="CY34" s="632"/>
      <c r="CZ34" s="635">
        <v>12</v>
      </c>
      <c r="DA34" s="664"/>
      <c r="DB34" s="664"/>
      <c r="DC34" s="671"/>
      <c r="DD34" s="639">
        <v>30967513</v>
      </c>
      <c r="DE34" s="631"/>
      <c r="DF34" s="631"/>
      <c r="DG34" s="631"/>
      <c r="DH34" s="631"/>
      <c r="DI34" s="631"/>
      <c r="DJ34" s="631"/>
      <c r="DK34" s="632"/>
      <c r="DL34" s="639">
        <v>21832256</v>
      </c>
      <c r="DM34" s="631"/>
      <c r="DN34" s="631"/>
      <c r="DO34" s="631"/>
      <c r="DP34" s="631"/>
      <c r="DQ34" s="631"/>
      <c r="DR34" s="631"/>
      <c r="DS34" s="631"/>
      <c r="DT34" s="631"/>
      <c r="DU34" s="631"/>
      <c r="DV34" s="632"/>
      <c r="DW34" s="635">
        <v>10.4</v>
      </c>
      <c r="DX34" s="664"/>
      <c r="DY34" s="664"/>
      <c r="DZ34" s="664"/>
      <c r="EA34" s="664"/>
      <c r="EB34" s="664"/>
      <c r="EC34" s="665"/>
    </row>
    <row r="35" spans="2:133" ht="11.25" customHeight="1" x14ac:dyDescent="0.2">
      <c r="B35" s="627" t="s">
        <v>323</v>
      </c>
      <c r="C35" s="628"/>
      <c r="D35" s="628"/>
      <c r="E35" s="628"/>
      <c r="F35" s="628"/>
      <c r="G35" s="628"/>
      <c r="H35" s="628"/>
      <c r="I35" s="628"/>
      <c r="J35" s="628"/>
      <c r="K35" s="628"/>
      <c r="L35" s="628"/>
      <c r="M35" s="628"/>
      <c r="N35" s="628"/>
      <c r="O35" s="628"/>
      <c r="P35" s="628"/>
      <c r="Q35" s="629"/>
      <c r="R35" s="630">
        <v>3783261</v>
      </c>
      <c r="S35" s="631"/>
      <c r="T35" s="631"/>
      <c r="U35" s="631"/>
      <c r="V35" s="631"/>
      <c r="W35" s="631"/>
      <c r="X35" s="631"/>
      <c r="Y35" s="632"/>
      <c r="Z35" s="633">
        <v>0.9</v>
      </c>
      <c r="AA35" s="633"/>
      <c r="AB35" s="633"/>
      <c r="AC35" s="633"/>
      <c r="AD35" s="634" t="s">
        <v>234</v>
      </c>
      <c r="AE35" s="634"/>
      <c r="AF35" s="634"/>
      <c r="AG35" s="634"/>
      <c r="AH35" s="634"/>
      <c r="AI35" s="634"/>
      <c r="AJ35" s="634"/>
      <c r="AK35" s="634"/>
      <c r="AL35" s="635" t="s">
        <v>234</v>
      </c>
      <c r="AM35" s="636"/>
      <c r="AN35" s="636"/>
      <c r="AO35" s="637"/>
      <c r="AP35" s="217"/>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2964192</v>
      </c>
      <c r="CS35" s="669"/>
      <c r="CT35" s="669"/>
      <c r="CU35" s="669"/>
      <c r="CV35" s="669"/>
      <c r="CW35" s="669"/>
      <c r="CX35" s="669"/>
      <c r="CY35" s="670"/>
      <c r="CZ35" s="635">
        <v>0.7</v>
      </c>
      <c r="DA35" s="664"/>
      <c r="DB35" s="664"/>
      <c r="DC35" s="671"/>
      <c r="DD35" s="639">
        <v>2453992</v>
      </c>
      <c r="DE35" s="669"/>
      <c r="DF35" s="669"/>
      <c r="DG35" s="669"/>
      <c r="DH35" s="669"/>
      <c r="DI35" s="669"/>
      <c r="DJ35" s="669"/>
      <c r="DK35" s="670"/>
      <c r="DL35" s="639">
        <v>2453992</v>
      </c>
      <c r="DM35" s="669"/>
      <c r="DN35" s="669"/>
      <c r="DO35" s="669"/>
      <c r="DP35" s="669"/>
      <c r="DQ35" s="669"/>
      <c r="DR35" s="669"/>
      <c r="DS35" s="669"/>
      <c r="DT35" s="669"/>
      <c r="DU35" s="669"/>
      <c r="DV35" s="670"/>
      <c r="DW35" s="635">
        <v>1.2</v>
      </c>
      <c r="DX35" s="664"/>
      <c r="DY35" s="664"/>
      <c r="DZ35" s="664"/>
      <c r="EA35" s="664"/>
      <c r="EB35" s="664"/>
      <c r="EC35" s="665"/>
    </row>
    <row r="36" spans="2:133" ht="11.25" customHeight="1" x14ac:dyDescent="0.2">
      <c r="B36" s="627" t="s">
        <v>327</v>
      </c>
      <c r="C36" s="628"/>
      <c r="D36" s="628"/>
      <c r="E36" s="628"/>
      <c r="F36" s="628"/>
      <c r="G36" s="628"/>
      <c r="H36" s="628"/>
      <c r="I36" s="628"/>
      <c r="J36" s="628"/>
      <c r="K36" s="628"/>
      <c r="L36" s="628"/>
      <c r="M36" s="628"/>
      <c r="N36" s="628"/>
      <c r="O36" s="628"/>
      <c r="P36" s="628"/>
      <c r="Q36" s="629"/>
      <c r="R36" s="630">
        <v>638731</v>
      </c>
      <c r="S36" s="631"/>
      <c r="T36" s="631"/>
      <c r="U36" s="631"/>
      <c r="V36" s="631"/>
      <c r="W36" s="631"/>
      <c r="X36" s="631"/>
      <c r="Y36" s="632"/>
      <c r="Z36" s="633">
        <v>0.1</v>
      </c>
      <c r="AA36" s="633"/>
      <c r="AB36" s="633"/>
      <c r="AC36" s="633"/>
      <c r="AD36" s="634" t="s">
        <v>234</v>
      </c>
      <c r="AE36" s="634"/>
      <c r="AF36" s="634"/>
      <c r="AG36" s="634"/>
      <c r="AH36" s="634"/>
      <c r="AI36" s="634"/>
      <c r="AJ36" s="634"/>
      <c r="AK36" s="634"/>
      <c r="AL36" s="635" t="s">
        <v>234</v>
      </c>
      <c r="AM36" s="636"/>
      <c r="AN36" s="636"/>
      <c r="AO36" s="637"/>
      <c r="AP36" s="217"/>
      <c r="AQ36" s="704" t="s">
        <v>328</v>
      </c>
      <c r="AR36" s="705"/>
      <c r="AS36" s="705"/>
      <c r="AT36" s="705"/>
      <c r="AU36" s="705"/>
      <c r="AV36" s="705"/>
      <c r="AW36" s="705"/>
      <c r="AX36" s="705"/>
      <c r="AY36" s="706"/>
      <c r="AZ36" s="619">
        <v>37583648</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1468331</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23406422</v>
      </c>
      <c r="CS36" s="631"/>
      <c r="CT36" s="631"/>
      <c r="CU36" s="631"/>
      <c r="CV36" s="631"/>
      <c r="CW36" s="631"/>
      <c r="CX36" s="631"/>
      <c r="CY36" s="632"/>
      <c r="CZ36" s="635">
        <v>5.6</v>
      </c>
      <c r="DA36" s="664"/>
      <c r="DB36" s="664"/>
      <c r="DC36" s="671"/>
      <c r="DD36" s="639">
        <v>17801787</v>
      </c>
      <c r="DE36" s="631"/>
      <c r="DF36" s="631"/>
      <c r="DG36" s="631"/>
      <c r="DH36" s="631"/>
      <c r="DI36" s="631"/>
      <c r="DJ36" s="631"/>
      <c r="DK36" s="632"/>
      <c r="DL36" s="639">
        <v>9513013</v>
      </c>
      <c r="DM36" s="631"/>
      <c r="DN36" s="631"/>
      <c r="DO36" s="631"/>
      <c r="DP36" s="631"/>
      <c r="DQ36" s="631"/>
      <c r="DR36" s="631"/>
      <c r="DS36" s="631"/>
      <c r="DT36" s="631"/>
      <c r="DU36" s="631"/>
      <c r="DV36" s="632"/>
      <c r="DW36" s="635">
        <v>4.5</v>
      </c>
      <c r="DX36" s="664"/>
      <c r="DY36" s="664"/>
      <c r="DZ36" s="664"/>
      <c r="EA36" s="664"/>
      <c r="EB36" s="664"/>
      <c r="EC36" s="665"/>
    </row>
    <row r="37" spans="2:133" ht="11.25" customHeight="1" x14ac:dyDescent="0.2">
      <c r="B37" s="627" t="s">
        <v>331</v>
      </c>
      <c r="C37" s="628"/>
      <c r="D37" s="628"/>
      <c r="E37" s="628"/>
      <c r="F37" s="628"/>
      <c r="G37" s="628"/>
      <c r="H37" s="628"/>
      <c r="I37" s="628"/>
      <c r="J37" s="628"/>
      <c r="K37" s="628"/>
      <c r="L37" s="628"/>
      <c r="M37" s="628"/>
      <c r="N37" s="628"/>
      <c r="O37" s="628"/>
      <c r="P37" s="628"/>
      <c r="Q37" s="629"/>
      <c r="R37" s="630">
        <v>5626649</v>
      </c>
      <c r="S37" s="631"/>
      <c r="T37" s="631"/>
      <c r="U37" s="631"/>
      <c r="V37" s="631"/>
      <c r="W37" s="631"/>
      <c r="X37" s="631"/>
      <c r="Y37" s="632"/>
      <c r="Z37" s="633">
        <v>1.3</v>
      </c>
      <c r="AA37" s="633"/>
      <c r="AB37" s="633"/>
      <c r="AC37" s="633"/>
      <c r="AD37" s="634" t="s">
        <v>180</v>
      </c>
      <c r="AE37" s="634"/>
      <c r="AF37" s="634"/>
      <c r="AG37" s="634"/>
      <c r="AH37" s="634"/>
      <c r="AI37" s="634"/>
      <c r="AJ37" s="634"/>
      <c r="AK37" s="634"/>
      <c r="AL37" s="635" t="s">
        <v>234</v>
      </c>
      <c r="AM37" s="636"/>
      <c r="AN37" s="636"/>
      <c r="AO37" s="637"/>
      <c r="AQ37" s="708" t="s">
        <v>332</v>
      </c>
      <c r="AR37" s="709"/>
      <c r="AS37" s="709"/>
      <c r="AT37" s="709"/>
      <c r="AU37" s="709"/>
      <c r="AV37" s="709"/>
      <c r="AW37" s="709"/>
      <c r="AX37" s="709"/>
      <c r="AY37" s="710"/>
      <c r="AZ37" s="630">
        <v>6049988</v>
      </c>
      <c r="BA37" s="631"/>
      <c r="BB37" s="631"/>
      <c r="BC37" s="631"/>
      <c r="BD37" s="669"/>
      <c r="BE37" s="669"/>
      <c r="BF37" s="697"/>
      <c r="BG37" s="645" t="s">
        <v>333</v>
      </c>
      <c r="BH37" s="646"/>
      <c r="BI37" s="646"/>
      <c r="BJ37" s="646"/>
      <c r="BK37" s="646"/>
      <c r="BL37" s="646"/>
      <c r="BM37" s="646"/>
      <c r="BN37" s="646"/>
      <c r="BO37" s="646"/>
      <c r="BP37" s="646"/>
      <c r="BQ37" s="646"/>
      <c r="BR37" s="646"/>
      <c r="BS37" s="646"/>
      <c r="BT37" s="646"/>
      <c r="BU37" s="647"/>
      <c r="BV37" s="630">
        <v>-776039</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226544</v>
      </c>
      <c r="CS37" s="669"/>
      <c r="CT37" s="669"/>
      <c r="CU37" s="669"/>
      <c r="CV37" s="669"/>
      <c r="CW37" s="669"/>
      <c r="CX37" s="669"/>
      <c r="CY37" s="670"/>
      <c r="CZ37" s="635">
        <v>0.1</v>
      </c>
      <c r="DA37" s="664"/>
      <c r="DB37" s="664"/>
      <c r="DC37" s="671"/>
      <c r="DD37" s="639">
        <v>179244</v>
      </c>
      <c r="DE37" s="669"/>
      <c r="DF37" s="669"/>
      <c r="DG37" s="669"/>
      <c r="DH37" s="669"/>
      <c r="DI37" s="669"/>
      <c r="DJ37" s="669"/>
      <c r="DK37" s="670"/>
      <c r="DL37" s="639">
        <v>179244</v>
      </c>
      <c r="DM37" s="669"/>
      <c r="DN37" s="669"/>
      <c r="DO37" s="669"/>
      <c r="DP37" s="669"/>
      <c r="DQ37" s="669"/>
      <c r="DR37" s="669"/>
      <c r="DS37" s="669"/>
      <c r="DT37" s="669"/>
      <c r="DU37" s="669"/>
      <c r="DV37" s="670"/>
      <c r="DW37" s="635">
        <v>0.1</v>
      </c>
      <c r="DX37" s="664"/>
      <c r="DY37" s="664"/>
      <c r="DZ37" s="664"/>
      <c r="EA37" s="664"/>
      <c r="EB37" s="664"/>
      <c r="EC37" s="665"/>
    </row>
    <row r="38" spans="2:133" ht="11.25" customHeight="1" x14ac:dyDescent="0.2">
      <c r="B38" s="627" t="s">
        <v>335</v>
      </c>
      <c r="C38" s="628"/>
      <c r="D38" s="628"/>
      <c r="E38" s="628"/>
      <c r="F38" s="628"/>
      <c r="G38" s="628"/>
      <c r="H38" s="628"/>
      <c r="I38" s="628"/>
      <c r="J38" s="628"/>
      <c r="K38" s="628"/>
      <c r="L38" s="628"/>
      <c r="M38" s="628"/>
      <c r="N38" s="628"/>
      <c r="O38" s="628"/>
      <c r="P38" s="628"/>
      <c r="Q38" s="629"/>
      <c r="R38" s="630">
        <v>10951339</v>
      </c>
      <c r="S38" s="631"/>
      <c r="T38" s="631"/>
      <c r="U38" s="631"/>
      <c r="V38" s="631"/>
      <c r="W38" s="631"/>
      <c r="X38" s="631"/>
      <c r="Y38" s="632"/>
      <c r="Z38" s="633">
        <v>2.5</v>
      </c>
      <c r="AA38" s="633"/>
      <c r="AB38" s="633"/>
      <c r="AC38" s="633"/>
      <c r="AD38" s="634" t="s">
        <v>234</v>
      </c>
      <c r="AE38" s="634"/>
      <c r="AF38" s="634"/>
      <c r="AG38" s="634"/>
      <c r="AH38" s="634"/>
      <c r="AI38" s="634"/>
      <c r="AJ38" s="634"/>
      <c r="AK38" s="634"/>
      <c r="AL38" s="635" t="s">
        <v>234</v>
      </c>
      <c r="AM38" s="636"/>
      <c r="AN38" s="636"/>
      <c r="AO38" s="637"/>
      <c r="AQ38" s="708" t="s">
        <v>336</v>
      </c>
      <c r="AR38" s="709"/>
      <c r="AS38" s="709"/>
      <c r="AT38" s="709"/>
      <c r="AU38" s="709"/>
      <c r="AV38" s="709"/>
      <c r="AW38" s="709"/>
      <c r="AX38" s="709"/>
      <c r="AY38" s="710"/>
      <c r="AZ38" s="630">
        <v>1521232</v>
      </c>
      <c r="BA38" s="631"/>
      <c r="BB38" s="631"/>
      <c r="BC38" s="631"/>
      <c r="BD38" s="669"/>
      <c r="BE38" s="669"/>
      <c r="BF38" s="697"/>
      <c r="BG38" s="645" t="s">
        <v>337</v>
      </c>
      <c r="BH38" s="646"/>
      <c r="BI38" s="646"/>
      <c r="BJ38" s="646"/>
      <c r="BK38" s="646"/>
      <c r="BL38" s="646"/>
      <c r="BM38" s="646"/>
      <c r="BN38" s="646"/>
      <c r="BO38" s="646"/>
      <c r="BP38" s="646"/>
      <c r="BQ38" s="646"/>
      <c r="BR38" s="646"/>
      <c r="BS38" s="646"/>
      <c r="BT38" s="646"/>
      <c r="BU38" s="647"/>
      <c r="BV38" s="630">
        <v>94306</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29475964</v>
      </c>
      <c r="CS38" s="631"/>
      <c r="CT38" s="631"/>
      <c r="CU38" s="631"/>
      <c r="CV38" s="631"/>
      <c r="CW38" s="631"/>
      <c r="CX38" s="631"/>
      <c r="CY38" s="632"/>
      <c r="CZ38" s="635">
        <v>7</v>
      </c>
      <c r="DA38" s="664"/>
      <c r="DB38" s="664"/>
      <c r="DC38" s="671"/>
      <c r="DD38" s="639">
        <v>23379764</v>
      </c>
      <c r="DE38" s="631"/>
      <c r="DF38" s="631"/>
      <c r="DG38" s="631"/>
      <c r="DH38" s="631"/>
      <c r="DI38" s="631"/>
      <c r="DJ38" s="631"/>
      <c r="DK38" s="632"/>
      <c r="DL38" s="639">
        <v>20671868</v>
      </c>
      <c r="DM38" s="631"/>
      <c r="DN38" s="631"/>
      <c r="DO38" s="631"/>
      <c r="DP38" s="631"/>
      <c r="DQ38" s="631"/>
      <c r="DR38" s="631"/>
      <c r="DS38" s="631"/>
      <c r="DT38" s="631"/>
      <c r="DU38" s="631"/>
      <c r="DV38" s="632"/>
      <c r="DW38" s="635">
        <v>9.9</v>
      </c>
      <c r="DX38" s="664"/>
      <c r="DY38" s="664"/>
      <c r="DZ38" s="664"/>
      <c r="EA38" s="664"/>
      <c r="EB38" s="664"/>
      <c r="EC38" s="665"/>
    </row>
    <row r="39" spans="2:133" ht="11.25" customHeight="1" x14ac:dyDescent="0.2">
      <c r="B39" s="627" t="s">
        <v>339</v>
      </c>
      <c r="C39" s="628"/>
      <c r="D39" s="628"/>
      <c r="E39" s="628"/>
      <c r="F39" s="628"/>
      <c r="G39" s="628"/>
      <c r="H39" s="628"/>
      <c r="I39" s="628"/>
      <c r="J39" s="628"/>
      <c r="K39" s="628"/>
      <c r="L39" s="628"/>
      <c r="M39" s="628"/>
      <c r="N39" s="628"/>
      <c r="O39" s="628"/>
      <c r="P39" s="628"/>
      <c r="Q39" s="629"/>
      <c r="R39" s="630">
        <v>8702965</v>
      </c>
      <c r="S39" s="631"/>
      <c r="T39" s="631"/>
      <c r="U39" s="631"/>
      <c r="V39" s="631"/>
      <c r="W39" s="631"/>
      <c r="X39" s="631"/>
      <c r="Y39" s="632"/>
      <c r="Z39" s="633">
        <v>2</v>
      </c>
      <c r="AA39" s="633"/>
      <c r="AB39" s="633"/>
      <c r="AC39" s="633"/>
      <c r="AD39" s="634">
        <v>277</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707500</v>
      </c>
      <c r="BA39" s="631"/>
      <c r="BB39" s="631"/>
      <c r="BC39" s="631"/>
      <c r="BD39" s="669"/>
      <c r="BE39" s="669"/>
      <c r="BF39" s="697"/>
      <c r="BG39" s="645" t="s">
        <v>341</v>
      </c>
      <c r="BH39" s="646"/>
      <c r="BI39" s="646"/>
      <c r="BJ39" s="646"/>
      <c r="BK39" s="646"/>
      <c r="BL39" s="646"/>
      <c r="BM39" s="646"/>
      <c r="BN39" s="646"/>
      <c r="BO39" s="646"/>
      <c r="BP39" s="646"/>
      <c r="BQ39" s="646"/>
      <c r="BR39" s="646"/>
      <c r="BS39" s="646"/>
      <c r="BT39" s="646"/>
      <c r="BU39" s="647"/>
      <c r="BV39" s="630">
        <v>144363</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6512911</v>
      </c>
      <c r="CS39" s="669"/>
      <c r="CT39" s="669"/>
      <c r="CU39" s="669"/>
      <c r="CV39" s="669"/>
      <c r="CW39" s="669"/>
      <c r="CX39" s="669"/>
      <c r="CY39" s="670"/>
      <c r="CZ39" s="635">
        <v>1.5</v>
      </c>
      <c r="DA39" s="664"/>
      <c r="DB39" s="664"/>
      <c r="DC39" s="671"/>
      <c r="DD39" s="639">
        <v>5535296</v>
      </c>
      <c r="DE39" s="669"/>
      <c r="DF39" s="669"/>
      <c r="DG39" s="669"/>
      <c r="DH39" s="669"/>
      <c r="DI39" s="669"/>
      <c r="DJ39" s="669"/>
      <c r="DK39" s="670"/>
      <c r="DL39" s="639" t="s">
        <v>234</v>
      </c>
      <c r="DM39" s="669"/>
      <c r="DN39" s="669"/>
      <c r="DO39" s="669"/>
      <c r="DP39" s="669"/>
      <c r="DQ39" s="669"/>
      <c r="DR39" s="669"/>
      <c r="DS39" s="669"/>
      <c r="DT39" s="669"/>
      <c r="DU39" s="669"/>
      <c r="DV39" s="670"/>
      <c r="DW39" s="635" t="s">
        <v>234</v>
      </c>
      <c r="DX39" s="664"/>
      <c r="DY39" s="664"/>
      <c r="DZ39" s="664"/>
      <c r="EA39" s="664"/>
      <c r="EB39" s="664"/>
      <c r="EC39" s="665"/>
    </row>
    <row r="40" spans="2:133" ht="11.25" customHeight="1" x14ac:dyDescent="0.2">
      <c r="B40" s="627" t="s">
        <v>343</v>
      </c>
      <c r="C40" s="628"/>
      <c r="D40" s="628"/>
      <c r="E40" s="628"/>
      <c r="F40" s="628"/>
      <c r="G40" s="628"/>
      <c r="H40" s="628"/>
      <c r="I40" s="628"/>
      <c r="J40" s="628"/>
      <c r="K40" s="628"/>
      <c r="L40" s="628"/>
      <c r="M40" s="628"/>
      <c r="N40" s="628"/>
      <c r="O40" s="628"/>
      <c r="P40" s="628"/>
      <c r="Q40" s="629"/>
      <c r="R40" s="630">
        <v>41326900</v>
      </c>
      <c r="S40" s="631"/>
      <c r="T40" s="631"/>
      <c r="U40" s="631"/>
      <c r="V40" s="631"/>
      <c r="W40" s="631"/>
      <c r="X40" s="631"/>
      <c r="Y40" s="632"/>
      <c r="Z40" s="633">
        <v>9.6</v>
      </c>
      <c r="AA40" s="633"/>
      <c r="AB40" s="633"/>
      <c r="AC40" s="633"/>
      <c r="AD40" s="634" t="s">
        <v>234</v>
      </c>
      <c r="AE40" s="634"/>
      <c r="AF40" s="634"/>
      <c r="AG40" s="634"/>
      <c r="AH40" s="634"/>
      <c r="AI40" s="634"/>
      <c r="AJ40" s="634"/>
      <c r="AK40" s="634"/>
      <c r="AL40" s="635" t="s">
        <v>234</v>
      </c>
      <c r="AM40" s="636"/>
      <c r="AN40" s="636"/>
      <c r="AO40" s="637"/>
      <c r="AQ40" s="708" t="s">
        <v>344</v>
      </c>
      <c r="AR40" s="709"/>
      <c r="AS40" s="709"/>
      <c r="AT40" s="709"/>
      <c r="AU40" s="709"/>
      <c r="AV40" s="709"/>
      <c r="AW40" s="709"/>
      <c r="AX40" s="709"/>
      <c r="AY40" s="710"/>
      <c r="AZ40" s="630">
        <v>98214</v>
      </c>
      <c r="BA40" s="631"/>
      <c r="BB40" s="631"/>
      <c r="BC40" s="631"/>
      <c r="BD40" s="669"/>
      <c r="BE40" s="669"/>
      <c r="BF40" s="697"/>
      <c r="BG40" s="711" t="s">
        <v>345</v>
      </c>
      <c r="BH40" s="712"/>
      <c r="BI40" s="712"/>
      <c r="BJ40" s="712"/>
      <c r="BK40" s="712"/>
      <c r="BL40" s="218"/>
      <c r="BM40" s="646" t="s">
        <v>346</v>
      </c>
      <c r="BN40" s="646"/>
      <c r="BO40" s="646"/>
      <c r="BP40" s="646"/>
      <c r="BQ40" s="646"/>
      <c r="BR40" s="646"/>
      <c r="BS40" s="646"/>
      <c r="BT40" s="646"/>
      <c r="BU40" s="647"/>
      <c r="BV40" s="630">
        <v>98</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5663348</v>
      </c>
      <c r="CS40" s="631"/>
      <c r="CT40" s="631"/>
      <c r="CU40" s="631"/>
      <c r="CV40" s="631"/>
      <c r="CW40" s="631"/>
      <c r="CX40" s="631"/>
      <c r="CY40" s="632"/>
      <c r="CZ40" s="635">
        <v>1.3</v>
      </c>
      <c r="DA40" s="664"/>
      <c r="DB40" s="664"/>
      <c r="DC40" s="671"/>
      <c r="DD40" s="639">
        <v>2129793</v>
      </c>
      <c r="DE40" s="631"/>
      <c r="DF40" s="631"/>
      <c r="DG40" s="631"/>
      <c r="DH40" s="631"/>
      <c r="DI40" s="631"/>
      <c r="DJ40" s="631"/>
      <c r="DK40" s="632"/>
      <c r="DL40" s="639" t="s">
        <v>180</v>
      </c>
      <c r="DM40" s="631"/>
      <c r="DN40" s="631"/>
      <c r="DO40" s="631"/>
      <c r="DP40" s="631"/>
      <c r="DQ40" s="631"/>
      <c r="DR40" s="631"/>
      <c r="DS40" s="631"/>
      <c r="DT40" s="631"/>
      <c r="DU40" s="631"/>
      <c r="DV40" s="632"/>
      <c r="DW40" s="635" t="s">
        <v>234</v>
      </c>
      <c r="DX40" s="664"/>
      <c r="DY40" s="664"/>
      <c r="DZ40" s="664"/>
      <c r="EA40" s="664"/>
      <c r="EB40" s="664"/>
      <c r="EC40" s="665"/>
    </row>
    <row r="41" spans="2:133" ht="11.25" customHeight="1" x14ac:dyDescent="0.2">
      <c r="B41" s="627" t="s">
        <v>348</v>
      </c>
      <c r="C41" s="628"/>
      <c r="D41" s="628"/>
      <c r="E41" s="628"/>
      <c r="F41" s="628"/>
      <c r="G41" s="628"/>
      <c r="H41" s="628"/>
      <c r="I41" s="628"/>
      <c r="J41" s="628"/>
      <c r="K41" s="628"/>
      <c r="L41" s="628"/>
      <c r="M41" s="628"/>
      <c r="N41" s="628"/>
      <c r="O41" s="628"/>
      <c r="P41" s="628"/>
      <c r="Q41" s="629"/>
      <c r="R41" s="630" t="s">
        <v>234</v>
      </c>
      <c r="S41" s="631"/>
      <c r="T41" s="631"/>
      <c r="U41" s="631"/>
      <c r="V41" s="631"/>
      <c r="W41" s="631"/>
      <c r="X41" s="631"/>
      <c r="Y41" s="632"/>
      <c r="Z41" s="633" t="s">
        <v>180</v>
      </c>
      <c r="AA41" s="633"/>
      <c r="AB41" s="633"/>
      <c r="AC41" s="633"/>
      <c r="AD41" s="634" t="s">
        <v>234</v>
      </c>
      <c r="AE41" s="634"/>
      <c r="AF41" s="634"/>
      <c r="AG41" s="634"/>
      <c r="AH41" s="634"/>
      <c r="AI41" s="634"/>
      <c r="AJ41" s="634"/>
      <c r="AK41" s="634"/>
      <c r="AL41" s="635" t="s">
        <v>180</v>
      </c>
      <c r="AM41" s="636"/>
      <c r="AN41" s="636"/>
      <c r="AO41" s="637"/>
      <c r="AQ41" s="708" t="s">
        <v>349</v>
      </c>
      <c r="AR41" s="709"/>
      <c r="AS41" s="709"/>
      <c r="AT41" s="709"/>
      <c r="AU41" s="709"/>
      <c r="AV41" s="709"/>
      <c r="AW41" s="709"/>
      <c r="AX41" s="709"/>
      <c r="AY41" s="710"/>
      <c r="AZ41" s="630">
        <v>8720530</v>
      </c>
      <c r="BA41" s="631"/>
      <c r="BB41" s="631"/>
      <c r="BC41" s="631"/>
      <c r="BD41" s="669"/>
      <c r="BE41" s="669"/>
      <c r="BF41" s="697"/>
      <c r="BG41" s="711"/>
      <c r="BH41" s="712"/>
      <c r="BI41" s="712"/>
      <c r="BJ41" s="712"/>
      <c r="BK41" s="712"/>
      <c r="BL41" s="218"/>
      <c r="BM41" s="646" t="s">
        <v>350</v>
      </c>
      <c r="BN41" s="646"/>
      <c r="BO41" s="646"/>
      <c r="BP41" s="646"/>
      <c r="BQ41" s="646"/>
      <c r="BR41" s="646"/>
      <c r="BS41" s="646"/>
      <c r="BT41" s="646"/>
      <c r="BU41" s="647"/>
      <c r="BV41" s="630">
        <v>1</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234</v>
      </c>
      <c r="CS41" s="669"/>
      <c r="CT41" s="669"/>
      <c r="CU41" s="669"/>
      <c r="CV41" s="669"/>
      <c r="CW41" s="669"/>
      <c r="CX41" s="669"/>
      <c r="CY41" s="670"/>
      <c r="CZ41" s="635" t="s">
        <v>234</v>
      </c>
      <c r="DA41" s="664"/>
      <c r="DB41" s="664"/>
      <c r="DC41" s="671"/>
      <c r="DD41" s="639" t="s">
        <v>234</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352</v>
      </c>
      <c r="C42" s="628"/>
      <c r="D42" s="628"/>
      <c r="E42" s="628"/>
      <c r="F42" s="628"/>
      <c r="G42" s="628"/>
      <c r="H42" s="628"/>
      <c r="I42" s="628"/>
      <c r="J42" s="628"/>
      <c r="K42" s="628"/>
      <c r="L42" s="628"/>
      <c r="M42" s="628"/>
      <c r="N42" s="628"/>
      <c r="O42" s="628"/>
      <c r="P42" s="628"/>
      <c r="Q42" s="629"/>
      <c r="R42" s="630" t="s">
        <v>180</v>
      </c>
      <c r="S42" s="631"/>
      <c r="T42" s="631"/>
      <c r="U42" s="631"/>
      <c r="V42" s="631"/>
      <c r="W42" s="631"/>
      <c r="X42" s="631"/>
      <c r="Y42" s="632"/>
      <c r="Z42" s="633" t="s">
        <v>234</v>
      </c>
      <c r="AA42" s="633"/>
      <c r="AB42" s="633"/>
      <c r="AC42" s="633"/>
      <c r="AD42" s="634" t="s">
        <v>234</v>
      </c>
      <c r="AE42" s="634"/>
      <c r="AF42" s="634"/>
      <c r="AG42" s="634"/>
      <c r="AH42" s="634"/>
      <c r="AI42" s="634"/>
      <c r="AJ42" s="634"/>
      <c r="AK42" s="634"/>
      <c r="AL42" s="635" t="s">
        <v>234</v>
      </c>
      <c r="AM42" s="636"/>
      <c r="AN42" s="636"/>
      <c r="AO42" s="637"/>
      <c r="AQ42" s="715" t="s">
        <v>353</v>
      </c>
      <c r="AR42" s="716"/>
      <c r="AS42" s="716"/>
      <c r="AT42" s="716"/>
      <c r="AU42" s="716"/>
      <c r="AV42" s="716"/>
      <c r="AW42" s="716"/>
      <c r="AX42" s="716"/>
      <c r="AY42" s="717"/>
      <c r="AZ42" s="724">
        <v>20486184</v>
      </c>
      <c r="BA42" s="725"/>
      <c r="BB42" s="725"/>
      <c r="BC42" s="725"/>
      <c r="BD42" s="701"/>
      <c r="BE42" s="701"/>
      <c r="BF42" s="703"/>
      <c r="BG42" s="713"/>
      <c r="BH42" s="714"/>
      <c r="BI42" s="714"/>
      <c r="BJ42" s="714"/>
      <c r="BK42" s="714"/>
      <c r="BL42" s="219"/>
      <c r="BM42" s="656" t="s">
        <v>354</v>
      </c>
      <c r="BN42" s="656"/>
      <c r="BO42" s="656"/>
      <c r="BP42" s="656"/>
      <c r="BQ42" s="656"/>
      <c r="BR42" s="656"/>
      <c r="BS42" s="656"/>
      <c r="BT42" s="656"/>
      <c r="BU42" s="657"/>
      <c r="BV42" s="724">
        <v>377</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55612983</v>
      </c>
      <c r="CS42" s="669"/>
      <c r="CT42" s="669"/>
      <c r="CU42" s="669"/>
      <c r="CV42" s="669"/>
      <c r="CW42" s="669"/>
      <c r="CX42" s="669"/>
      <c r="CY42" s="670"/>
      <c r="CZ42" s="635">
        <v>13.2</v>
      </c>
      <c r="DA42" s="664"/>
      <c r="DB42" s="664"/>
      <c r="DC42" s="671"/>
      <c r="DD42" s="639">
        <v>9625326</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356</v>
      </c>
      <c r="C43" s="628"/>
      <c r="D43" s="628"/>
      <c r="E43" s="628"/>
      <c r="F43" s="628"/>
      <c r="G43" s="628"/>
      <c r="H43" s="628"/>
      <c r="I43" s="628"/>
      <c r="J43" s="628"/>
      <c r="K43" s="628"/>
      <c r="L43" s="628"/>
      <c r="M43" s="628"/>
      <c r="N43" s="628"/>
      <c r="O43" s="628"/>
      <c r="P43" s="628"/>
      <c r="Q43" s="629"/>
      <c r="R43" s="630">
        <v>17068000</v>
      </c>
      <c r="S43" s="631"/>
      <c r="T43" s="631"/>
      <c r="U43" s="631"/>
      <c r="V43" s="631"/>
      <c r="W43" s="631"/>
      <c r="X43" s="631"/>
      <c r="Y43" s="632"/>
      <c r="Z43" s="633">
        <v>4</v>
      </c>
      <c r="AA43" s="633"/>
      <c r="AB43" s="633"/>
      <c r="AC43" s="633"/>
      <c r="AD43" s="634" t="s">
        <v>234</v>
      </c>
      <c r="AE43" s="634"/>
      <c r="AF43" s="634"/>
      <c r="AG43" s="634"/>
      <c r="AH43" s="634"/>
      <c r="AI43" s="634"/>
      <c r="AJ43" s="634"/>
      <c r="AK43" s="634"/>
      <c r="AL43" s="635" t="s">
        <v>234</v>
      </c>
      <c r="AM43" s="636"/>
      <c r="AN43" s="636"/>
      <c r="AO43" s="637"/>
      <c r="BV43" s="220"/>
      <c r="BW43" s="220"/>
      <c r="BX43" s="220"/>
      <c r="BY43" s="220"/>
      <c r="BZ43" s="220"/>
      <c r="CA43" s="220"/>
      <c r="CB43" s="220"/>
      <c r="CD43" s="627" t="s">
        <v>357</v>
      </c>
      <c r="CE43" s="628"/>
      <c r="CF43" s="628"/>
      <c r="CG43" s="628"/>
      <c r="CH43" s="628"/>
      <c r="CI43" s="628"/>
      <c r="CJ43" s="628"/>
      <c r="CK43" s="628"/>
      <c r="CL43" s="628"/>
      <c r="CM43" s="628"/>
      <c r="CN43" s="628"/>
      <c r="CO43" s="628"/>
      <c r="CP43" s="628"/>
      <c r="CQ43" s="629"/>
      <c r="CR43" s="630">
        <v>280003</v>
      </c>
      <c r="CS43" s="669"/>
      <c r="CT43" s="669"/>
      <c r="CU43" s="669"/>
      <c r="CV43" s="669"/>
      <c r="CW43" s="669"/>
      <c r="CX43" s="669"/>
      <c r="CY43" s="670"/>
      <c r="CZ43" s="635">
        <v>0.1</v>
      </c>
      <c r="DA43" s="664"/>
      <c r="DB43" s="664"/>
      <c r="DC43" s="671"/>
      <c r="DD43" s="639">
        <v>280003</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0" t="s">
        <v>358</v>
      </c>
      <c r="C44" s="681"/>
      <c r="D44" s="681"/>
      <c r="E44" s="681"/>
      <c r="F44" s="681"/>
      <c r="G44" s="681"/>
      <c r="H44" s="681"/>
      <c r="I44" s="681"/>
      <c r="J44" s="681"/>
      <c r="K44" s="681"/>
      <c r="L44" s="681"/>
      <c r="M44" s="681"/>
      <c r="N44" s="681"/>
      <c r="O44" s="681"/>
      <c r="P44" s="681"/>
      <c r="Q44" s="682"/>
      <c r="R44" s="724">
        <v>430551321</v>
      </c>
      <c r="S44" s="725"/>
      <c r="T44" s="725"/>
      <c r="U44" s="725"/>
      <c r="V44" s="725"/>
      <c r="W44" s="725"/>
      <c r="X44" s="725"/>
      <c r="Y44" s="726"/>
      <c r="Z44" s="727">
        <v>100</v>
      </c>
      <c r="AA44" s="727"/>
      <c r="AB44" s="727"/>
      <c r="AC44" s="727"/>
      <c r="AD44" s="728">
        <v>192460625</v>
      </c>
      <c r="AE44" s="728"/>
      <c r="AF44" s="728"/>
      <c r="AG44" s="728"/>
      <c r="AH44" s="728"/>
      <c r="AI44" s="728"/>
      <c r="AJ44" s="728"/>
      <c r="AK44" s="728"/>
      <c r="AL44" s="729">
        <v>100</v>
      </c>
      <c r="AM44" s="702"/>
      <c r="AN44" s="702"/>
      <c r="AO44" s="730"/>
      <c r="CD44" s="731" t="s">
        <v>304</v>
      </c>
      <c r="CE44" s="732"/>
      <c r="CF44" s="627" t="s">
        <v>359</v>
      </c>
      <c r="CG44" s="628"/>
      <c r="CH44" s="628"/>
      <c r="CI44" s="628"/>
      <c r="CJ44" s="628"/>
      <c r="CK44" s="628"/>
      <c r="CL44" s="628"/>
      <c r="CM44" s="628"/>
      <c r="CN44" s="628"/>
      <c r="CO44" s="628"/>
      <c r="CP44" s="628"/>
      <c r="CQ44" s="629"/>
      <c r="CR44" s="630">
        <v>52608591</v>
      </c>
      <c r="CS44" s="631"/>
      <c r="CT44" s="631"/>
      <c r="CU44" s="631"/>
      <c r="CV44" s="631"/>
      <c r="CW44" s="631"/>
      <c r="CX44" s="631"/>
      <c r="CY44" s="632"/>
      <c r="CZ44" s="635">
        <v>12.5</v>
      </c>
      <c r="DA44" s="636"/>
      <c r="DB44" s="636"/>
      <c r="DC44" s="648"/>
      <c r="DD44" s="639">
        <v>9546303</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33"/>
      <c r="CE45" s="734"/>
      <c r="CF45" s="627" t="s">
        <v>360</v>
      </c>
      <c r="CG45" s="628"/>
      <c r="CH45" s="628"/>
      <c r="CI45" s="628"/>
      <c r="CJ45" s="628"/>
      <c r="CK45" s="628"/>
      <c r="CL45" s="628"/>
      <c r="CM45" s="628"/>
      <c r="CN45" s="628"/>
      <c r="CO45" s="628"/>
      <c r="CP45" s="628"/>
      <c r="CQ45" s="629"/>
      <c r="CR45" s="630">
        <v>30945425</v>
      </c>
      <c r="CS45" s="669"/>
      <c r="CT45" s="669"/>
      <c r="CU45" s="669"/>
      <c r="CV45" s="669"/>
      <c r="CW45" s="669"/>
      <c r="CX45" s="669"/>
      <c r="CY45" s="670"/>
      <c r="CZ45" s="635">
        <v>7.4</v>
      </c>
      <c r="DA45" s="664"/>
      <c r="DB45" s="664"/>
      <c r="DC45" s="671"/>
      <c r="DD45" s="639">
        <v>1877252</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2" t="s">
        <v>361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33"/>
      <c r="CE46" s="734"/>
      <c r="CF46" s="627" t="s">
        <v>362</v>
      </c>
      <c r="CG46" s="628"/>
      <c r="CH46" s="628"/>
      <c r="CI46" s="628"/>
      <c r="CJ46" s="628"/>
      <c r="CK46" s="628"/>
      <c r="CL46" s="628"/>
      <c r="CM46" s="628"/>
      <c r="CN46" s="628"/>
      <c r="CO46" s="628"/>
      <c r="CP46" s="628"/>
      <c r="CQ46" s="629"/>
      <c r="CR46" s="630">
        <v>19486849</v>
      </c>
      <c r="CS46" s="631"/>
      <c r="CT46" s="631"/>
      <c r="CU46" s="631"/>
      <c r="CV46" s="631"/>
      <c r="CW46" s="631"/>
      <c r="CX46" s="631"/>
      <c r="CY46" s="632"/>
      <c r="CZ46" s="635">
        <v>4.5999999999999996</v>
      </c>
      <c r="DA46" s="636"/>
      <c r="DB46" s="636"/>
      <c r="DC46" s="648"/>
      <c r="DD46" s="639">
        <v>7397934</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3004392</v>
      </c>
      <c r="CS47" s="669"/>
      <c r="CT47" s="669"/>
      <c r="CU47" s="669"/>
      <c r="CV47" s="669"/>
      <c r="CW47" s="669"/>
      <c r="CX47" s="669"/>
      <c r="CY47" s="670"/>
      <c r="CZ47" s="635">
        <v>0.7</v>
      </c>
      <c r="DA47" s="664"/>
      <c r="DB47" s="664"/>
      <c r="DC47" s="671"/>
      <c r="DD47" s="639">
        <v>79023</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1" x14ac:dyDescent="0.2">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127</v>
      </c>
      <c r="CS48" s="631"/>
      <c r="CT48" s="631"/>
      <c r="CU48" s="631"/>
      <c r="CV48" s="631"/>
      <c r="CW48" s="631"/>
      <c r="CX48" s="631"/>
      <c r="CY48" s="632"/>
      <c r="CZ48" s="635" t="s">
        <v>367</v>
      </c>
      <c r="DA48" s="636"/>
      <c r="DB48" s="636"/>
      <c r="DC48" s="648"/>
      <c r="DD48" s="639" t="s">
        <v>127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80" t="s">
        <v>368</v>
      </c>
      <c r="CE49" s="681"/>
      <c r="CF49" s="681"/>
      <c r="CG49" s="681"/>
      <c r="CH49" s="681"/>
      <c r="CI49" s="681"/>
      <c r="CJ49" s="681"/>
      <c r="CK49" s="681"/>
      <c r="CL49" s="681"/>
      <c r="CM49" s="681"/>
      <c r="CN49" s="681"/>
      <c r="CO49" s="681"/>
      <c r="CP49" s="681"/>
      <c r="CQ49" s="682"/>
      <c r="CR49" s="724">
        <v>420269419</v>
      </c>
      <c r="CS49" s="701"/>
      <c r="CT49" s="701"/>
      <c r="CU49" s="701"/>
      <c r="CV49" s="701"/>
      <c r="CW49" s="701"/>
      <c r="CX49" s="701"/>
      <c r="CY49" s="738"/>
      <c r="CZ49" s="729">
        <v>100</v>
      </c>
      <c r="DA49" s="739"/>
      <c r="DB49" s="739"/>
      <c r="DC49" s="740"/>
      <c r="DD49" s="741">
        <v>232934078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9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750" t="s">
        <v>369</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1" t="s">
        <v>370</v>
      </c>
      <c r="DK2" s="752"/>
      <c r="DL2" s="752"/>
      <c r="DM2" s="752"/>
      <c r="DN2" s="752"/>
      <c r="DO2" s="753"/>
      <c r="DP2" s="227"/>
      <c r="DQ2" s="751" t="s">
        <v>371</v>
      </c>
      <c r="DR2" s="752"/>
      <c r="DS2" s="752"/>
      <c r="DT2" s="752"/>
      <c r="DU2" s="752"/>
      <c r="DV2" s="752"/>
      <c r="DW2" s="752"/>
      <c r="DX2" s="752"/>
      <c r="DY2" s="752"/>
      <c r="DZ2" s="753"/>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754" t="s">
        <v>372</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1"/>
      <c r="BA4" s="231"/>
      <c r="BB4" s="231"/>
      <c r="BC4" s="231"/>
      <c r="BD4" s="231"/>
      <c r="BE4" s="232"/>
      <c r="BF4" s="232"/>
      <c r="BG4" s="232"/>
      <c r="BH4" s="232"/>
      <c r="BI4" s="232"/>
      <c r="BJ4" s="232"/>
      <c r="BK4" s="232"/>
      <c r="BL4" s="232"/>
      <c r="BM4" s="232"/>
      <c r="BN4" s="232"/>
      <c r="BO4" s="232"/>
      <c r="BP4" s="232"/>
      <c r="BQ4" s="755" t="s">
        <v>373</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3"/>
    </row>
    <row r="5" spans="1:131" s="234" customFormat="1" ht="26.25" customHeight="1" x14ac:dyDescent="0.2">
      <c r="A5" s="756" t="s">
        <v>374</v>
      </c>
      <c r="B5" s="757"/>
      <c r="C5" s="757"/>
      <c r="D5" s="757"/>
      <c r="E5" s="757"/>
      <c r="F5" s="757"/>
      <c r="G5" s="757"/>
      <c r="H5" s="757"/>
      <c r="I5" s="757"/>
      <c r="J5" s="757"/>
      <c r="K5" s="757"/>
      <c r="L5" s="757"/>
      <c r="M5" s="757"/>
      <c r="N5" s="757"/>
      <c r="O5" s="757"/>
      <c r="P5" s="758"/>
      <c r="Q5" s="762" t="s">
        <v>375</v>
      </c>
      <c r="R5" s="763"/>
      <c r="S5" s="763"/>
      <c r="T5" s="763"/>
      <c r="U5" s="764"/>
      <c r="V5" s="762" t="s">
        <v>376</v>
      </c>
      <c r="W5" s="763"/>
      <c r="X5" s="763"/>
      <c r="Y5" s="763"/>
      <c r="Z5" s="764"/>
      <c r="AA5" s="762" t="s">
        <v>377</v>
      </c>
      <c r="AB5" s="763"/>
      <c r="AC5" s="763"/>
      <c r="AD5" s="763"/>
      <c r="AE5" s="763"/>
      <c r="AF5" s="768" t="s">
        <v>378</v>
      </c>
      <c r="AG5" s="763"/>
      <c r="AH5" s="763"/>
      <c r="AI5" s="763"/>
      <c r="AJ5" s="769"/>
      <c r="AK5" s="763" t="s">
        <v>379</v>
      </c>
      <c r="AL5" s="763"/>
      <c r="AM5" s="763"/>
      <c r="AN5" s="763"/>
      <c r="AO5" s="764"/>
      <c r="AP5" s="762" t="s">
        <v>380</v>
      </c>
      <c r="AQ5" s="763"/>
      <c r="AR5" s="763"/>
      <c r="AS5" s="763"/>
      <c r="AT5" s="764"/>
      <c r="AU5" s="762" t="s">
        <v>381</v>
      </c>
      <c r="AV5" s="763"/>
      <c r="AW5" s="763"/>
      <c r="AX5" s="763"/>
      <c r="AY5" s="769"/>
      <c r="AZ5" s="231"/>
      <c r="BA5" s="231"/>
      <c r="BB5" s="231"/>
      <c r="BC5" s="231"/>
      <c r="BD5" s="231"/>
      <c r="BE5" s="232"/>
      <c r="BF5" s="232"/>
      <c r="BG5" s="232"/>
      <c r="BH5" s="232"/>
      <c r="BI5" s="232"/>
      <c r="BJ5" s="232"/>
      <c r="BK5" s="232"/>
      <c r="BL5" s="232"/>
      <c r="BM5" s="232"/>
      <c r="BN5" s="232"/>
      <c r="BO5" s="232"/>
      <c r="BP5" s="232"/>
      <c r="BQ5" s="756" t="s">
        <v>382</v>
      </c>
      <c r="BR5" s="757"/>
      <c r="BS5" s="757"/>
      <c r="BT5" s="757"/>
      <c r="BU5" s="757"/>
      <c r="BV5" s="757"/>
      <c r="BW5" s="757"/>
      <c r="BX5" s="757"/>
      <c r="BY5" s="757"/>
      <c r="BZ5" s="757"/>
      <c r="CA5" s="757"/>
      <c r="CB5" s="757"/>
      <c r="CC5" s="757"/>
      <c r="CD5" s="757"/>
      <c r="CE5" s="757"/>
      <c r="CF5" s="757"/>
      <c r="CG5" s="758"/>
      <c r="CH5" s="762" t="s">
        <v>383</v>
      </c>
      <c r="CI5" s="763"/>
      <c r="CJ5" s="763"/>
      <c r="CK5" s="763"/>
      <c r="CL5" s="764"/>
      <c r="CM5" s="762" t="s">
        <v>384</v>
      </c>
      <c r="CN5" s="763"/>
      <c r="CO5" s="763"/>
      <c r="CP5" s="763"/>
      <c r="CQ5" s="764"/>
      <c r="CR5" s="762" t="s">
        <v>385</v>
      </c>
      <c r="CS5" s="763"/>
      <c r="CT5" s="763"/>
      <c r="CU5" s="763"/>
      <c r="CV5" s="764"/>
      <c r="CW5" s="762" t="s">
        <v>386</v>
      </c>
      <c r="CX5" s="763"/>
      <c r="CY5" s="763"/>
      <c r="CZ5" s="763"/>
      <c r="DA5" s="764"/>
      <c r="DB5" s="762" t="s">
        <v>387</v>
      </c>
      <c r="DC5" s="763"/>
      <c r="DD5" s="763"/>
      <c r="DE5" s="763"/>
      <c r="DF5" s="764"/>
      <c r="DG5" s="792" t="s">
        <v>388</v>
      </c>
      <c r="DH5" s="793"/>
      <c r="DI5" s="793"/>
      <c r="DJ5" s="793"/>
      <c r="DK5" s="794"/>
      <c r="DL5" s="792" t="s">
        <v>389</v>
      </c>
      <c r="DM5" s="793"/>
      <c r="DN5" s="793"/>
      <c r="DO5" s="793"/>
      <c r="DP5" s="794"/>
      <c r="DQ5" s="762" t="s">
        <v>390</v>
      </c>
      <c r="DR5" s="763"/>
      <c r="DS5" s="763"/>
      <c r="DT5" s="763"/>
      <c r="DU5" s="764"/>
      <c r="DV5" s="762" t="s">
        <v>381</v>
      </c>
      <c r="DW5" s="763"/>
      <c r="DX5" s="763"/>
      <c r="DY5" s="763"/>
      <c r="DZ5" s="769"/>
      <c r="EA5" s="233"/>
    </row>
    <row r="6" spans="1:131" s="234"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1"/>
      <c r="BA6" s="231"/>
      <c r="BB6" s="231"/>
      <c r="BC6" s="231"/>
      <c r="BD6" s="231"/>
      <c r="BE6" s="232"/>
      <c r="BF6" s="232"/>
      <c r="BG6" s="232"/>
      <c r="BH6" s="232"/>
      <c r="BI6" s="232"/>
      <c r="BJ6" s="232"/>
      <c r="BK6" s="232"/>
      <c r="BL6" s="232"/>
      <c r="BM6" s="232"/>
      <c r="BN6" s="232"/>
      <c r="BO6" s="232"/>
      <c r="BP6" s="232"/>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3"/>
    </row>
    <row r="7" spans="1:131" s="234" customFormat="1" ht="26.25" customHeight="1" thickTop="1" x14ac:dyDescent="0.2">
      <c r="A7" s="235">
        <v>1</v>
      </c>
      <c r="B7" s="778" t="s">
        <v>391</v>
      </c>
      <c r="C7" s="779"/>
      <c r="D7" s="779"/>
      <c r="E7" s="779"/>
      <c r="F7" s="779"/>
      <c r="G7" s="779"/>
      <c r="H7" s="779"/>
      <c r="I7" s="779"/>
      <c r="J7" s="779"/>
      <c r="K7" s="779"/>
      <c r="L7" s="779"/>
      <c r="M7" s="779"/>
      <c r="N7" s="779"/>
      <c r="O7" s="779"/>
      <c r="P7" s="780"/>
      <c r="Q7" s="781">
        <v>426139</v>
      </c>
      <c r="R7" s="782"/>
      <c r="S7" s="782"/>
      <c r="T7" s="782"/>
      <c r="U7" s="782"/>
      <c r="V7" s="782">
        <v>416374</v>
      </c>
      <c r="W7" s="782"/>
      <c r="X7" s="782"/>
      <c r="Y7" s="782"/>
      <c r="Z7" s="782"/>
      <c r="AA7" s="782">
        <v>9765</v>
      </c>
      <c r="AB7" s="782"/>
      <c r="AC7" s="782"/>
      <c r="AD7" s="782"/>
      <c r="AE7" s="783"/>
      <c r="AF7" s="784">
        <v>6165</v>
      </c>
      <c r="AG7" s="785"/>
      <c r="AH7" s="785"/>
      <c r="AI7" s="785"/>
      <c r="AJ7" s="786"/>
      <c r="AK7" s="787">
        <v>5352</v>
      </c>
      <c r="AL7" s="788"/>
      <c r="AM7" s="788"/>
      <c r="AN7" s="788"/>
      <c r="AO7" s="788"/>
      <c r="AP7" s="788">
        <v>504956</v>
      </c>
      <c r="AQ7" s="788"/>
      <c r="AR7" s="788"/>
      <c r="AS7" s="788"/>
      <c r="AT7" s="788"/>
      <c r="AU7" s="789"/>
      <c r="AV7" s="789"/>
      <c r="AW7" s="789"/>
      <c r="AX7" s="789"/>
      <c r="AY7" s="790"/>
      <c r="AZ7" s="231"/>
      <c r="BA7" s="231"/>
      <c r="BB7" s="231"/>
      <c r="BC7" s="231"/>
      <c r="BD7" s="231"/>
      <c r="BE7" s="232"/>
      <c r="BF7" s="232"/>
      <c r="BG7" s="232"/>
      <c r="BH7" s="232"/>
      <c r="BI7" s="232"/>
      <c r="BJ7" s="232"/>
      <c r="BK7" s="232"/>
      <c r="BL7" s="232"/>
      <c r="BM7" s="232"/>
      <c r="BN7" s="232"/>
      <c r="BO7" s="232"/>
      <c r="BP7" s="232"/>
      <c r="BQ7" s="235">
        <v>1</v>
      </c>
      <c r="BR7" s="236"/>
      <c r="BS7" s="775" t="s">
        <v>611</v>
      </c>
      <c r="BT7" s="776"/>
      <c r="BU7" s="776"/>
      <c r="BV7" s="776"/>
      <c r="BW7" s="776"/>
      <c r="BX7" s="776"/>
      <c r="BY7" s="776"/>
      <c r="BZ7" s="776"/>
      <c r="CA7" s="776"/>
      <c r="CB7" s="776"/>
      <c r="CC7" s="776"/>
      <c r="CD7" s="776"/>
      <c r="CE7" s="776"/>
      <c r="CF7" s="776"/>
      <c r="CG7" s="791"/>
      <c r="CH7" s="772">
        <v>-17</v>
      </c>
      <c r="CI7" s="773"/>
      <c r="CJ7" s="773"/>
      <c r="CK7" s="773"/>
      <c r="CL7" s="774"/>
      <c r="CM7" s="772">
        <v>148</v>
      </c>
      <c r="CN7" s="773"/>
      <c r="CO7" s="773"/>
      <c r="CP7" s="773"/>
      <c r="CQ7" s="774"/>
      <c r="CR7" s="772">
        <v>32</v>
      </c>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3"/>
    </row>
    <row r="8" spans="1:131" s="234" customFormat="1" ht="26.25" customHeight="1" x14ac:dyDescent="0.2">
      <c r="A8" s="237">
        <v>2</v>
      </c>
      <c r="B8" s="809" t="s">
        <v>392</v>
      </c>
      <c r="C8" s="810"/>
      <c r="D8" s="810"/>
      <c r="E8" s="810"/>
      <c r="F8" s="810"/>
      <c r="G8" s="810"/>
      <c r="H8" s="810"/>
      <c r="I8" s="810"/>
      <c r="J8" s="810"/>
      <c r="K8" s="810"/>
      <c r="L8" s="810"/>
      <c r="M8" s="810"/>
      <c r="N8" s="810"/>
      <c r="O8" s="810"/>
      <c r="P8" s="811"/>
      <c r="Q8" s="812">
        <v>374</v>
      </c>
      <c r="R8" s="813"/>
      <c r="S8" s="813"/>
      <c r="T8" s="813"/>
      <c r="U8" s="813"/>
      <c r="V8" s="813">
        <v>100</v>
      </c>
      <c r="W8" s="813"/>
      <c r="X8" s="813"/>
      <c r="Y8" s="813"/>
      <c r="Z8" s="813"/>
      <c r="AA8" s="813">
        <v>274</v>
      </c>
      <c r="AB8" s="813"/>
      <c r="AC8" s="813"/>
      <c r="AD8" s="813"/>
      <c r="AE8" s="814"/>
      <c r="AF8" s="815">
        <v>274</v>
      </c>
      <c r="AG8" s="816"/>
      <c r="AH8" s="816"/>
      <c r="AI8" s="816"/>
      <c r="AJ8" s="817"/>
      <c r="AK8" s="798"/>
      <c r="AL8" s="799"/>
      <c r="AM8" s="799"/>
      <c r="AN8" s="799"/>
      <c r="AO8" s="799"/>
      <c r="AP8" s="799"/>
      <c r="AQ8" s="799"/>
      <c r="AR8" s="799"/>
      <c r="AS8" s="799"/>
      <c r="AT8" s="799"/>
      <c r="AU8" s="800"/>
      <c r="AV8" s="800"/>
      <c r="AW8" s="800"/>
      <c r="AX8" s="800"/>
      <c r="AY8" s="801"/>
      <c r="AZ8" s="231"/>
      <c r="BA8" s="231"/>
      <c r="BB8" s="231"/>
      <c r="BC8" s="231"/>
      <c r="BD8" s="231"/>
      <c r="BE8" s="232"/>
      <c r="BF8" s="232"/>
      <c r="BG8" s="232"/>
      <c r="BH8" s="232"/>
      <c r="BI8" s="232"/>
      <c r="BJ8" s="232"/>
      <c r="BK8" s="232"/>
      <c r="BL8" s="232"/>
      <c r="BM8" s="232"/>
      <c r="BN8" s="232"/>
      <c r="BO8" s="232"/>
      <c r="BP8" s="232"/>
      <c r="BQ8" s="237">
        <v>2</v>
      </c>
      <c r="BR8" s="238"/>
      <c r="BS8" s="802" t="s">
        <v>612</v>
      </c>
      <c r="BT8" s="803"/>
      <c r="BU8" s="803"/>
      <c r="BV8" s="803"/>
      <c r="BW8" s="803"/>
      <c r="BX8" s="803"/>
      <c r="BY8" s="803"/>
      <c r="BZ8" s="803"/>
      <c r="CA8" s="803"/>
      <c r="CB8" s="803"/>
      <c r="CC8" s="803"/>
      <c r="CD8" s="803"/>
      <c r="CE8" s="803"/>
      <c r="CF8" s="803"/>
      <c r="CG8" s="804"/>
      <c r="CH8" s="805">
        <v>13</v>
      </c>
      <c r="CI8" s="806"/>
      <c r="CJ8" s="806"/>
      <c r="CK8" s="806"/>
      <c r="CL8" s="807"/>
      <c r="CM8" s="805">
        <v>231</v>
      </c>
      <c r="CN8" s="806"/>
      <c r="CO8" s="806"/>
      <c r="CP8" s="806"/>
      <c r="CQ8" s="807"/>
      <c r="CR8" s="805">
        <v>100</v>
      </c>
      <c r="CS8" s="806"/>
      <c r="CT8" s="806"/>
      <c r="CU8" s="806"/>
      <c r="CV8" s="807"/>
      <c r="CW8" s="805">
        <v>122</v>
      </c>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3"/>
    </row>
    <row r="9" spans="1:131" s="234" customFormat="1" ht="26.25" customHeight="1" x14ac:dyDescent="0.2">
      <c r="A9" s="237">
        <v>3</v>
      </c>
      <c r="B9" s="809" t="s">
        <v>393</v>
      </c>
      <c r="C9" s="810"/>
      <c r="D9" s="810"/>
      <c r="E9" s="810"/>
      <c r="F9" s="810"/>
      <c r="G9" s="810"/>
      <c r="H9" s="810"/>
      <c r="I9" s="810"/>
      <c r="J9" s="810"/>
      <c r="K9" s="810"/>
      <c r="L9" s="810"/>
      <c r="M9" s="810"/>
      <c r="N9" s="810"/>
      <c r="O9" s="810"/>
      <c r="P9" s="811"/>
      <c r="Q9" s="812">
        <v>3579</v>
      </c>
      <c r="R9" s="813"/>
      <c r="S9" s="813"/>
      <c r="T9" s="813"/>
      <c r="U9" s="813"/>
      <c r="V9" s="813">
        <v>3356</v>
      </c>
      <c r="W9" s="813"/>
      <c r="X9" s="813"/>
      <c r="Y9" s="813"/>
      <c r="Z9" s="813"/>
      <c r="AA9" s="813">
        <v>223</v>
      </c>
      <c r="AB9" s="813"/>
      <c r="AC9" s="813"/>
      <c r="AD9" s="813"/>
      <c r="AE9" s="814"/>
      <c r="AF9" s="815">
        <v>223</v>
      </c>
      <c r="AG9" s="816"/>
      <c r="AH9" s="816"/>
      <c r="AI9" s="816"/>
      <c r="AJ9" s="817"/>
      <c r="AK9" s="798"/>
      <c r="AL9" s="799"/>
      <c r="AM9" s="799"/>
      <c r="AN9" s="799"/>
      <c r="AO9" s="799"/>
      <c r="AP9" s="799"/>
      <c r="AQ9" s="799"/>
      <c r="AR9" s="799"/>
      <c r="AS9" s="799"/>
      <c r="AT9" s="799"/>
      <c r="AU9" s="800"/>
      <c r="AV9" s="800"/>
      <c r="AW9" s="800"/>
      <c r="AX9" s="800"/>
      <c r="AY9" s="801"/>
      <c r="AZ9" s="231"/>
      <c r="BA9" s="231"/>
      <c r="BB9" s="231"/>
      <c r="BC9" s="231"/>
      <c r="BD9" s="231"/>
      <c r="BE9" s="232"/>
      <c r="BF9" s="232"/>
      <c r="BG9" s="232"/>
      <c r="BH9" s="232"/>
      <c r="BI9" s="232"/>
      <c r="BJ9" s="232"/>
      <c r="BK9" s="232"/>
      <c r="BL9" s="232"/>
      <c r="BM9" s="232"/>
      <c r="BN9" s="232"/>
      <c r="BO9" s="232"/>
      <c r="BP9" s="232"/>
      <c r="BQ9" s="237">
        <v>3</v>
      </c>
      <c r="BR9" s="238"/>
      <c r="BS9" s="802" t="s">
        <v>613</v>
      </c>
      <c r="BT9" s="803"/>
      <c r="BU9" s="803"/>
      <c r="BV9" s="803"/>
      <c r="BW9" s="803"/>
      <c r="BX9" s="803"/>
      <c r="BY9" s="803"/>
      <c r="BZ9" s="803"/>
      <c r="CA9" s="803"/>
      <c r="CB9" s="803"/>
      <c r="CC9" s="803"/>
      <c r="CD9" s="803"/>
      <c r="CE9" s="803"/>
      <c r="CF9" s="803"/>
      <c r="CG9" s="804"/>
      <c r="CH9" s="805">
        <v>-35</v>
      </c>
      <c r="CI9" s="806"/>
      <c r="CJ9" s="806"/>
      <c r="CK9" s="806"/>
      <c r="CL9" s="807"/>
      <c r="CM9" s="805">
        <v>543</v>
      </c>
      <c r="CN9" s="806"/>
      <c r="CO9" s="806"/>
      <c r="CP9" s="806"/>
      <c r="CQ9" s="807"/>
      <c r="CR9" s="805">
        <v>20</v>
      </c>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3"/>
    </row>
    <row r="10" spans="1:131" s="234" customFormat="1" ht="26.25" customHeight="1" x14ac:dyDescent="0.2">
      <c r="A10" s="237">
        <v>4</v>
      </c>
      <c r="B10" s="809" t="s">
        <v>394</v>
      </c>
      <c r="C10" s="810"/>
      <c r="D10" s="810"/>
      <c r="E10" s="810"/>
      <c r="F10" s="810"/>
      <c r="G10" s="810"/>
      <c r="H10" s="810"/>
      <c r="I10" s="810"/>
      <c r="J10" s="810"/>
      <c r="K10" s="810"/>
      <c r="L10" s="810"/>
      <c r="M10" s="810"/>
      <c r="N10" s="810"/>
      <c r="O10" s="810"/>
      <c r="P10" s="811"/>
      <c r="Q10" s="812">
        <v>223</v>
      </c>
      <c r="R10" s="813"/>
      <c r="S10" s="813"/>
      <c r="T10" s="813"/>
      <c r="U10" s="813"/>
      <c r="V10" s="813">
        <v>223</v>
      </c>
      <c r="W10" s="813"/>
      <c r="X10" s="813"/>
      <c r="Y10" s="813"/>
      <c r="Z10" s="813"/>
      <c r="AA10" s="813" t="s">
        <v>607</v>
      </c>
      <c r="AB10" s="813"/>
      <c r="AC10" s="813"/>
      <c r="AD10" s="813"/>
      <c r="AE10" s="814"/>
      <c r="AF10" s="815" t="s">
        <v>127</v>
      </c>
      <c r="AG10" s="816"/>
      <c r="AH10" s="816"/>
      <c r="AI10" s="816"/>
      <c r="AJ10" s="817"/>
      <c r="AK10" s="798"/>
      <c r="AL10" s="799"/>
      <c r="AM10" s="799"/>
      <c r="AN10" s="799"/>
      <c r="AO10" s="799"/>
      <c r="AP10" s="799">
        <v>352</v>
      </c>
      <c r="AQ10" s="799"/>
      <c r="AR10" s="799"/>
      <c r="AS10" s="799"/>
      <c r="AT10" s="799"/>
      <c r="AU10" s="800"/>
      <c r="AV10" s="800"/>
      <c r="AW10" s="800"/>
      <c r="AX10" s="800"/>
      <c r="AY10" s="801"/>
      <c r="AZ10" s="231"/>
      <c r="BA10" s="231"/>
      <c r="BB10" s="231"/>
      <c r="BC10" s="231"/>
      <c r="BD10" s="231"/>
      <c r="BE10" s="232"/>
      <c r="BF10" s="232"/>
      <c r="BG10" s="232"/>
      <c r="BH10" s="232"/>
      <c r="BI10" s="232"/>
      <c r="BJ10" s="232"/>
      <c r="BK10" s="232"/>
      <c r="BL10" s="232"/>
      <c r="BM10" s="232"/>
      <c r="BN10" s="232"/>
      <c r="BO10" s="232"/>
      <c r="BP10" s="232"/>
      <c r="BQ10" s="237">
        <v>4</v>
      </c>
      <c r="BR10" s="238"/>
      <c r="BS10" s="802" t="s">
        <v>614</v>
      </c>
      <c r="BT10" s="803"/>
      <c r="BU10" s="803"/>
      <c r="BV10" s="803"/>
      <c r="BW10" s="803"/>
      <c r="BX10" s="803"/>
      <c r="BY10" s="803"/>
      <c r="BZ10" s="803"/>
      <c r="CA10" s="803"/>
      <c r="CB10" s="803"/>
      <c r="CC10" s="803"/>
      <c r="CD10" s="803"/>
      <c r="CE10" s="803"/>
      <c r="CF10" s="803"/>
      <c r="CG10" s="804"/>
      <c r="CH10" s="805">
        <v>20</v>
      </c>
      <c r="CI10" s="806"/>
      <c r="CJ10" s="806"/>
      <c r="CK10" s="806"/>
      <c r="CL10" s="807"/>
      <c r="CM10" s="805">
        <v>272</v>
      </c>
      <c r="CN10" s="806"/>
      <c r="CO10" s="806"/>
      <c r="CP10" s="806"/>
      <c r="CQ10" s="807"/>
      <c r="CR10" s="805">
        <v>131</v>
      </c>
      <c r="CS10" s="806"/>
      <c r="CT10" s="806"/>
      <c r="CU10" s="806"/>
      <c r="CV10" s="807"/>
      <c r="CW10" s="805">
        <v>6</v>
      </c>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3"/>
    </row>
    <row r="11" spans="1:131" s="234" customFormat="1" ht="26.25" customHeight="1" x14ac:dyDescent="0.2">
      <c r="A11" s="237">
        <v>5</v>
      </c>
      <c r="B11" s="809" t="s">
        <v>395</v>
      </c>
      <c r="C11" s="810"/>
      <c r="D11" s="810"/>
      <c r="E11" s="810"/>
      <c r="F11" s="810"/>
      <c r="G11" s="810"/>
      <c r="H11" s="810"/>
      <c r="I11" s="810"/>
      <c r="J11" s="810"/>
      <c r="K11" s="810"/>
      <c r="L11" s="810"/>
      <c r="M11" s="810"/>
      <c r="N11" s="810"/>
      <c r="O11" s="810"/>
      <c r="P11" s="811"/>
      <c r="Q11" s="812">
        <v>370</v>
      </c>
      <c r="R11" s="813"/>
      <c r="S11" s="813"/>
      <c r="T11" s="813"/>
      <c r="U11" s="813"/>
      <c r="V11" s="813">
        <v>344</v>
      </c>
      <c r="W11" s="813"/>
      <c r="X11" s="813"/>
      <c r="Y11" s="813"/>
      <c r="Z11" s="813"/>
      <c r="AA11" s="813">
        <v>26</v>
      </c>
      <c r="AB11" s="813"/>
      <c r="AC11" s="813"/>
      <c r="AD11" s="813"/>
      <c r="AE11" s="814"/>
      <c r="AF11" s="815">
        <v>17</v>
      </c>
      <c r="AG11" s="816"/>
      <c r="AH11" s="816"/>
      <c r="AI11" s="816"/>
      <c r="AJ11" s="817"/>
      <c r="AK11" s="798">
        <v>235</v>
      </c>
      <c r="AL11" s="799"/>
      <c r="AM11" s="799"/>
      <c r="AN11" s="799"/>
      <c r="AO11" s="799"/>
      <c r="AP11" s="799">
        <v>3141</v>
      </c>
      <c r="AQ11" s="799"/>
      <c r="AR11" s="799"/>
      <c r="AS11" s="799"/>
      <c r="AT11" s="799"/>
      <c r="AU11" s="800"/>
      <c r="AV11" s="800"/>
      <c r="AW11" s="800"/>
      <c r="AX11" s="800"/>
      <c r="AY11" s="801"/>
      <c r="AZ11" s="231"/>
      <c r="BA11" s="231"/>
      <c r="BB11" s="231"/>
      <c r="BC11" s="231"/>
      <c r="BD11" s="231"/>
      <c r="BE11" s="232"/>
      <c r="BF11" s="232"/>
      <c r="BG11" s="232"/>
      <c r="BH11" s="232"/>
      <c r="BI11" s="232"/>
      <c r="BJ11" s="232"/>
      <c r="BK11" s="232"/>
      <c r="BL11" s="232"/>
      <c r="BM11" s="232"/>
      <c r="BN11" s="232"/>
      <c r="BO11" s="232"/>
      <c r="BP11" s="232"/>
      <c r="BQ11" s="237">
        <v>5</v>
      </c>
      <c r="BR11" s="238"/>
      <c r="BS11" s="802" t="s">
        <v>615</v>
      </c>
      <c r="BT11" s="803"/>
      <c r="BU11" s="803"/>
      <c r="BV11" s="803"/>
      <c r="BW11" s="803"/>
      <c r="BX11" s="803"/>
      <c r="BY11" s="803"/>
      <c r="BZ11" s="803"/>
      <c r="CA11" s="803"/>
      <c r="CB11" s="803"/>
      <c r="CC11" s="803"/>
      <c r="CD11" s="803"/>
      <c r="CE11" s="803"/>
      <c r="CF11" s="803"/>
      <c r="CG11" s="804"/>
      <c r="CH11" s="805">
        <v>2</v>
      </c>
      <c r="CI11" s="806"/>
      <c r="CJ11" s="806"/>
      <c r="CK11" s="806"/>
      <c r="CL11" s="807"/>
      <c r="CM11" s="805">
        <v>427</v>
      </c>
      <c r="CN11" s="806"/>
      <c r="CO11" s="806"/>
      <c r="CP11" s="806"/>
      <c r="CQ11" s="807"/>
      <c r="CR11" s="805">
        <v>350</v>
      </c>
      <c r="CS11" s="806"/>
      <c r="CT11" s="806"/>
      <c r="CU11" s="806"/>
      <c r="CV11" s="807"/>
      <c r="CW11" s="805">
        <v>3</v>
      </c>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3"/>
    </row>
    <row r="12" spans="1:131" s="234" customFormat="1" ht="26.25" customHeight="1" x14ac:dyDescent="0.2">
      <c r="A12" s="237">
        <v>6</v>
      </c>
      <c r="B12" s="809" t="s">
        <v>396</v>
      </c>
      <c r="C12" s="810"/>
      <c r="D12" s="810"/>
      <c r="E12" s="810"/>
      <c r="F12" s="810"/>
      <c r="G12" s="810"/>
      <c r="H12" s="810"/>
      <c r="I12" s="810"/>
      <c r="J12" s="810"/>
      <c r="K12" s="810"/>
      <c r="L12" s="810"/>
      <c r="M12" s="810"/>
      <c r="N12" s="810"/>
      <c r="O12" s="810"/>
      <c r="P12" s="811"/>
      <c r="Q12" s="812">
        <v>122</v>
      </c>
      <c r="R12" s="813"/>
      <c r="S12" s="813"/>
      <c r="T12" s="813"/>
      <c r="U12" s="813"/>
      <c r="V12" s="813">
        <v>119</v>
      </c>
      <c r="W12" s="813"/>
      <c r="X12" s="813"/>
      <c r="Y12" s="813"/>
      <c r="Z12" s="813"/>
      <c r="AA12" s="813">
        <v>3</v>
      </c>
      <c r="AB12" s="813"/>
      <c r="AC12" s="813"/>
      <c r="AD12" s="813"/>
      <c r="AE12" s="814"/>
      <c r="AF12" s="815">
        <v>3</v>
      </c>
      <c r="AG12" s="816"/>
      <c r="AH12" s="816"/>
      <c r="AI12" s="816"/>
      <c r="AJ12" s="817"/>
      <c r="AK12" s="798"/>
      <c r="AL12" s="799"/>
      <c r="AM12" s="799"/>
      <c r="AN12" s="799"/>
      <c r="AO12" s="799"/>
      <c r="AP12" s="799"/>
      <c r="AQ12" s="799"/>
      <c r="AR12" s="799"/>
      <c r="AS12" s="799"/>
      <c r="AT12" s="799"/>
      <c r="AU12" s="800"/>
      <c r="AV12" s="800"/>
      <c r="AW12" s="800"/>
      <c r="AX12" s="800"/>
      <c r="AY12" s="801"/>
      <c r="AZ12" s="231"/>
      <c r="BA12" s="231"/>
      <c r="BB12" s="231"/>
      <c r="BC12" s="231"/>
      <c r="BD12" s="231"/>
      <c r="BE12" s="232"/>
      <c r="BF12" s="232"/>
      <c r="BG12" s="232"/>
      <c r="BH12" s="232"/>
      <c r="BI12" s="232"/>
      <c r="BJ12" s="232"/>
      <c r="BK12" s="232"/>
      <c r="BL12" s="232"/>
      <c r="BM12" s="232"/>
      <c r="BN12" s="232"/>
      <c r="BO12" s="232"/>
      <c r="BP12" s="232"/>
      <c r="BQ12" s="237">
        <v>6</v>
      </c>
      <c r="BR12" s="238"/>
      <c r="BS12" s="802" t="s">
        <v>616</v>
      </c>
      <c r="BT12" s="803"/>
      <c r="BU12" s="803"/>
      <c r="BV12" s="803"/>
      <c r="BW12" s="803"/>
      <c r="BX12" s="803"/>
      <c r="BY12" s="803"/>
      <c r="BZ12" s="803"/>
      <c r="CA12" s="803"/>
      <c r="CB12" s="803"/>
      <c r="CC12" s="803"/>
      <c r="CD12" s="803"/>
      <c r="CE12" s="803"/>
      <c r="CF12" s="803"/>
      <c r="CG12" s="804"/>
      <c r="CH12" s="805">
        <v>1</v>
      </c>
      <c r="CI12" s="806"/>
      <c r="CJ12" s="806"/>
      <c r="CK12" s="806"/>
      <c r="CL12" s="807"/>
      <c r="CM12" s="805">
        <v>228</v>
      </c>
      <c r="CN12" s="806"/>
      <c r="CO12" s="806"/>
      <c r="CP12" s="806"/>
      <c r="CQ12" s="807"/>
      <c r="CR12" s="805">
        <v>200</v>
      </c>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3"/>
    </row>
    <row r="13" spans="1:131" s="234" customFormat="1" ht="26.25" customHeight="1" x14ac:dyDescent="0.2">
      <c r="A13" s="237">
        <v>7</v>
      </c>
      <c r="B13" s="809" t="s">
        <v>397</v>
      </c>
      <c r="C13" s="810"/>
      <c r="D13" s="810"/>
      <c r="E13" s="810"/>
      <c r="F13" s="810"/>
      <c r="G13" s="810"/>
      <c r="H13" s="810"/>
      <c r="I13" s="810"/>
      <c r="J13" s="810"/>
      <c r="K13" s="810"/>
      <c r="L13" s="810"/>
      <c r="M13" s="810"/>
      <c r="N13" s="810"/>
      <c r="O13" s="810"/>
      <c r="P13" s="811"/>
      <c r="Q13" s="812">
        <v>38318</v>
      </c>
      <c r="R13" s="813"/>
      <c r="S13" s="813"/>
      <c r="T13" s="813"/>
      <c r="U13" s="813"/>
      <c r="V13" s="813">
        <v>38318</v>
      </c>
      <c r="W13" s="813"/>
      <c r="X13" s="813"/>
      <c r="Y13" s="813"/>
      <c r="Z13" s="813"/>
      <c r="AA13" s="813" t="s">
        <v>607</v>
      </c>
      <c r="AB13" s="813"/>
      <c r="AC13" s="813"/>
      <c r="AD13" s="813"/>
      <c r="AE13" s="814"/>
      <c r="AF13" s="815" t="s">
        <v>127</v>
      </c>
      <c r="AG13" s="816"/>
      <c r="AH13" s="816"/>
      <c r="AI13" s="816"/>
      <c r="AJ13" s="817"/>
      <c r="AK13" s="798">
        <v>33842</v>
      </c>
      <c r="AL13" s="799"/>
      <c r="AM13" s="799"/>
      <c r="AN13" s="799"/>
      <c r="AO13" s="799"/>
      <c r="AP13" s="799"/>
      <c r="AQ13" s="799"/>
      <c r="AR13" s="799"/>
      <c r="AS13" s="799"/>
      <c r="AT13" s="799"/>
      <c r="AU13" s="800"/>
      <c r="AV13" s="800"/>
      <c r="AW13" s="800"/>
      <c r="AX13" s="800"/>
      <c r="AY13" s="801"/>
      <c r="AZ13" s="231"/>
      <c r="BA13" s="231"/>
      <c r="BB13" s="231"/>
      <c r="BC13" s="231"/>
      <c r="BD13" s="231"/>
      <c r="BE13" s="232"/>
      <c r="BF13" s="232"/>
      <c r="BG13" s="232"/>
      <c r="BH13" s="232"/>
      <c r="BI13" s="232"/>
      <c r="BJ13" s="232"/>
      <c r="BK13" s="232"/>
      <c r="BL13" s="232"/>
      <c r="BM13" s="232"/>
      <c r="BN13" s="232"/>
      <c r="BO13" s="232"/>
      <c r="BP13" s="232"/>
      <c r="BQ13" s="237">
        <v>7</v>
      </c>
      <c r="BR13" s="238"/>
      <c r="BS13" s="802" t="s">
        <v>617</v>
      </c>
      <c r="BT13" s="803"/>
      <c r="BU13" s="803"/>
      <c r="BV13" s="803"/>
      <c r="BW13" s="803"/>
      <c r="BX13" s="803"/>
      <c r="BY13" s="803"/>
      <c r="BZ13" s="803"/>
      <c r="CA13" s="803"/>
      <c r="CB13" s="803"/>
      <c r="CC13" s="803"/>
      <c r="CD13" s="803"/>
      <c r="CE13" s="803"/>
      <c r="CF13" s="803"/>
      <c r="CG13" s="804"/>
      <c r="CH13" s="805">
        <v>1</v>
      </c>
      <c r="CI13" s="806"/>
      <c r="CJ13" s="806"/>
      <c r="CK13" s="806"/>
      <c r="CL13" s="807"/>
      <c r="CM13" s="805">
        <v>106</v>
      </c>
      <c r="CN13" s="806"/>
      <c r="CO13" s="806"/>
      <c r="CP13" s="806"/>
      <c r="CQ13" s="807"/>
      <c r="CR13" s="805">
        <v>100</v>
      </c>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3"/>
    </row>
    <row r="14" spans="1:131" s="234" customFormat="1" ht="26.25" customHeight="1" x14ac:dyDescent="0.2">
      <c r="A14" s="237">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1"/>
      <c r="BA14" s="231"/>
      <c r="BB14" s="231"/>
      <c r="BC14" s="231"/>
      <c r="BD14" s="231"/>
      <c r="BE14" s="232"/>
      <c r="BF14" s="232"/>
      <c r="BG14" s="232"/>
      <c r="BH14" s="232"/>
      <c r="BI14" s="232"/>
      <c r="BJ14" s="232"/>
      <c r="BK14" s="232"/>
      <c r="BL14" s="232"/>
      <c r="BM14" s="232"/>
      <c r="BN14" s="232"/>
      <c r="BO14" s="232"/>
      <c r="BP14" s="232"/>
      <c r="BQ14" s="237">
        <v>8</v>
      </c>
      <c r="BR14" s="238"/>
      <c r="BS14" s="802" t="s">
        <v>618</v>
      </c>
      <c r="BT14" s="803"/>
      <c r="BU14" s="803"/>
      <c r="BV14" s="803"/>
      <c r="BW14" s="803"/>
      <c r="BX14" s="803"/>
      <c r="BY14" s="803"/>
      <c r="BZ14" s="803"/>
      <c r="CA14" s="803"/>
      <c r="CB14" s="803"/>
      <c r="CC14" s="803"/>
      <c r="CD14" s="803"/>
      <c r="CE14" s="803"/>
      <c r="CF14" s="803"/>
      <c r="CG14" s="804"/>
      <c r="CH14" s="805">
        <v>126</v>
      </c>
      <c r="CI14" s="806"/>
      <c r="CJ14" s="806"/>
      <c r="CK14" s="806"/>
      <c r="CL14" s="807"/>
      <c r="CM14" s="805">
        <v>709</v>
      </c>
      <c r="CN14" s="806"/>
      <c r="CO14" s="806"/>
      <c r="CP14" s="806"/>
      <c r="CQ14" s="807"/>
      <c r="CR14" s="805">
        <v>28</v>
      </c>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3"/>
    </row>
    <row r="15" spans="1:131" s="234" customFormat="1" ht="26.25" customHeight="1" x14ac:dyDescent="0.2">
      <c r="A15" s="237">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1"/>
      <c r="BA15" s="231"/>
      <c r="BB15" s="231"/>
      <c r="BC15" s="231"/>
      <c r="BD15" s="231"/>
      <c r="BE15" s="232"/>
      <c r="BF15" s="232"/>
      <c r="BG15" s="232"/>
      <c r="BH15" s="232"/>
      <c r="BI15" s="232"/>
      <c r="BJ15" s="232"/>
      <c r="BK15" s="232"/>
      <c r="BL15" s="232"/>
      <c r="BM15" s="232"/>
      <c r="BN15" s="232"/>
      <c r="BO15" s="232"/>
      <c r="BP15" s="232"/>
      <c r="BQ15" s="237">
        <v>9</v>
      </c>
      <c r="BR15" s="238"/>
      <c r="BS15" s="802" t="s">
        <v>619</v>
      </c>
      <c r="BT15" s="803"/>
      <c r="BU15" s="803"/>
      <c r="BV15" s="803"/>
      <c r="BW15" s="803"/>
      <c r="BX15" s="803"/>
      <c r="BY15" s="803"/>
      <c r="BZ15" s="803"/>
      <c r="CA15" s="803"/>
      <c r="CB15" s="803"/>
      <c r="CC15" s="803"/>
      <c r="CD15" s="803"/>
      <c r="CE15" s="803"/>
      <c r="CF15" s="803"/>
      <c r="CG15" s="804"/>
      <c r="CH15" s="805">
        <v>19</v>
      </c>
      <c r="CI15" s="806"/>
      <c r="CJ15" s="806"/>
      <c r="CK15" s="806"/>
      <c r="CL15" s="807"/>
      <c r="CM15" s="805">
        <v>1320</v>
      </c>
      <c r="CN15" s="806"/>
      <c r="CO15" s="806"/>
      <c r="CP15" s="806"/>
      <c r="CQ15" s="807"/>
      <c r="CR15" s="805">
        <v>500</v>
      </c>
      <c r="CS15" s="806"/>
      <c r="CT15" s="806"/>
      <c r="CU15" s="806"/>
      <c r="CV15" s="807"/>
      <c r="CW15" s="805">
        <v>111</v>
      </c>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3"/>
    </row>
    <row r="16" spans="1:131" s="234" customFormat="1" ht="26.25" customHeight="1" x14ac:dyDescent="0.2">
      <c r="A16" s="237">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1"/>
      <c r="BA16" s="231"/>
      <c r="BB16" s="231"/>
      <c r="BC16" s="231"/>
      <c r="BD16" s="231"/>
      <c r="BE16" s="232"/>
      <c r="BF16" s="232"/>
      <c r="BG16" s="232"/>
      <c r="BH16" s="232"/>
      <c r="BI16" s="232"/>
      <c r="BJ16" s="232"/>
      <c r="BK16" s="232"/>
      <c r="BL16" s="232"/>
      <c r="BM16" s="232"/>
      <c r="BN16" s="232"/>
      <c r="BO16" s="232"/>
      <c r="BP16" s="232"/>
      <c r="BQ16" s="237">
        <v>10</v>
      </c>
      <c r="BR16" s="238"/>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3"/>
    </row>
    <row r="17" spans="1:131" s="234" customFormat="1" ht="26.25" customHeight="1" x14ac:dyDescent="0.2">
      <c r="A17" s="237">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1"/>
      <c r="BA17" s="231"/>
      <c r="BB17" s="231"/>
      <c r="BC17" s="231"/>
      <c r="BD17" s="231"/>
      <c r="BE17" s="232"/>
      <c r="BF17" s="232"/>
      <c r="BG17" s="232"/>
      <c r="BH17" s="232"/>
      <c r="BI17" s="232"/>
      <c r="BJ17" s="232"/>
      <c r="BK17" s="232"/>
      <c r="BL17" s="232"/>
      <c r="BM17" s="232"/>
      <c r="BN17" s="232"/>
      <c r="BO17" s="232"/>
      <c r="BP17" s="232"/>
      <c r="BQ17" s="237">
        <v>11</v>
      </c>
      <c r="BR17" s="238"/>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3"/>
    </row>
    <row r="18" spans="1:131" s="234" customFormat="1" ht="26.25" customHeight="1" x14ac:dyDescent="0.2">
      <c r="A18" s="237">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1"/>
      <c r="BA18" s="231"/>
      <c r="BB18" s="231"/>
      <c r="BC18" s="231"/>
      <c r="BD18" s="231"/>
      <c r="BE18" s="232"/>
      <c r="BF18" s="232"/>
      <c r="BG18" s="232"/>
      <c r="BH18" s="232"/>
      <c r="BI18" s="232"/>
      <c r="BJ18" s="232"/>
      <c r="BK18" s="232"/>
      <c r="BL18" s="232"/>
      <c r="BM18" s="232"/>
      <c r="BN18" s="232"/>
      <c r="BO18" s="232"/>
      <c r="BP18" s="232"/>
      <c r="BQ18" s="237">
        <v>12</v>
      </c>
      <c r="BR18" s="238"/>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3"/>
    </row>
    <row r="19" spans="1:131" s="234" customFormat="1" ht="26.25" customHeight="1" x14ac:dyDescent="0.2">
      <c r="A19" s="237">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1"/>
      <c r="BA19" s="231"/>
      <c r="BB19" s="231"/>
      <c r="BC19" s="231"/>
      <c r="BD19" s="231"/>
      <c r="BE19" s="232"/>
      <c r="BF19" s="232"/>
      <c r="BG19" s="232"/>
      <c r="BH19" s="232"/>
      <c r="BI19" s="232"/>
      <c r="BJ19" s="232"/>
      <c r="BK19" s="232"/>
      <c r="BL19" s="232"/>
      <c r="BM19" s="232"/>
      <c r="BN19" s="232"/>
      <c r="BO19" s="232"/>
      <c r="BP19" s="232"/>
      <c r="BQ19" s="237">
        <v>13</v>
      </c>
      <c r="BR19" s="238"/>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3"/>
    </row>
    <row r="20" spans="1:131" s="234" customFormat="1" ht="26.25" customHeight="1" x14ac:dyDescent="0.2">
      <c r="A20" s="237">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1"/>
      <c r="BA20" s="231"/>
      <c r="BB20" s="231"/>
      <c r="BC20" s="231"/>
      <c r="BD20" s="231"/>
      <c r="BE20" s="232"/>
      <c r="BF20" s="232"/>
      <c r="BG20" s="232"/>
      <c r="BH20" s="232"/>
      <c r="BI20" s="232"/>
      <c r="BJ20" s="232"/>
      <c r="BK20" s="232"/>
      <c r="BL20" s="232"/>
      <c r="BM20" s="232"/>
      <c r="BN20" s="232"/>
      <c r="BO20" s="232"/>
      <c r="BP20" s="232"/>
      <c r="BQ20" s="237">
        <v>14</v>
      </c>
      <c r="BR20" s="238"/>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3"/>
    </row>
    <row r="21" spans="1:131" s="234" customFormat="1" ht="26.25" customHeight="1" thickBot="1" x14ac:dyDescent="0.25">
      <c r="A21" s="237">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1"/>
      <c r="BA21" s="231"/>
      <c r="BB21" s="231"/>
      <c r="BC21" s="231"/>
      <c r="BD21" s="231"/>
      <c r="BE21" s="232"/>
      <c r="BF21" s="232"/>
      <c r="BG21" s="232"/>
      <c r="BH21" s="232"/>
      <c r="BI21" s="232"/>
      <c r="BJ21" s="232"/>
      <c r="BK21" s="232"/>
      <c r="BL21" s="232"/>
      <c r="BM21" s="232"/>
      <c r="BN21" s="232"/>
      <c r="BO21" s="232"/>
      <c r="BP21" s="232"/>
      <c r="BQ21" s="237">
        <v>15</v>
      </c>
      <c r="BR21" s="238"/>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3"/>
    </row>
    <row r="22" spans="1:131" s="234" customFormat="1" ht="26.25" customHeight="1" x14ac:dyDescent="0.2">
      <c r="A22" s="237">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399</v>
      </c>
      <c r="BA22" s="835"/>
      <c r="BB22" s="835"/>
      <c r="BC22" s="835"/>
      <c r="BD22" s="836"/>
      <c r="BE22" s="232"/>
      <c r="BF22" s="232"/>
      <c r="BG22" s="232"/>
      <c r="BH22" s="232"/>
      <c r="BI22" s="232"/>
      <c r="BJ22" s="232"/>
      <c r="BK22" s="232"/>
      <c r="BL22" s="232"/>
      <c r="BM22" s="232"/>
      <c r="BN22" s="232"/>
      <c r="BO22" s="232"/>
      <c r="BP22" s="232"/>
      <c r="BQ22" s="237">
        <v>16</v>
      </c>
      <c r="BR22" s="238"/>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3"/>
    </row>
    <row r="23" spans="1:131" s="234" customFormat="1" ht="26.25" customHeight="1" thickBot="1" x14ac:dyDescent="0.25">
      <c r="A23" s="239" t="s">
        <v>400</v>
      </c>
      <c r="B23" s="818" t="s">
        <v>401</v>
      </c>
      <c r="C23" s="819"/>
      <c r="D23" s="819"/>
      <c r="E23" s="819"/>
      <c r="F23" s="819"/>
      <c r="G23" s="819"/>
      <c r="H23" s="819"/>
      <c r="I23" s="819"/>
      <c r="J23" s="819"/>
      <c r="K23" s="819"/>
      <c r="L23" s="819"/>
      <c r="M23" s="819"/>
      <c r="N23" s="819"/>
      <c r="O23" s="819"/>
      <c r="P23" s="820"/>
      <c r="Q23" s="821">
        <v>435137.89399999997</v>
      </c>
      <c r="R23" s="822"/>
      <c r="S23" s="822"/>
      <c r="T23" s="822"/>
      <c r="U23" s="822"/>
      <c r="V23" s="822">
        <v>424846.75199999998</v>
      </c>
      <c r="W23" s="822"/>
      <c r="X23" s="822"/>
      <c r="Y23" s="822"/>
      <c r="Z23" s="822"/>
      <c r="AA23" s="822">
        <v>10291.142</v>
      </c>
      <c r="AB23" s="822"/>
      <c r="AC23" s="822"/>
      <c r="AD23" s="822"/>
      <c r="AE23" s="823"/>
      <c r="AF23" s="824">
        <v>6682</v>
      </c>
      <c r="AG23" s="822"/>
      <c r="AH23" s="822"/>
      <c r="AI23" s="822"/>
      <c r="AJ23" s="825"/>
      <c r="AK23" s="826"/>
      <c r="AL23" s="827"/>
      <c r="AM23" s="827"/>
      <c r="AN23" s="827"/>
      <c r="AO23" s="827"/>
      <c r="AP23" s="822">
        <v>508448</v>
      </c>
      <c r="AQ23" s="822"/>
      <c r="AR23" s="822"/>
      <c r="AS23" s="822"/>
      <c r="AT23" s="822"/>
      <c r="AU23" s="838"/>
      <c r="AV23" s="838"/>
      <c r="AW23" s="838"/>
      <c r="AX23" s="838"/>
      <c r="AY23" s="839"/>
      <c r="AZ23" s="840" t="s">
        <v>402</v>
      </c>
      <c r="BA23" s="841"/>
      <c r="BB23" s="841"/>
      <c r="BC23" s="841"/>
      <c r="BD23" s="842"/>
      <c r="BE23" s="232"/>
      <c r="BF23" s="232"/>
      <c r="BG23" s="232"/>
      <c r="BH23" s="232"/>
      <c r="BI23" s="232"/>
      <c r="BJ23" s="232"/>
      <c r="BK23" s="232"/>
      <c r="BL23" s="232"/>
      <c r="BM23" s="232"/>
      <c r="BN23" s="232"/>
      <c r="BO23" s="232"/>
      <c r="BP23" s="232"/>
      <c r="BQ23" s="237">
        <v>17</v>
      </c>
      <c r="BR23" s="238"/>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3"/>
    </row>
    <row r="24" spans="1:131" s="234" customFormat="1" ht="26.25" customHeight="1" x14ac:dyDescent="0.2">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1"/>
      <c r="BA24" s="231"/>
      <c r="BB24" s="231"/>
      <c r="BC24" s="231"/>
      <c r="BD24" s="231"/>
      <c r="BE24" s="232"/>
      <c r="BF24" s="232"/>
      <c r="BG24" s="232"/>
      <c r="BH24" s="232"/>
      <c r="BI24" s="232"/>
      <c r="BJ24" s="232"/>
      <c r="BK24" s="232"/>
      <c r="BL24" s="232"/>
      <c r="BM24" s="232"/>
      <c r="BN24" s="232"/>
      <c r="BO24" s="232"/>
      <c r="BP24" s="232"/>
      <c r="BQ24" s="237">
        <v>18</v>
      </c>
      <c r="BR24" s="238"/>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3"/>
    </row>
    <row r="25" spans="1:131" ht="26.25" customHeight="1" thickBot="1" x14ac:dyDescent="0.25">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1"/>
      <c r="BK25" s="231"/>
      <c r="BL25" s="231"/>
      <c r="BM25" s="231"/>
      <c r="BN25" s="231"/>
      <c r="BO25" s="240"/>
      <c r="BP25" s="240"/>
      <c r="BQ25" s="237">
        <v>19</v>
      </c>
      <c r="BR25" s="238"/>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9"/>
    </row>
    <row r="26" spans="1:131" ht="26.25" customHeight="1" x14ac:dyDescent="0.2">
      <c r="A26" s="756" t="s">
        <v>374</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381</v>
      </c>
      <c r="BF26" s="763"/>
      <c r="BG26" s="763"/>
      <c r="BH26" s="763"/>
      <c r="BI26" s="769"/>
      <c r="BJ26" s="231"/>
      <c r="BK26" s="231"/>
      <c r="BL26" s="231"/>
      <c r="BM26" s="231"/>
      <c r="BN26" s="231"/>
      <c r="BO26" s="240"/>
      <c r="BP26" s="240"/>
      <c r="BQ26" s="237">
        <v>20</v>
      </c>
      <c r="BR26" s="238"/>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9"/>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1"/>
      <c r="BK27" s="231"/>
      <c r="BL27" s="231"/>
      <c r="BM27" s="231"/>
      <c r="BN27" s="231"/>
      <c r="BO27" s="240"/>
      <c r="BP27" s="240"/>
      <c r="BQ27" s="237">
        <v>21</v>
      </c>
      <c r="BR27" s="238"/>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9"/>
    </row>
    <row r="28" spans="1:131" ht="26.25" customHeight="1" thickTop="1" x14ac:dyDescent="0.2">
      <c r="A28" s="241">
        <v>1</v>
      </c>
      <c r="B28" s="778" t="s">
        <v>413</v>
      </c>
      <c r="C28" s="779"/>
      <c r="D28" s="779"/>
      <c r="E28" s="779"/>
      <c r="F28" s="779"/>
      <c r="G28" s="779"/>
      <c r="H28" s="779"/>
      <c r="I28" s="779"/>
      <c r="J28" s="779"/>
      <c r="K28" s="779"/>
      <c r="L28" s="779"/>
      <c r="M28" s="779"/>
      <c r="N28" s="779"/>
      <c r="O28" s="779"/>
      <c r="P28" s="780"/>
      <c r="Q28" s="851">
        <v>79233.585000000006</v>
      </c>
      <c r="R28" s="852"/>
      <c r="S28" s="852"/>
      <c r="T28" s="852"/>
      <c r="U28" s="852"/>
      <c r="V28" s="852">
        <v>77765.254000000001</v>
      </c>
      <c r="W28" s="852"/>
      <c r="X28" s="852"/>
      <c r="Y28" s="852"/>
      <c r="Z28" s="852"/>
      <c r="AA28" s="852">
        <v>1468</v>
      </c>
      <c r="AB28" s="852"/>
      <c r="AC28" s="852"/>
      <c r="AD28" s="852"/>
      <c r="AE28" s="853"/>
      <c r="AF28" s="854">
        <v>1468</v>
      </c>
      <c r="AG28" s="852"/>
      <c r="AH28" s="852"/>
      <c r="AI28" s="852"/>
      <c r="AJ28" s="855"/>
      <c r="AK28" s="856">
        <v>8721</v>
      </c>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31"/>
      <c r="BK28" s="231"/>
      <c r="BL28" s="231"/>
      <c r="BM28" s="231"/>
      <c r="BN28" s="231"/>
      <c r="BO28" s="240"/>
      <c r="BP28" s="240"/>
      <c r="BQ28" s="237">
        <v>22</v>
      </c>
      <c r="BR28" s="238"/>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9"/>
    </row>
    <row r="29" spans="1:131" ht="26.25" customHeight="1" x14ac:dyDescent="0.2">
      <c r="A29" s="241">
        <v>2</v>
      </c>
      <c r="B29" s="809" t="s">
        <v>414</v>
      </c>
      <c r="C29" s="810"/>
      <c r="D29" s="810"/>
      <c r="E29" s="810"/>
      <c r="F29" s="810"/>
      <c r="G29" s="810"/>
      <c r="H29" s="810"/>
      <c r="I29" s="810"/>
      <c r="J29" s="810"/>
      <c r="K29" s="810"/>
      <c r="L29" s="810"/>
      <c r="M29" s="810"/>
      <c r="N29" s="810"/>
      <c r="O29" s="810"/>
      <c r="P29" s="811"/>
      <c r="Q29" s="812">
        <v>71942.607000000004</v>
      </c>
      <c r="R29" s="813"/>
      <c r="S29" s="813"/>
      <c r="T29" s="813"/>
      <c r="U29" s="813"/>
      <c r="V29" s="813">
        <v>69652.028999999995</v>
      </c>
      <c r="W29" s="813"/>
      <c r="X29" s="813"/>
      <c r="Y29" s="813"/>
      <c r="Z29" s="813"/>
      <c r="AA29" s="813">
        <v>2290.578</v>
      </c>
      <c r="AB29" s="813"/>
      <c r="AC29" s="813"/>
      <c r="AD29" s="813"/>
      <c r="AE29" s="814"/>
      <c r="AF29" s="815">
        <v>2291</v>
      </c>
      <c r="AG29" s="816"/>
      <c r="AH29" s="816"/>
      <c r="AI29" s="816"/>
      <c r="AJ29" s="817"/>
      <c r="AK29" s="863">
        <v>9999</v>
      </c>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31"/>
      <c r="BK29" s="231"/>
      <c r="BL29" s="231"/>
      <c r="BM29" s="231"/>
      <c r="BN29" s="231"/>
      <c r="BO29" s="240"/>
      <c r="BP29" s="240"/>
      <c r="BQ29" s="237">
        <v>23</v>
      </c>
      <c r="BR29" s="238"/>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9"/>
    </row>
    <row r="30" spans="1:131" ht="26.25" customHeight="1" x14ac:dyDescent="0.2">
      <c r="A30" s="241">
        <v>3</v>
      </c>
      <c r="B30" s="809" t="s">
        <v>415</v>
      </c>
      <c r="C30" s="810"/>
      <c r="D30" s="810"/>
      <c r="E30" s="810"/>
      <c r="F30" s="810"/>
      <c r="G30" s="810"/>
      <c r="H30" s="810"/>
      <c r="I30" s="810"/>
      <c r="J30" s="810"/>
      <c r="K30" s="810"/>
      <c r="L30" s="810"/>
      <c r="M30" s="810"/>
      <c r="N30" s="810"/>
      <c r="O30" s="810"/>
      <c r="P30" s="811"/>
      <c r="Q30" s="812">
        <v>10100.927</v>
      </c>
      <c r="R30" s="813"/>
      <c r="S30" s="813"/>
      <c r="T30" s="813"/>
      <c r="U30" s="813"/>
      <c r="V30" s="813">
        <v>9786.1209999999992</v>
      </c>
      <c r="W30" s="813"/>
      <c r="X30" s="813"/>
      <c r="Y30" s="813"/>
      <c r="Z30" s="813"/>
      <c r="AA30" s="813">
        <v>314.80599999999998</v>
      </c>
      <c r="AB30" s="813"/>
      <c r="AC30" s="813"/>
      <c r="AD30" s="813"/>
      <c r="AE30" s="814"/>
      <c r="AF30" s="815">
        <v>315</v>
      </c>
      <c r="AG30" s="816"/>
      <c r="AH30" s="816"/>
      <c r="AI30" s="816"/>
      <c r="AJ30" s="817"/>
      <c r="AK30" s="863">
        <v>2103</v>
      </c>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31"/>
      <c r="BK30" s="231"/>
      <c r="BL30" s="231"/>
      <c r="BM30" s="231"/>
      <c r="BN30" s="231"/>
      <c r="BO30" s="240"/>
      <c r="BP30" s="240"/>
      <c r="BQ30" s="237">
        <v>24</v>
      </c>
      <c r="BR30" s="238"/>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9"/>
    </row>
    <row r="31" spans="1:131" ht="26.25" customHeight="1" x14ac:dyDescent="0.2">
      <c r="A31" s="241">
        <v>4</v>
      </c>
      <c r="B31" s="809" t="s">
        <v>416</v>
      </c>
      <c r="C31" s="810"/>
      <c r="D31" s="810"/>
      <c r="E31" s="810"/>
      <c r="F31" s="810"/>
      <c r="G31" s="810"/>
      <c r="H31" s="810"/>
      <c r="I31" s="810"/>
      <c r="J31" s="810"/>
      <c r="K31" s="810"/>
      <c r="L31" s="810"/>
      <c r="M31" s="810"/>
      <c r="N31" s="810"/>
      <c r="O31" s="810"/>
      <c r="P31" s="811"/>
      <c r="Q31" s="812">
        <v>13711.415000000001</v>
      </c>
      <c r="R31" s="813"/>
      <c r="S31" s="813"/>
      <c r="T31" s="813"/>
      <c r="U31" s="813"/>
      <c r="V31" s="813">
        <v>13483.144</v>
      </c>
      <c r="W31" s="813"/>
      <c r="X31" s="813"/>
      <c r="Y31" s="813"/>
      <c r="Z31" s="813"/>
      <c r="AA31" s="813">
        <v>228.27099999999999</v>
      </c>
      <c r="AB31" s="813"/>
      <c r="AC31" s="813"/>
      <c r="AD31" s="813"/>
      <c r="AE31" s="814"/>
      <c r="AF31" s="815">
        <v>140</v>
      </c>
      <c r="AG31" s="816"/>
      <c r="AH31" s="816"/>
      <c r="AI31" s="816"/>
      <c r="AJ31" s="817"/>
      <c r="AK31" s="863">
        <v>230</v>
      </c>
      <c r="AL31" s="859"/>
      <c r="AM31" s="859"/>
      <c r="AN31" s="859"/>
      <c r="AO31" s="859"/>
      <c r="AP31" s="859"/>
      <c r="AQ31" s="859"/>
      <c r="AR31" s="859"/>
      <c r="AS31" s="859"/>
      <c r="AT31" s="859"/>
      <c r="AU31" s="859"/>
      <c r="AV31" s="859"/>
      <c r="AW31" s="859"/>
      <c r="AX31" s="859"/>
      <c r="AY31" s="859"/>
      <c r="AZ31" s="860"/>
      <c r="BA31" s="860"/>
      <c r="BB31" s="860"/>
      <c r="BC31" s="860"/>
      <c r="BD31" s="860"/>
      <c r="BE31" s="861"/>
      <c r="BF31" s="861"/>
      <c r="BG31" s="861"/>
      <c r="BH31" s="861"/>
      <c r="BI31" s="862"/>
      <c r="BJ31" s="231"/>
      <c r="BK31" s="231"/>
      <c r="BL31" s="231"/>
      <c r="BM31" s="231"/>
      <c r="BN31" s="231"/>
      <c r="BO31" s="240"/>
      <c r="BP31" s="240"/>
      <c r="BQ31" s="237">
        <v>25</v>
      </c>
      <c r="BR31" s="238"/>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9"/>
    </row>
    <row r="32" spans="1:131" ht="26.25" customHeight="1" x14ac:dyDescent="0.2">
      <c r="A32" s="241">
        <v>5</v>
      </c>
      <c r="B32" s="809" t="s">
        <v>417</v>
      </c>
      <c r="C32" s="810"/>
      <c r="D32" s="810"/>
      <c r="E32" s="810"/>
      <c r="F32" s="810"/>
      <c r="G32" s="810"/>
      <c r="H32" s="810"/>
      <c r="I32" s="810"/>
      <c r="J32" s="810"/>
      <c r="K32" s="810"/>
      <c r="L32" s="810"/>
      <c r="M32" s="810"/>
      <c r="N32" s="810"/>
      <c r="O32" s="810"/>
      <c r="P32" s="811"/>
      <c r="Q32" s="812">
        <v>17441</v>
      </c>
      <c r="R32" s="813"/>
      <c r="S32" s="813"/>
      <c r="T32" s="813"/>
      <c r="U32" s="813"/>
      <c r="V32" s="813">
        <v>14809</v>
      </c>
      <c r="W32" s="813"/>
      <c r="X32" s="813"/>
      <c r="Y32" s="813"/>
      <c r="Z32" s="813"/>
      <c r="AA32" s="813">
        <v>2632</v>
      </c>
      <c r="AB32" s="813"/>
      <c r="AC32" s="813"/>
      <c r="AD32" s="813"/>
      <c r="AE32" s="814"/>
      <c r="AF32" s="815" t="s">
        <v>127</v>
      </c>
      <c r="AG32" s="816"/>
      <c r="AH32" s="816"/>
      <c r="AI32" s="816"/>
      <c r="AJ32" s="817"/>
      <c r="AK32" s="863">
        <v>1521</v>
      </c>
      <c r="AL32" s="859"/>
      <c r="AM32" s="859"/>
      <c r="AN32" s="859"/>
      <c r="AO32" s="859"/>
      <c r="AP32" s="859">
        <v>29248</v>
      </c>
      <c r="AQ32" s="859"/>
      <c r="AR32" s="859"/>
      <c r="AS32" s="859"/>
      <c r="AT32" s="859"/>
      <c r="AU32" s="859">
        <v>13893</v>
      </c>
      <c r="AV32" s="859"/>
      <c r="AW32" s="859"/>
      <c r="AX32" s="859"/>
      <c r="AY32" s="859"/>
      <c r="AZ32" s="860" t="s">
        <v>534</v>
      </c>
      <c r="BA32" s="860"/>
      <c r="BB32" s="860"/>
      <c r="BC32" s="860"/>
      <c r="BD32" s="860"/>
      <c r="BE32" s="861" t="s">
        <v>418</v>
      </c>
      <c r="BF32" s="861"/>
      <c r="BG32" s="861"/>
      <c r="BH32" s="861"/>
      <c r="BI32" s="862"/>
      <c r="BJ32" s="231"/>
      <c r="BK32" s="231"/>
      <c r="BL32" s="231"/>
      <c r="BM32" s="231"/>
      <c r="BN32" s="231"/>
      <c r="BO32" s="240"/>
      <c r="BP32" s="240"/>
      <c r="BQ32" s="237">
        <v>26</v>
      </c>
      <c r="BR32" s="238"/>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9"/>
    </row>
    <row r="33" spans="1:131" ht="26.25" customHeight="1" x14ac:dyDescent="0.2">
      <c r="A33" s="241">
        <v>6</v>
      </c>
      <c r="B33" s="809" t="s">
        <v>419</v>
      </c>
      <c r="C33" s="810"/>
      <c r="D33" s="810"/>
      <c r="E33" s="810"/>
      <c r="F33" s="810"/>
      <c r="G33" s="810"/>
      <c r="H33" s="810"/>
      <c r="I33" s="810"/>
      <c r="J33" s="810"/>
      <c r="K33" s="810"/>
      <c r="L33" s="810"/>
      <c r="M33" s="810"/>
      <c r="N33" s="810"/>
      <c r="O33" s="810"/>
      <c r="P33" s="811"/>
      <c r="Q33" s="812">
        <v>13141</v>
      </c>
      <c r="R33" s="813"/>
      <c r="S33" s="813"/>
      <c r="T33" s="813"/>
      <c r="U33" s="813"/>
      <c r="V33" s="813">
        <v>10257</v>
      </c>
      <c r="W33" s="813"/>
      <c r="X33" s="813"/>
      <c r="Y33" s="813"/>
      <c r="Z33" s="813"/>
      <c r="AA33" s="813">
        <v>2884</v>
      </c>
      <c r="AB33" s="813"/>
      <c r="AC33" s="813"/>
      <c r="AD33" s="813"/>
      <c r="AE33" s="814"/>
      <c r="AF33" s="815">
        <v>15483</v>
      </c>
      <c r="AG33" s="816"/>
      <c r="AH33" s="816"/>
      <c r="AI33" s="816"/>
      <c r="AJ33" s="817"/>
      <c r="AK33" s="863">
        <v>163</v>
      </c>
      <c r="AL33" s="859"/>
      <c r="AM33" s="859"/>
      <c r="AN33" s="859"/>
      <c r="AO33" s="859"/>
      <c r="AP33" s="859">
        <v>31374</v>
      </c>
      <c r="AQ33" s="859"/>
      <c r="AR33" s="859"/>
      <c r="AS33" s="859"/>
      <c r="AT33" s="859"/>
      <c r="AU33" s="859">
        <v>1035</v>
      </c>
      <c r="AV33" s="859"/>
      <c r="AW33" s="859"/>
      <c r="AX33" s="859"/>
      <c r="AY33" s="859"/>
      <c r="AZ33" s="860" t="s">
        <v>534</v>
      </c>
      <c r="BA33" s="860"/>
      <c r="BB33" s="860"/>
      <c r="BC33" s="860"/>
      <c r="BD33" s="860"/>
      <c r="BE33" s="861" t="s">
        <v>418</v>
      </c>
      <c r="BF33" s="861"/>
      <c r="BG33" s="861"/>
      <c r="BH33" s="861"/>
      <c r="BI33" s="862"/>
      <c r="BJ33" s="231"/>
      <c r="BK33" s="231"/>
      <c r="BL33" s="231"/>
      <c r="BM33" s="231"/>
      <c r="BN33" s="231"/>
      <c r="BO33" s="240"/>
      <c r="BP33" s="240"/>
      <c r="BQ33" s="237">
        <v>27</v>
      </c>
      <c r="BR33" s="238"/>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9"/>
    </row>
    <row r="34" spans="1:131" ht="26.25" customHeight="1" x14ac:dyDescent="0.2">
      <c r="A34" s="241">
        <v>7</v>
      </c>
      <c r="B34" s="809" t="s">
        <v>420</v>
      </c>
      <c r="C34" s="810"/>
      <c r="D34" s="810"/>
      <c r="E34" s="810"/>
      <c r="F34" s="810"/>
      <c r="G34" s="810"/>
      <c r="H34" s="810"/>
      <c r="I34" s="810"/>
      <c r="J34" s="810"/>
      <c r="K34" s="810"/>
      <c r="L34" s="810"/>
      <c r="M34" s="810"/>
      <c r="N34" s="810"/>
      <c r="O34" s="810"/>
      <c r="P34" s="811"/>
      <c r="Q34" s="812">
        <v>6</v>
      </c>
      <c r="R34" s="813"/>
      <c r="S34" s="813"/>
      <c r="T34" s="813"/>
      <c r="U34" s="813"/>
      <c r="V34" s="813">
        <v>5</v>
      </c>
      <c r="W34" s="813"/>
      <c r="X34" s="813"/>
      <c r="Y34" s="813"/>
      <c r="Z34" s="813"/>
      <c r="AA34" s="813">
        <v>1</v>
      </c>
      <c r="AB34" s="813"/>
      <c r="AC34" s="813"/>
      <c r="AD34" s="813"/>
      <c r="AE34" s="814"/>
      <c r="AF34" s="815">
        <v>18</v>
      </c>
      <c r="AG34" s="816"/>
      <c r="AH34" s="816"/>
      <c r="AI34" s="816"/>
      <c r="AJ34" s="817"/>
      <c r="AK34" s="863"/>
      <c r="AL34" s="859"/>
      <c r="AM34" s="859"/>
      <c r="AN34" s="859"/>
      <c r="AO34" s="859"/>
      <c r="AP34" s="859">
        <v>1</v>
      </c>
      <c r="AQ34" s="859"/>
      <c r="AR34" s="859"/>
      <c r="AS34" s="859"/>
      <c r="AT34" s="859"/>
      <c r="AU34" s="859"/>
      <c r="AV34" s="859"/>
      <c r="AW34" s="859"/>
      <c r="AX34" s="859"/>
      <c r="AY34" s="859"/>
      <c r="AZ34" s="860" t="s">
        <v>534</v>
      </c>
      <c r="BA34" s="860"/>
      <c r="BB34" s="860"/>
      <c r="BC34" s="860"/>
      <c r="BD34" s="860"/>
      <c r="BE34" s="861" t="s">
        <v>418</v>
      </c>
      <c r="BF34" s="861"/>
      <c r="BG34" s="861"/>
      <c r="BH34" s="861"/>
      <c r="BI34" s="862"/>
      <c r="BJ34" s="231"/>
      <c r="BK34" s="231"/>
      <c r="BL34" s="231"/>
      <c r="BM34" s="231"/>
      <c r="BN34" s="231"/>
      <c r="BO34" s="240"/>
      <c r="BP34" s="240"/>
      <c r="BQ34" s="237">
        <v>28</v>
      </c>
      <c r="BR34" s="238"/>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9"/>
    </row>
    <row r="35" spans="1:131" ht="26.25" customHeight="1" x14ac:dyDescent="0.2">
      <c r="A35" s="241">
        <v>8</v>
      </c>
      <c r="B35" s="809" t="s">
        <v>421</v>
      </c>
      <c r="C35" s="810"/>
      <c r="D35" s="810"/>
      <c r="E35" s="810"/>
      <c r="F35" s="810"/>
      <c r="G35" s="810"/>
      <c r="H35" s="810"/>
      <c r="I35" s="810"/>
      <c r="J35" s="810"/>
      <c r="K35" s="810"/>
      <c r="L35" s="810"/>
      <c r="M35" s="810"/>
      <c r="N35" s="810"/>
      <c r="O35" s="810"/>
      <c r="P35" s="811"/>
      <c r="Q35" s="812">
        <v>19355</v>
      </c>
      <c r="R35" s="813"/>
      <c r="S35" s="813"/>
      <c r="T35" s="813"/>
      <c r="U35" s="813"/>
      <c r="V35" s="813">
        <v>17382</v>
      </c>
      <c r="W35" s="813"/>
      <c r="X35" s="813"/>
      <c r="Y35" s="813"/>
      <c r="Z35" s="813"/>
      <c r="AA35" s="813">
        <v>1973</v>
      </c>
      <c r="AB35" s="813"/>
      <c r="AC35" s="813"/>
      <c r="AD35" s="813"/>
      <c r="AE35" s="814"/>
      <c r="AF35" s="815">
        <v>8414</v>
      </c>
      <c r="AG35" s="816"/>
      <c r="AH35" s="816"/>
      <c r="AI35" s="816"/>
      <c r="AJ35" s="817"/>
      <c r="AK35" s="863">
        <v>5716</v>
      </c>
      <c r="AL35" s="859"/>
      <c r="AM35" s="859"/>
      <c r="AN35" s="859"/>
      <c r="AO35" s="859"/>
      <c r="AP35" s="859">
        <v>131178</v>
      </c>
      <c r="AQ35" s="859"/>
      <c r="AR35" s="859"/>
      <c r="AS35" s="859"/>
      <c r="AT35" s="859"/>
      <c r="AU35" s="859">
        <v>50897</v>
      </c>
      <c r="AV35" s="859"/>
      <c r="AW35" s="859"/>
      <c r="AX35" s="859"/>
      <c r="AY35" s="859"/>
      <c r="AZ35" s="860" t="s">
        <v>534</v>
      </c>
      <c r="BA35" s="860"/>
      <c r="BB35" s="860"/>
      <c r="BC35" s="860"/>
      <c r="BD35" s="860"/>
      <c r="BE35" s="861" t="s">
        <v>418</v>
      </c>
      <c r="BF35" s="861"/>
      <c r="BG35" s="861"/>
      <c r="BH35" s="861"/>
      <c r="BI35" s="862"/>
      <c r="BJ35" s="231"/>
      <c r="BK35" s="231"/>
      <c r="BL35" s="231"/>
      <c r="BM35" s="231"/>
      <c r="BN35" s="231"/>
      <c r="BO35" s="240"/>
      <c r="BP35" s="240"/>
      <c r="BQ35" s="237">
        <v>29</v>
      </c>
      <c r="BR35" s="238"/>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9"/>
    </row>
    <row r="36" spans="1:131" ht="26.25" customHeight="1" x14ac:dyDescent="0.2">
      <c r="A36" s="241">
        <v>9</v>
      </c>
      <c r="B36" s="809" t="s">
        <v>422</v>
      </c>
      <c r="C36" s="810"/>
      <c r="D36" s="810"/>
      <c r="E36" s="810"/>
      <c r="F36" s="810"/>
      <c r="G36" s="810"/>
      <c r="H36" s="810"/>
      <c r="I36" s="810"/>
      <c r="J36" s="810"/>
      <c r="K36" s="810"/>
      <c r="L36" s="810"/>
      <c r="M36" s="810"/>
      <c r="N36" s="810"/>
      <c r="O36" s="810"/>
      <c r="P36" s="811"/>
      <c r="Q36" s="812">
        <v>1973</v>
      </c>
      <c r="R36" s="813"/>
      <c r="S36" s="813"/>
      <c r="T36" s="813"/>
      <c r="U36" s="813"/>
      <c r="V36" s="813">
        <v>2007</v>
      </c>
      <c r="W36" s="813"/>
      <c r="X36" s="813"/>
      <c r="Y36" s="813"/>
      <c r="Z36" s="813"/>
      <c r="AA36" s="813">
        <v>-34</v>
      </c>
      <c r="AB36" s="813"/>
      <c r="AC36" s="813"/>
      <c r="AD36" s="813"/>
      <c r="AE36" s="814"/>
      <c r="AF36" s="815">
        <v>643</v>
      </c>
      <c r="AG36" s="816"/>
      <c r="AH36" s="816"/>
      <c r="AI36" s="816"/>
      <c r="AJ36" s="817"/>
      <c r="AK36" s="863">
        <v>404</v>
      </c>
      <c r="AL36" s="859"/>
      <c r="AM36" s="859"/>
      <c r="AN36" s="859"/>
      <c r="AO36" s="859"/>
      <c r="AP36" s="859">
        <v>2616</v>
      </c>
      <c r="AQ36" s="859"/>
      <c r="AR36" s="859"/>
      <c r="AS36" s="859"/>
      <c r="AT36" s="859"/>
      <c r="AU36" s="859">
        <v>1232</v>
      </c>
      <c r="AV36" s="859"/>
      <c r="AW36" s="859"/>
      <c r="AX36" s="859"/>
      <c r="AY36" s="859"/>
      <c r="AZ36" s="860" t="s">
        <v>534</v>
      </c>
      <c r="BA36" s="860"/>
      <c r="BB36" s="860"/>
      <c r="BC36" s="860"/>
      <c r="BD36" s="860"/>
      <c r="BE36" s="861" t="s">
        <v>418</v>
      </c>
      <c r="BF36" s="861"/>
      <c r="BG36" s="861"/>
      <c r="BH36" s="861"/>
      <c r="BI36" s="862"/>
      <c r="BJ36" s="231"/>
      <c r="BK36" s="231"/>
      <c r="BL36" s="231"/>
      <c r="BM36" s="231"/>
      <c r="BN36" s="231"/>
      <c r="BO36" s="240"/>
      <c r="BP36" s="240"/>
      <c r="BQ36" s="237">
        <v>30</v>
      </c>
      <c r="BR36" s="238"/>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9"/>
    </row>
    <row r="37" spans="1:131" ht="26.25" customHeight="1" x14ac:dyDescent="0.2">
      <c r="A37" s="241">
        <v>10</v>
      </c>
      <c r="B37" s="809" t="s">
        <v>423</v>
      </c>
      <c r="C37" s="810"/>
      <c r="D37" s="810"/>
      <c r="E37" s="810"/>
      <c r="F37" s="810"/>
      <c r="G37" s="810"/>
      <c r="H37" s="810"/>
      <c r="I37" s="810"/>
      <c r="J37" s="810"/>
      <c r="K37" s="810"/>
      <c r="L37" s="810"/>
      <c r="M37" s="810"/>
      <c r="N37" s="810"/>
      <c r="O37" s="810"/>
      <c r="P37" s="811"/>
      <c r="Q37" s="812">
        <v>381</v>
      </c>
      <c r="R37" s="813"/>
      <c r="S37" s="813"/>
      <c r="T37" s="813"/>
      <c r="U37" s="813"/>
      <c r="V37" s="813">
        <v>302</v>
      </c>
      <c r="W37" s="813"/>
      <c r="X37" s="813"/>
      <c r="Y37" s="813"/>
      <c r="Z37" s="813"/>
      <c r="AA37" s="813">
        <v>79</v>
      </c>
      <c r="AB37" s="813"/>
      <c r="AC37" s="813"/>
      <c r="AD37" s="813"/>
      <c r="AE37" s="814"/>
      <c r="AF37" s="815">
        <v>10</v>
      </c>
      <c r="AG37" s="816"/>
      <c r="AH37" s="816"/>
      <c r="AI37" s="816"/>
      <c r="AJ37" s="817"/>
      <c r="AK37" s="863">
        <v>334</v>
      </c>
      <c r="AL37" s="859"/>
      <c r="AM37" s="859"/>
      <c r="AN37" s="859"/>
      <c r="AO37" s="859"/>
      <c r="AP37" s="859">
        <v>609</v>
      </c>
      <c r="AQ37" s="859"/>
      <c r="AR37" s="859"/>
      <c r="AS37" s="859"/>
      <c r="AT37" s="859"/>
      <c r="AU37" s="859">
        <v>596</v>
      </c>
      <c r="AV37" s="859"/>
      <c r="AW37" s="859"/>
      <c r="AX37" s="859"/>
      <c r="AY37" s="859"/>
      <c r="AZ37" s="860" t="s">
        <v>534</v>
      </c>
      <c r="BA37" s="860"/>
      <c r="BB37" s="860"/>
      <c r="BC37" s="860"/>
      <c r="BD37" s="860"/>
      <c r="BE37" s="861" t="s">
        <v>424</v>
      </c>
      <c r="BF37" s="861"/>
      <c r="BG37" s="861"/>
      <c r="BH37" s="861"/>
      <c r="BI37" s="862"/>
      <c r="BJ37" s="231"/>
      <c r="BK37" s="231"/>
      <c r="BL37" s="231"/>
      <c r="BM37" s="231"/>
      <c r="BN37" s="231"/>
      <c r="BO37" s="240"/>
      <c r="BP37" s="240"/>
      <c r="BQ37" s="237">
        <v>31</v>
      </c>
      <c r="BR37" s="238"/>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9"/>
    </row>
    <row r="38" spans="1:131" ht="26.25" customHeight="1" x14ac:dyDescent="0.2">
      <c r="A38" s="241">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1"/>
      <c r="BK38" s="231"/>
      <c r="BL38" s="231"/>
      <c r="BM38" s="231"/>
      <c r="BN38" s="231"/>
      <c r="BO38" s="240"/>
      <c r="BP38" s="240"/>
      <c r="BQ38" s="237">
        <v>32</v>
      </c>
      <c r="BR38" s="238"/>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9"/>
    </row>
    <row r="39" spans="1:131" ht="26.25" customHeight="1" x14ac:dyDescent="0.2">
      <c r="A39" s="241">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1"/>
      <c r="BK39" s="231"/>
      <c r="BL39" s="231"/>
      <c r="BM39" s="231"/>
      <c r="BN39" s="231"/>
      <c r="BO39" s="240"/>
      <c r="BP39" s="240"/>
      <c r="BQ39" s="237">
        <v>33</v>
      </c>
      <c r="BR39" s="238"/>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9"/>
    </row>
    <row r="40" spans="1:131" ht="26.25" customHeight="1" x14ac:dyDescent="0.2">
      <c r="A40" s="237">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1"/>
      <c r="BK40" s="231"/>
      <c r="BL40" s="231"/>
      <c r="BM40" s="231"/>
      <c r="BN40" s="231"/>
      <c r="BO40" s="240"/>
      <c r="BP40" s="240"/>
      <c r="BQ40" s="237">
        <v>34</v>
      </c>
      <c r="BR40" s="238"/>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9"/>
    </row>
    <row r="41" spans="1:131" ht="26.25" customHeight="1" x14ac:dyDescent="0.2">
      <c r="A41" s="237">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1"/>
      <c r="BK41" s="231"/>
      <c r="BL41" s="231"/>
      <c r="BM41" s="231"/>
      <c r="BN41" s="231"/>
      <c r="BO41" s="240"/>
      <c r="BP41" s="240"/>
      <c r="BQ41" s="237">
        <v>35</v>
      </c>
      <c r="BR41" s="238"/>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9"/>
    </row>
    <row r="42" spans="1:131" ht="26.25" customHeight="1" x14ac:dyDescent="0.2">
      <c r="A42" s="237">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1"/>
      <c r="BK42" s="231"/>
      <c r="BL42" s="231"/>
      <c r="BM42" s="231"/>
      <c r="BN42" s="231"/>
      <c r="BO42" s="240"/>
      <c r="BP42" s="240"/>
      <c r="BQ42" s="237">
        <v>36</v>
      </c>
      <c r="BR42" s="238"/>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9"/>
    </row>
    <row r="43" spans="1:131" ht="26.25" customHeight="1" x14ac:dyDescent="0.2">
      <c r="A43" s="237">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1"/>
      <c r="BK43" s="231"/>
      <c r="BL43" s="231"/>
      <c r="BM43" s="231"/>
      <c r="BN43" s="231"/>
      <c r="BO43" s="240"/>
      <c r="BP43" s="240"/>
      <c r="BQ43" s="237">
        <v>37</v>
      </c>
      <c r="BR43" s="238"/>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9"/>
    </row>
    <row r="44" spans="1:131" ht="26.25" customHeight="1" x14ac:dyDescent="0.2">
      <c r="A44" s="237">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1"/>
      <c r="BK44" s="231"/>
      <c r="BL44" s="231"/>
      <c r="BM44" s="231"/>
      <c r="BN44" s="231"/>
      <c r="BO44" s="240"/>
      <c r="BP44" s="240"/>
      <c r="BQ44" s="237">
        <v>38</v>
      </c>
      <c r="BR44" s="238"/>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9"/>
    </row>
    <row r="45" spans="1:131" ht="26.25" customHeight="1" x14ac:dyDescent="0.2">
      <c r="A45" s="237">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1"/>
      <c r="BK45" s="231"/>
      <c r="BL45" s="231"/>
      <c r="BM45" s="231"/>
      <c r="BN45" s="231"/>
      <c r="BO45" s="240"/>
      <c r="BP45" s="240"/>
      <c r="BQ45" s="237">
        <v>39</v>
      </c>
      <c r="BR45" s="238"/>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9"/>
    </row>
    <row r="46" spans="1:131" ht="26.25" customHeight="1" x14ac:dyDescent="0.2">
      <c r="A46" s="237">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1"/>
      <c r="BK46" s="231"/>
      <c r="BL46" s="231"/>
      <c r="BM46" s="231"/>
      <c r="BN46" s="231"/>
      <c r="BO46" s="240"/>
      <c r="BP46" s="240"/>
      <c r="BQ46" s="237">
        <v>40</v>
      </c>
      <c r="BR46" s="238"/>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9"/>
    </row>
    <row r="47" spans="1:131" ht="26.25" customHeight="1" x14ac:dyDescent="0.2">
      <c r="A47" s="237">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1"/>
      <c r="BK47" s="231"/>
      <c r="BL47" s="231"/>
      <c r="BM47" s="231"/>
      <c r="BN47" s="231"/>
      <c r="BO47" s="240"/>
      <c r="BP47" s="240"/>
      <c r="BQ47" s="237">
        <v>41</v>
      </c>
      <c r="BR47" s="238"/>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9"/>
    </row>
    <row r="48" spans="1:131" ht="26.25" customHeight="1" x14ac:dyDescent="0.2">
      <c r="A48" s="237">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1"/>
      <c r="BK48" s="231"/>
      <c r="BL48" s="231"/>
      <c r="BM48" s="231"/>
      <c r="BN48" s="231"/>
      <c r="BO48" s="240"/>
      <c r="BP48" s="240"/>
      <c r="BQ48" s="237">
        <v>42</v>
      </c>
      <c r="BR48" s="238"/>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9"/>
    </row>
    <row r="49" spans="1:131" ht="26.25" customHeight="1" x14ac:dyDescent="0.2">
      <c r="A49" s="237">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1"/>
      <c r="BK49" s="231"/>
      <c r="BL49" s="231"/>
      <c r="BM49" s="231"/>
      <c r="BN49" s="231"/>
      <c r="BO49" s="240"/>
      <c r="BP49" s="240"/>
      <c r="BQ49" s="237">
        <v>43</v>
      </c>
      <c r="BR49" s="238"/>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9"/>
    </row>
    <row r="50" spans="1:131" ht="26.25" customHeight="1" x14ac:dyDescent="0.2">
      <c r="A50" s="237">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1"/>
      <c r="BK50" s="231"/>
      <c r="BL50" s="231"/>
      <c r="BM50" s="231"/>
      <c r="BN50" s="231"/>
      <c r="BO50" s="240"/>
      <c r="BP50" s="240"/>
      <c r="BQ50" s="237">
        <v>44</v>
      </c>
      <c r="BR50" s="238"/>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9"/>
    </row>
    <row r="51" spans="1:131" ht="26.25" customHeight="1" x14ac:dyDescent="0.2">
      <c r="A51" s="237">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1"/>
      <c r="BK51" s="231"/>
      <c r="BL51" s="231"/>
      <c r="BM51" s="231"/>
      <c r="BN51" s="231"/>
      <c r="BO51" s="240"/>
      <c r="BP51" s="240"/>
      <c r="BQ51" s="237">
        <v>45</v>
      </c>
      <c r="BR51" s="238"/>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9"/>
    </row>
    <row r="52" spans="1:131" ht="26.25" customHeight="1" x14ac:dyDescent="0.2">
      <c r="A52" s="237">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1"/>
      <c r="BK52" s="231"/>
      <c r="BL52" s="231"/>
      <c r="BM52" s="231"/>
      <c r="BN52" s="231"/>
      <c r="BO52" s="240"/>
      <c r="BP52" s="240"/>
      <c r="BQ52" s="237">
        <v>46</v>
      </c>
      <c r="BR52" s="238"/>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9"/>
    </row>
    <row r="53" spans="1:131" ht="26.25" customHeight="1" x14ac:dyDescent="0.2">
      <c r="A53" s="237">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1"/>
      <c r="BK53" s="231"/>
      <c r="BL53" s="231"/>
      <c r="BM53" s="231"/>
      <c r="BN53" s="231"/>
      <c r="BO53" s="240"/>
      <c r="BP53" s="240"/>
      <c r="BQ53" s="237">
        <v>47</v>
      </c>
      <c r="BR53" s="238"/>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9"/>
    </row>
    <row r="54" spans="1:131" ht="26.25" customHeight="1" x14ac:dyDescent="0.2">
      <c r="A54" s="237">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1"/>
      <c r="BK54" s="231"/>
      <c r="BL54" s="231"/>
      <c r="BM54" s="231"/>
      <c r="BN54" s="231"/>
      <c r="BO54" s="240"/>
      <c r="BP54" s="240"/>
      <c r="BQ54" s="237">
        <v>48</v>
      </c>
      <c r="BR54" s="238"/>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9"/>
    </row>
    <row r="55" spans="1:131" ht="26.25" customHeight="1" x14ac:dyDescent="0.2">
      <c r="A55" s="237">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1"/>
      <c r="BK55" s="231"/>
      <c r="BL55" s="231"/>
      <c r="BM55" s="231"/>
      <c r="BN55" s="231"/>
      <c r="BO55" s="240"/>
      <c r="BP55" s="240"/>
      <c r="BQ55" s="237">
        <v>49</v>
      </c>
      <c r="BR55" s="238"/>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9"/>
    </row>
    <row r="56" spans="1:131" ht="26.25" customHeight="1" x14ac:dyDescent="0.2">
      <c r="A56" s="237">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1"/>
      <c r="BK56" s="231"/>
      <c r="BL56" s="231"/>
      <c r="BM56" s="231"/>
      <c r="BN56" s="231"/>
      <c r="BO56" s="240"/>
      <c r="BP56" s="240"/>
      <c r="BQ56" s="237">
        <v>50</v>
      </c>
      <c r="BR56" s="238"/>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9"/>
    </row>
    <row r="57" spans="1:131" ht="26.25" customHeight="1" x14ac:dyDescent="0.2">
      <c r="A57" s="237">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1"/>
      <c r="BK57" s="231"/>
      <c r="BL57" s="231"/>
      <c r="BM57" s="231"/>
      <c r="BN57" s="231"/>
      <c r="BO57" s="240"/>
      <c r="BP57" s="240"/>
      <c r="BQ57" s="237">
        <v>51</v>
      </c>
      <c r="BR57" s="238"/>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9"/>
    </row>
    <row r="58" spans="1:131" ht="26.25" customHeight="1" x14ac:dyDescent="0.2">
      <c r="A58" s="237">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1"/>
      <c r="BK58" s="231"/>
      <c r="BL58" s="231"/>
      <c r="BM58" s="231"/>
      <c r="BN58" s="231"/>
      <c r="BO58" s="240"/>
      <c r="BP58" s="240"/>
      <c r="BQ58" s="237">
        <v>52</v>
      </c>
      <c r="BR58" s="238"/>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9"/>
    </row>
    <row r="59" spans="1:131" ht="26.25" customHeight="1" x14ac:dyDescent="0.2">
      <c r="A59" s="237">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1"/>
      <c r="BK59" s="231"/>
      <c r="BL59" s="231"/>
      <c r="BM59" s="231"/>
      <c r="BN59" s="231"/>
      <c r="BO59" s="240"/>
      <c r="BP59" s="240"/>
      <c r="BQ59" s="237">
        <v>53</v>
      </c>
      <c r="BR59" s="238"/>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9"/>
    </row>
    <row r="60" spans="1:131" ht="26.25" customHeight="1" x14ac:dyDescent="0.2">
      <c r="A60" s="237">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1"/>
      <c r="BK60" s="231"/>
      <c r="BL60" s="231"/>
      <c r="BM60" s="231"/>
      <c r="BN60" s="231"/>
      <c r="BO60" s="240"/>
      <c r="BP60" s="240"/>
      <c r="BQ60" s="237">
        <v>54</v>
      </c>
      <c r="BR60" s="238"/>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9"/>
    </row>
    <row r="61" spans="1:131" ht="26.25" customHeight="1" thickBot="1" x14ac:dyDescent="0.25">
      <c r="A61" s="237">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1"/>
      <c r="BK61" s="231"/>
      <c r="BL61" s="231"/>
      <c r="BM61" s="231"/>
      <c r="BN61" s="231"/>
      <c r="BO61" s="240"/>
      <c r="BP61" s="240"/>
      <c r="BQ61" s="237">
        <v>55</v>
      </c>
      <c r="BR61" s="238"/>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9"/>
    </row>
    <row r="62" spans="1:131" ht="26.25" customHeight="1" x14ac:dyDescent="0.2">
      <c r="A62" s="237">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425</v>
      </c>
      <c r="BK62" s="835"/>
      <c r="BL62" s="835"/>
      <c r="BM62" s="835"/>
      <c r="BN62" s="836"/>
      <c r="BO62" s="240"/>
      <c r="BP62" s="240"/>
      <c r="BQ62" s="237">
        <v>56</v>
      </c>
      <c r="BR62" s="238"/>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9"/>
    </row>
    <row r="63" spans="1:131" ht="26.25" customHeight="1" thickBot="1" x14ac:dyDescent="0.25">
      <c r="A63" s="239" t="s">
        <v>400</v>
      </c>
      <c r="B63" s="818" t="s">
        <v>426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28783</v>
      </c>
      <c r="AG63" s="873"/>
      <c r="AH63" s="873"/>
      <c r="AI63" s="873"/>
      <c r="AJ63" s="874"/>
      <c r="AK63" s="875"/>
      <c r="AL63" s="870"/>
      <c r="AM63" s="870"/>
      <c r="AN63" s="870"/>
      <c r="AO63" s="870"/>
      <c r="AP63" s="873">
        <v>195026</v>
      </c>
      <c r="AQ63" s="873"/>
      <c r="AR63" s="873"/>
      <c r="AS63" s="873"/>
      <c r="AT63" s="873"/>
      <c r="AU63" s="873">
        <v>67653</v>
      </c>
      <c r="AV63" s="873"/>
      <c r="AW63" s="873"/>
      <c r="AX63" s="873"/>
      <c r="AY63" s="873"/>
      <c r="AZ63" s="877"/>
      <c r="BA63" s="877"/>
      <c r="BB63" s="877"/>
      <c r="BC63" s="877"/>
      <c r="BD63" s="877"/>
      <c r="BE63" s="878"/>
      <c r="BF63" s="878"/>
      <c r="BG63" s="878"/>
      <c r="BH63" s="878"/>
      <c r="BI63" s="879"/>
      <c r="BJ63" s="880" t="s">
        <v>367</v>
      </c>
      <c r="BK63" s="881"/>
      <c r="BL63" s="881"/>
      <c r="BM63" s="881"/>
      <c r="BN63" s="882"/>
      <c r="BO63" s="240"/>
      <c r="BP63" s="240"/>
      <c r="BQ63" s="237">
        <v>57</v>
      </c>
      <c r="BR63" s="238"/>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9"/>
    </row>
    <row r="65" spans="1:131" ht="26.25" customHeight="1" thickBot="1" x14ac:dyDescent="0.25">
      <c r="A65" s="231" t="s">
        <v>427</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9"/>
    </row>
    <row r="66" spans="1:131" ht="26.25" customHeight="1" x14ac:dyDescent="0.2">
      <c r="A66" s="756" t="s">
        <v>428</v>
      </c>
      <c r="B66" s="757"/>
      <c r="C66" s="757"/>
      <c r="D66" s="757"/>
      <c r="E66" s="757"/>
      <c r="F66" s="757"/>
      <c r="G66" s="757"/>
      <c r="H66" s="757"/>
      <c r="I66" s="757"/>
      <c r="J66" s="757"/>
      <c r="K66" s="757"/>
      <c r="L66" s="757"/>
      <c r="M66" s="757"/>
      <c r="N66" s="757"/>
      <c r="O66" s="757"/>
      <c r="P66" s="758"/>
      <c r="Q66" s="762" t="s">
        <v>429</v>
      </c>
      <c r="R66" s="763"/>
      <c r="S66" s="763"/>
      <c r="T66" s="763"/>
      <c r="U66" s="764"/>
      <c r="V66" s="762" t="s">
        <v>430</v>
      </c>
      <c r="W66" s="763"/>
      <c r="X66" s="763"/>
      <c r="Y66" s="763"/>
      <c r="Z66" s="764"/>
      <c r="AA66" s="762" t="s">
        <v>431</v>
      </c>
      <c r="AB66" s="763"/>
      <c r="AC66" s="763"/>
      <c r="AD66" s="763"/>
      <c r="AE66" s="764"/>
      <c r="AF66" s="883" t="s">
        <v>432</v>
      </c>
      <c r="AG66" s="844"/>
      <c r="AH66" s="844"/>
      <c r="AI66" s="844"/>
      <c r="AJ66" s="884"/>
      <c r="AK66" s="762" t="s">
        <v>433</v>
      </c>
      <c r="AL66" s="757"/>
      <c r="AM66" s="757"/>
      <c r="AN66" s="757"/>
      <c r="AO66" s="758"/>
      <c r="AP66" s="762" t="s">
        <v>434</v>
      </c>
      <c r="AQ66" s="763"/>
      <c r="AR66" s="763"/>
      <c r="AS66" s="763"/>
      <c r="AT66" s="764"/>
      <c r="AU66" s="762" t="s">
        <v>435</v>
      </c>
      <c r="AV66" s="763"/>
      <c r="AW66" s="763"/>
      <c r="AX66" s="763"/>
      <c r="AY66" s="764"/>
      <c r="AZ66" s="762" t="s">
        <v>381</v>
      </c>
      <c r="BA66" s="763"/>
      <c r="BB66" s="763"/>
      <c r="BC66" s="763"/>
      <c r="BD66" s="769"/>
      <c r="BE66" s="240"/>
      <c r="BF66" s="240"/>
      <c r="BG66" s="240"/>
      <c r="BH66" s="240"/>
      <c r="BI66" s="240"/>
      <c r="BJ66" s="240"/>
      <c r="BK66" s="240"/>
      <c r="BL66" s="240"/>
      <c r="BM66" s="240"/>
      <c r="BN66" s="240"/>
      <c r="BO66" s="240"/>
      <c r="BP66" s="240"/>
      <c r="BQ66" s="237">
        <v>60</v>
      </c>
      <c r="BR66" s="242"/>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9"/>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0"/>
      <c r="BF67" s="240"/>
      <c r="BG67" s="240"/>
      <c r="BH67" s="240"/>
      <c r="BI67" s="240"/>
      <c r="BJ67" s="240"/>
      <c r="BK67" s="240"/>
      <c r="BL67" s="240"/>
      <c r="BM67" s="240"/>
      <c r="BN67" s="240"/>
      <c r="BO67" s="240"/>
      <c r="BP67" s="240"/>
      <c r="BQ67" s="237">
        <v>61</v>
      </c>
      <c r="BR67" s="242"/>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9"/>
    </row>
    <row r="68" spans="1:131" ht="26.25" customHeight="1" thickTop="1" x14ac:dyDescent="0.2">
      <c r="A68" s="235">
        <v>1</v>
      </c>
      <c r="B68" s="898" t="s">
        <v>608</v>
      </c>
      <c r="C68" s="899"/>
      <c r="D68" s="899"/>
      <c r="E68" s="899"/>
      <c r="F68" s="899"/>
      <c r="G68" s="899"/>
      <c r="H68" s="899"/>
      <c r="I68" s="899"/>
      <c r="J68" s="899"/>
      <c r="K68" s="899"/>
      <c r="L68" s="899"/>
      <c r="M68" s="899"/>
      <c r="N68" s="899"/>
      <c r="O68" s="899"/>
      <c r="P68" s="900"/>
      <c r="Q68" s="901">
        <v>582</v>
      </c>
      <c r="R68" s="895"/>
      <c r="S68" s="895"/>
      <c r="T68" s="895"/>
      <c r="U68" s="895"/>
      <c r="V68" s="895">
        <v>501</v>
      </c>
      <c r="W68" s="895"/>
      <c r="X68" s="895"/>
      <c r="Y68" s="895"/>
      <c r="Z68" s="895"/>
      <c r="AA68" s="895">
        <f>Q68-V68</f>
        <v>81</v>
      </c>
      <c r="AB68" s="895"/>
      <c r="AC68" s="895"/>
      <c r="AD68" s="895"/>
      <c r="AE68" s="895"/>
      <c r="AF68" s="895">
        <v>81</v>
      </c>
      <c r="AG68" s="895"/>
      <c r="AH68" s="895"/>
      <c r="AI68" s="895"/>
      <c r="AJ68" s="895"/>
      <c r="AK68" s="895"/>
      <c r="AL68" s="895"/>
      <c r="AM68" s="895"/>
      <c r="AN68" s="895"/>
      <c r="AO68" s="895"/>
      <c r="AP68" s="895">
        <v>34769</v>
      </c>
      <c r="AQ68" s="895"/>
      <c r="AR68" s="895"/>
      <c r="AS68" s="895"/>
      <c r="AT68" s="895"/>
      <c r="AU68" s="895"/>
      <c r="AV68" s="895"/>
      <c r="AW68" s="895"/>
      <c r="AX68" s="895"/>
      <c r="AY68" s="895"/>
      <c r="AZ68" s="896"/>
      <c r="BA68" s="896"/>
      <c r="BB68" s="896"/>
      <c r="BC68" s="896"/>
      <c r="BD68" s="897"/>
      <c r="BE68" s="240"/>
      <c r="BF68" s="240"/>
      <c r="BG68" s="240"/>
      <c r="BH68" s="240"/>
      <c r="BI68" s="240"/>
      <c r="BJ68" s="240"/>
      <c r="BK68" s="240"/>
      <c r="BL68" s="240"/>
      <c r="BM68" s="240"/>
      <c r="BN68" s="240"/>
      <c r="BO68" s="240"/>
      <c r="BP68" s="240"/>
      <c r="BQ68" s="237">
        <v>62</v>
      </c>
      <c r="BR68" s="242"/>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9"/>
    </row>
    <row r="69" spans="1:131" ht="26.25" customHeight="1" x14ac:dyDescent="0.2">
      <c r="A69" s="237">
        <v>2</v>
      </c>
      <c r="B69" s="902" t="s">
        <v>609</v>
      </c>
      <c r="C69" s="903"/>
      <c r="D69" s="903"/>
      <c r="E69" s="903"/>
      <c r="F69" s="903"/>
      <c r="G69" s="903"/>
      <c r="H69" s="903"/>
      <c r="I69" s="903"/>
      <c r="J69" s="903"/>
      <c r="K69" s="903"/>
      <c r="L69" s="903"/>
      <c r="M69" s="903"/>
      <c r="N69" s="903"/>
      <c r="O69" s="903"/>
      <c r="P69" s="904"/>
      <c r="Q69" s="905">
        <v>258</v>
      </c>
      <c r="R69" s="859"/>
      <c r="S69" s="859"/>
      <c r="T69" s="859"/>
      <c r="U69" s="859"/>
      <c r="V69" s="859">
        <v>247</v>
      </c>
      <c r="W69" s="859"/>
      <c r="X69" s="859"/>
      <c r="Y69" s="859"/>
      <c r="Z69" s="859"/>
      <c r="AA69" s="859">
        <f t="shared" ref="AA69:AA70" si="0">Q69-V69</f>
        <v>11</v>
      </c>
      <c r="AB69" s="859"/>
      <c r="AC69" s="859"/>
      <c r="AD69" s="859"/>
      <c r="AE69" s="859"/>
      <c r="AF69" s="859">
        <v>11</v>
      </c>
      <c r="AG69" s="859"/>
      <c r="AH69" s="859"/>
      <c r="AI69" s="859"/>
      <c r="AJ69" s="859"/>
      <c r="AK69" s="859"/>
      <c r="AL69" s="859"/>
      <c r="AM69" s="859"/>
      <c r="AN69" s="859"/>
      <c r="AO69" s="859"/>
      <c r="AP69" s="859"/>
      <c r="AQ69" s="859"/>
      <c r="AR69" s="859"/>
      <c r="AS69" s="859"/>
      <c r="AT69" s="859"/>
      <c r="AU69" s="859"/>
      <c r="AV69" s="859"/>
      <c r="AW69" s="859"/>
      <c r="AX69" s="859"/>
      <c r="AY69" s="859"/>
      <c r="AZ69" s="861"/>
      <c r="BA69" s="861"/>
      <c r="BB69" s="861"/>
      <c r="BC69" s="861"/>
      <c r="BD69" s="862"/>
      <c r="BE69" s="240"/>
      <c r="BF69" s="240"/>
      <c r="BG69" s="240"/>
      <c r="BH69" s="240"/>
      <c r="BI69" s="240"/>
      <c r="BJ69" s="240"/>
      <c r="BK69" s="240"/>
      <c r="BL69" s="240"/>
      <c r="BM69" s="240"/>
      <c r="BN69" s="240"/>
      <c r="BO69" s="240"/>
      <c r="BP69" s="240"/>
      <c r="BQ69" s="237">
        <v>63</v>
      </c>
      <c r="BR69" s="242"/>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9"/>
    </row>
    <row r="70" spans="1:131" ht="26.25" customHeight="1" x14ac:dyDescent="0.2">
      <c r="A70" s="237">
        <v>3</v>
      </c>
      <c r="B70" s="902" t="s">
        <v>610</v>
      </c>
      <c r="C70" s="903"/>
      <c r="D70" s="903"/>
      <c r="E70" s="903"/>
      <c r="F70" s="903"/>
      <c r="G70" s="903"/>
      <c r="H70" s="903"/>
      <c r="I70" s="903"/>
      <c r="J70" s="903"/>
      <c r="K70" s="903"/>
      <c r="L70" s="903"/>
      <c r="M70" s="903"/>
      <c r="N70" s="903"/>
      <c r="O70" s="903"/>
      <c r="P70" s="904"/>
      <c r="Q70" s="905">
        <v>300630</v>
      </c>
      <c r="R70" s="859"/>
      <c r="S70" s="859"/>
      <c r="T70" s="859"/>
      <c r="U70" s="859"/>
      <c r="V70" s="859">
        <v>289232</v>
      </c>
      <c r="W70" s="859"/>
      <c r="X70" s="859"/>
      <c r="Y70" s="859"/>
      <c r="Z70" s="859"/>
      <c r="AA70" s="859">
        <f t="shared" si="0"/>
        <v>11398</v>
      </c>
      <c r="AB70" s="859"/>
      <c r="AC70" s="859"/>
      <c r="AD70" s="859"/>
      <c r="AE70" s="859"/>
      <c r="AF70" s="859">
        <v>11398</v>
      </c>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40"/>
      <c r="BF70" s="240"/>
      <c r="BG70" s="240"/>
      <c r="BH70" s="240"/>
      <c r="BI70" s="240"/>
      <c r="BJ70" s="240"/>
      <c r="BK70" s="240"/>
      <c r="BL70" s="240"/>
      <c r="BM70" s="240"/>
      <c r="BN70" s="240"/>
      <c r="BO70" s="240"/>
      <c r="BP70" s="240"/>
      <c r="BQ70" s="237">
        <v>64</v>
      </c>
      <c r="BR70" s="242"/>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9"/>
    </row>
    <row r="71" spans="1:131" ht="26.25" customHeight="1" x14ac:dyDescent="0.2">
      <c r="A71" s="237">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40"/>
      <c r="BF71" s="240"/>
      <c r="BG71" s="240"/>
      <c r="BH71" s="240"/>
      <c r="BI71" s="240"/>
      <c r="BJ71" s="240"/>
      <c r="BK71" s="240"/>
      <c r="BL71" s="240"/>
      <c r="BM71" s="240"/>
      <c r="BN71" s="240"/>
      <c r="BO71" s="240"/>
      <c r="BP71" s="240"/>
      <c r="BQ71" s="237">
        <v>65</v>
      </c>
      <c r="BR71" s="242"/>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9"/>
    </row>
    <row r="72" spans="1:131" ht="26.25" customHeight="1" x14ac:dyDescent="0.2">
      <c r="A72" s="237">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0"/>
      <c r="BF72" s="240"/>
      <c r="BG72" s="240"/>
      <c r="BH72" s="240"/>
      <c r="BI72" s="240"/>
      <c r="BJ72" s="240"/>
      <c r="BK72" s="240"/>
      <c r="BL72" s="240"/>
      <c r="BM72" s="240"/>
      <c r="BN72" s="240"/>
      <c r="BO72" s="240"/>
      <c r="BP72" s="240"/>
      <c r="BQ72" s="237">
        <v>66</v>
      </c>
      <c r="BR72" s="242"/>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9"/>
    </row>
    <row r="73" spans="1:131" ht="26.25" customHeight="1" x14ac:dyDescent="0.2">
      <c r="A73" s="237">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0"/>
      <c r="BF73" s="240"/>
      <c r="BG73" s="240"/>
      <c r="BH73" s="240"/>
      <c r="BI73" s="240"/>
      <c r="BJ73" s="240"/>
      <c r="BK73" s="240"/>
      <c r="BL73" s="240"/>
      <c r="BM73" s="240"/>
      <c r="BN73" s="240"/>
      <c r="BO73" s="240"/>
      <c r="BP73" s="240"/>
      <c r="BQ73" s="237">
        <v>67</v>
      </c>
      <c r="BR73" s="242"/>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9"/>
    </row>
    <row r="74" spans="1:131" ht="26.25" customHeight="1" x14ac:dyDescent="0.2">
      <c r="A74" s="237">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0"/>
      <c r="BF74" s="240"/>
      <c r="BG74" s="240"/>
      <c r="BH74" s="240"/>
      <c r="BI74" s="240"/>
      <c r="BJ74" s="240"/>
      <c r="BK74" s="240"/>
      <c r="BL74" s="240"/>
      <c r="BM74" s="240"/>
      <c r="BN74" s="240"/>
      <c r="BO74" s="240"/>
      <c r="BP74" s="240"/>
      <c r="BQ74" s="237">
        <v>68</v>
      </c>
      <c r="BR74" s="242"/>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9"/>
    </row>
    <row r="75" spans="1:131" ht="26.25" customHeight="1" x14ac:dyDescent="0.2">
      <c r="A75" s="237">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0"/>
      <c r="BF75" s="240"/>
      <c r="BG75" s="240"/>
      <c r="BH75" s="240"/>
      <c r="BI75" s="240"/>
      <c r="BJ75" s="240"/>
      <c r="BK75" s="240"/>
      <c r="BL75" s="240"/>
      <c r="BM75" s="240"/>
      <c r="BN75" s="240"/>
      <c r="BO75" s="240"/>
      <c r="BP75" s="240"/>
      <c r="BQ75" s="237">
        <v>69</v>
      </c>
      <c r="BR75" s="242"/>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9"/>
    </row>
    <row r="76" spans="1:131" ht="26.25" customHeight="1" x14ac:dyDescent="0.2">
      <c r="A76" s="237">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0"/>
      <c r="BF76" s="240"/>
      <c r="BG76" s="240"/>
      <c r="BH76" s="240"/>
      <c r="BI76" s="240"/>
      <c r="BJ76" s="240"/>
      <c r="BK76" s="240"/>
      <c r="BL76" s="240"/>
      <c r="BM76" s="240"/>
      <c r="BN76" s="240"/>
      <c r="BO76" s="240"/>
      <c r="BP76" s="240"/>
      <c r="BQ76" s="237">
        <v>70</v>
      </c>
      <c r="BR76" s="242"/>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9"/>
    </row>
    <row r="77" spans="1:131" ht="26.25" customHeight="1" x14ac:dyDescent="0.2">
      <c r="A77" s="237">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0"/>
      <c r="BF77" s="240"/>
      <c r="BG77" s="240"/>
      <c r="BH77" s="240"/>
      <c r="BI77" s="240"/>
      <c r="BJ77" s="240"/>
      <c r="BK77" s="240"/>
      <c r="BL77" s="240"/>
      <c r="BM77" s="240"/>
      <c r="BN77" s="240"/>
      <c r="BO77" s="240"/>
      <c r="BP77" s="240"/>
      <c r="BQ77" s="237">
        <v>71</v>
      </c>
      <c r="BR77" s="242"/>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9"/>
    </row>
    <row r="78" spans="1:131" ht="26.25" customHeight="1" x14ac:dyDescent="0.2">
      <c r="A78" s="237">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0"/>
      <c r="BF78" s="240"/>
      <c r="BG78" s="240"/>
      <c r="BH78" s="240"/>
      <c r="BI78" s="240"/>
      <c r="BJ78" s="229"/>
      <c r="BK78" s="229"/>
      <c r="BL78" s="229"/>
      <c r="BM78" s="229"/>
      <c r="BN78" s="229"/>
      <c r="BO78" s="240"/>
      <c r="BP78" s="240"/>
      <c r="BQ78" s="237">
        <v>72</v>
      </c>
      <c r="BR78" s="242"/>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9"/>
    </row>
    <row r="79" spans="1:131" ht="26.25" customHeight="1" x14ac:dyDescent="0.2">
      <c r="A79" s="237">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0"/>
      <c r="BF79" s="240"/>
      <c r="BG79" s="240"/>
      <c r="BH79" s="240"/>
      <c r="BI79" s="240"/>
      <c r="BJ79" s="229"/>
      <c r="BK79" s="229"/>
      <c r="BL79" s="229"/>
      <c r="BM79" s="229"/>
      <c r="BN79" s="229"/>
      <c r="BO79" s="240"/>
      <c r="BP79" s="240"/>
      <c r="BQ79" s="237">
        <v>73</v>
      </c>
      <c r="BR79" s="242"/>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9"/>
    </row>
    <row r="80" spans="1:131" ht="26.25" customHeight="1" x14ac:dyDescent="0.2">
      <c r="A80" s="237">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0"/>
      <c r="BF80" s="240"/>
      <c r="BG80" s="240"/>
      <c r="BH80" s="240"/>
      <c r="BI80" s="240"/>
      <c r="BJ80" s="240"/>
      <c r="BK80" s="240"/>
      <c r="BL80" s="240"/>
      <c r="BM80" s="240"/>
      <c r="BN80" s="240"/>
      <c r="BO80" s="240"/>
      <c r="BP80" s="240"/>
      <c r="BQ80" s="237">
        <v>74</v>
      </c>
      <c r="BR80" s="242"/>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9"/>
    </row>
    <row r="81" spans="1:131" ht="26.25" customHeight="1" x14ac:dyDescent="0.2">
      <c r="A81" s="237">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0"/>
      <c r="BF81" s="240"/>
      <c r="BG81" s="240"/>
      <c r="BH81" s="240"/>
      <c r="BI81" s="240"/>
      <c r="BJ81" s="240"/>
      <c r="BK81" s="240"/>
      <c r="BL81" s="240"/>
      <c r="BM81" s="240"/>
      <c r="BN81" s="240"/>
      <c r="BO81" s="240"/>
      <c r="BP81" s="240"/>
      <c r="BQ81" s="237">
        <v>75</v>
      </c>
      <c r="BR81" s="242"/>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9"/>
    </row>
    <row r="82" spans="1:131" ht="26.25" customHeight="1" x14ac:dyDescent="0.2">
      <c r="A82" s="237">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0"/>
      <c r="BF82" s="240"/>
      <c r="BG82" s="240"/>
      <c r="BH82" s="240"/>
      <c r="BI82" s="240"/>
      <c r="BJ82" s="240"/>
      <c r="BK82" s="240"/>
      <c r="BL82" s="240"/>
      <c r="BM82" s="240"/>
      <c r="BN82" s="240"/>
      <c r="BO82" s="240"/>
      <c r="BP82" s="240"/>
      <c r="BQ82" s="237">
        <v>76</v>
      </c>
      <c r="BR82" s="242"/>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9"/>
    </row>
    <row r="83" spans="1:131" ht="26.25" customHeight="1" x14ac:dyDescent="0.2">
      <c r="A83" s="237">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0"/>
      <c r="BF83" s="240"/>
      <c r="BG83" s="240"/>
      <c r="BH83" s="240"/>
      <c r="BI83" s="240"/>
      <c r="BJ83" s="240"/>
      <c r="BK83" s="240"/>
      <c r="BL83" s="240"/>
      <c r="BM83" s="240"/>
      <c r="BN83" s="240"/>
      <c r="BO83" s="240"/>
      <c r="BP83" s="240"/>
      <c r="BQ83" s="237">
        <v>77</v>
      </c>
      <c r="BR83" s="242"/>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9"/>
    </row>
    <row r="84" spans="1:131" ht="26.25" customHeight="1" x14ac:dyDescent="0.2">
      <c r="A84" s="237">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0"/>
      <c r="BF84" s="240"/>
      <c r="BG84" s="240"/>
      <c r="BH84" s="240"/>
      <c r="BI84" s="240"/>
      <c r="BJ84" s="240"/>
      <c r="BK84" s="240"/>
      <c r="BL84" s="240"/>
      <c r="BM84" s="240"/>
      <c r="BN84" s="240"/>
      <c r="BO84" s="240"/>
      <c r="BP84" s="240"/>
      <c r="BQ84" s="237">
        <v>78</v>
      </c>
      <c r="BR84" s="242"/>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9"/>
    </row>
    <row r="85" spans="1:131" ht="26.25" customHeight="1" x14ac:dyDescent="0.2">
      <c r="A85" s="237">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0"/>
      <c r="BF85" s="240"/>
      <c r="BG85" s="240"/>
      <c r="BH85" s="240"/>
      <c r="BI85" s="240"/>
      <c r="BJ85" s="240"/>
      <c r="BK85" s="240"/>
      <c r="BL85" s="240"/>
      <c r="BM85" s="240"/>
      <c r="BN85" s="240"/>
      <c r="BO85" s="240"/>
      <c r="BP85" s="240"/>
      <c r="BQ85" s="237">
        <v>79</v>
      </c>
      <c r="BR85" s="242"/>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9"/>
    </row>
    <row r="86" spans="1:131" ht="26.25" customHeight="1" x14ac:dyDescent="0.2">
      <c r="A86" s="237">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0"/>
      <c r="BF86" s="240"/>
      <c r="BG86" s="240"/>
      <c r="BH86" s="240"/>
      <c r="BI86" s="240"/>
      <c r="BJ86" s="240"/>
      <c r="BK86" s="240"/>
      <c r="BL86" s="240"/>
      <c r="BM86" s="240"/>
      <c r="BN86" s="240"/>
      <c r="BO86" s="240"/>
      <c r="BP86" s="240"/>
      <c r="BQ86" s="237">
        <v>80</v>
      </c>
      <c r="BR86" s="242"/>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9"/>
    </row>
    <row r="87" spans="1:131" ht="26.25" customHeight="1" x14ac:dyDescent="0.2">
      <c r="A87" s="243">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0"/>
      <c r="BF87" s="240"/>
      <c r="BG87" s="240"/>
      <c r="BH87" s="240"/>
      <c r="BI87" s="240"/>
      <c r="BJ87" s="240"/>
      <c r="BK87" s="240"/>
      <c r="BL87" s="240"/>
      <c r="BM87" s="240"/>
      <c r="BN87" s="240"/>
      <c r="BO87" s="240"/>
      <c r="BP87" s="240"/>
      <c r="BQ87" s="237">
        <v>81</v>
      </c>
      <c r="BR87" s="242"/>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9"/>
    </row>
    <row r="88" spans="1:131" ht="26.25" customHeight="1" thickBot="1" x14ac:dyDescent="0.25">
      <c r="A88" s="239" t="s">
        <v>400</v>
      </c>
      <c r="B88" s="818" t="s">
        <v>436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11490</v>
      </c>
      <c r="AG88" s="873"/>
      <c r="AH88" s="873"/>
      <c r="AI88" s="873"/>
      <c r="AJ88" s="873"/>
      <c r="AK88" s="870"/>
      <c r="AL88" s="870"/>
      <c r="AM88" s="870"/>
      <c r="AN88" s="870"/>
      <c r="AO88" s="870"/>
      <c r="AP88" s="873">
        <v>34769</v>
      </c>
      <c r="AQ88" s="873"/>
      <c r="AR88" s="873"/>
      <c r="AS88" s="873"/>
      <c r="AT88" s="873"/>
      <c r="AU88" s="873"/>
      <c r="AV88" s="873"/>
      <c r="AW88" s="873"/>
      <c r="AX88" s="873"/>
      <c r="AY88" s="873"/>
      <c r="AZ88" s="878"/>
      <c r="BA88" s="878"/>
      <c r="BB88" s="878"/>
      <c r="BC88" s="878"/>
      <c r="BD88" s="879"/>
      <c r="BE88" s="240"/>
      <c r="BF88" s="240"/>
      <c r="BG88" s="240"/>
      <c r="BH88" s="240"/>
      <c r="BI88" s="240"/>
      <c r="BJ88" s="240"/>
      <c r="BK88" s="240"/>
      <c r="BL88" s="240"/>
      <c r="BM88" s="240"/>
      <c r="BN88" s="240"/>
      <c r="BO88" s="240"/>
      <c r="BP88" s="240"/>
      <c r="BQ88" s="237">
        <v>82</v>
      </c>
      <c r="BR88" s="242"/>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400</v>
      </c>
      <c r="BR102" s="818" t="s">
        <v>437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4" t="s">
        <v>438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5" t="s">
        <v>439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440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441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46" t="s">
        <v>442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443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9" customFormat="1" ht="26.25" customHeight="1" x14ac:dyDescent="0.2">
      <c r="A109" s="941" t="s">
        <v>444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445</v>
      </c>
      <c r="AB109" s="922"/>
      <c r="AC109" s="922"/>
      <c r="AD109" s="922"/>
      <c r="AE109" s="923"/>
      <c r="AF109" s="921" t="s">
        <v>446</v>
      </c>
      <c r="AG109" s="922"/>
      <c r="AH109" s="922"/>
      <c r="AI109" s="922"/>
      <c r="AJ109" s="923"/>
      <c r="AK109" s="921" t="s">
        <v>307</v>
      </c>
      <c r="AL109" s="922"/>
      <c r="AM109" s="922"/>
      <c r="AN109" s="922"/>
      <c r="AO109" s="923"/>
      <c r="AP109" s="921" t="s">
        <v>447</v>
      </c>
      <c r="AQ109" s="922"/>
      <c r="AR109" s="922"/>
      <c r="AS109" s="922"/>
      <c r="AT109" s="924"/>
      <c r="AU109" s="941" t="s">
        <v>444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445</v>
      </c>
      <c r="BR109" s="922"/>
      <c r="BS109" s="922"/>
      <c r="BT109" s="922"/>
      <c r="BU109" s="923"/>
      <c r="BV109" s="921" t="s">
        <v>446</v>
      </c>
      <c r="BW109" s="922"/>
      <c r="BX109" s="922"/>
      <c r="BY109" s="922"/>
      <c r="BZ109" s="923"/>
      <c r="CA109" s="921" t="s">
        <v>307</v>
      </c>
      <c r="CB109" s="922"/>
      <c r="CC109" s="922"/>
      <c r="CD109" s="922"/>
      <c r="CE109" s="923"/>
      <c r="CF109" s="942" t="s">
        <v>447</v>
      </c>
      <c r="CG109" s="942"/>
      <c r="CH109" s="942"/>
      <c r="CI109" s="942"/>
      <c r="CJ109" s="942"/>
      <c r="CK109" s="921" t="s">
        <v>448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445</v>
      </c>
      <c r="DH109" s="922"/>
      <c r="DI109" s="922"/>
      <c r="DJ109" s="922"/>
      <c r="DK109" s="923"/>
      <c r="DL109" s="921" t="s">
        <v>446</v>
      </c>
      <c r="DM109" s="922"/>
      <c r="DN109" s="922"/>
      <c r="DO109" s="922"/>
      <c r="DP109" s="923"/>
      <c r="DQ109" s="921" t="s">
        <v>307</v>
      </c>
      <c r="DR109" s="922"/>
      <c r="DS109" s="922"/>
      <c r="DT109" s="922"/>
      <c r="DU109" s="923"/>
      <c r="DV109" s="921" t="s">
        <v>447</v>
      </c>
      <c r="DW109" s="922"/>
      <c r="DX109" s="922"/>
      <c r="DY109" s="922"/>
      <c r="DZ109" s="924"/>
    </row>
    <row r="110" spans="1:131" s="229" customFormat="1" ht="26.25" customHeight="1" x14ac:dyDescent="0.2">
      <c r="A110" s="925" t="s">
        <v>449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35114988</v>
      </c>
      <c r="AB110" s="929"/>
      <c r="AC110" s="929"/>
      <c r="AD110" s="929"/>
      <c r="AE110" s="930"/>
      <c r="AF110" s="931">
        <v>28558828</v>
      </c>
      <c r="AG110" s="929"/>
      <c r="AH110" s="929"/>
      <c r="AI110" s="929"/>
      <c r="AJ110" s="930"/>
      <c r="AK110" s="931">
        <v>31368217</v>
      </c>
      <c r="AL110" s="929"/>
      <c r="AM110" s="929"/>
      <c r="AN110" s="929"/>
      <c r="AO110" s="930"/>
      <c r="AP110" s="932">
        <v>16.8</v>
      </c>
      <c r="AQ110" s="933"/>
      <c r="AR110" s="933"/>
      <c r="AS110" s="933"/>
      <c r="AT110" s="934"/>
      <c r="AU110" s="935" t="s">
        <v>73</v>
      </c>
      <c r="AV110" s="936"/>
      <c r="AW110" s="936"/>
      <c r="AX110" s="936"/>
      <c r="AY110" s="936"/>
      <c r="AZ110" s="958" t="s">
        <v>450</v>
      </c>
      <c r="BA110" s="926"/>
      <c r="BB110" s="926"/>
      <c r="BC110" s="926"/>
      <c r="BD110" s="926"/>
      <c r="BE110" s="926"/>
      <c r="BF110" s="926"/>
      <c r="BG110" s="926"/>
      <c r="BH110" s="926"/>
      <c r="BI110" s="926"/>
      <c r="BJ110" s="926"/>
      <c r="BK110" s="926"/>
      <c r="BL110" s="926"/>
      <c r="BM110" s="926"/>
      <c r="BN110" s="926"/>
      <c r="BO110" s="926"/>
      <c r="BP110" s="927"/>
      <c r="BQ110" s="959">
        <v>481313290</v>
      </c>
      <c r="BR110" s="960"/>
      <c r="BS110" s="960"/>
      <c r="BT110" s="960"/>
      <c r="BU110" s="960"/>
      <c r="BV110" s="960">
        <v>496550892</v>
      </c>
      <c r="BW110" s="960"/>
      <c r="BX110" s="960"/>
      <c r="BY110" s="960"/>
      <c r="BZ110" s="960"/>
      <c r="CA110" s="960">
        <v>508448350</v>
      </c>
      <c r="CB110" s="960"/>
      <c r="CC110" s="960"/>
      <c r="CD110" s="960"/>
      <c r="CE110" s="960"/>
      <c r="CF110" s="973">
        <v>272.8</v>
      </c>
      <c r="CG110" s="974"/>
      <c r="CH110" s="974"/>
      <c r="CI110" s="974"/>
      <c r="CJ110" s="974"/>
      <c r="CK110" s="975" t="s">
        <v>451</v>
      </c>
      <c r="CL110" s="976"/>
      <c r="CM110" s="958" t="s">
        <v>452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1519375</v>
      </c>
      <c r="DH110" s="960"/>
      <c r="DI110" s="960"/>
      <c r="DJ110" s="960"/>
      <c r="DK110" s="960"/>
      <c r="DL110" s="960">
        <v>1343703</v>
      </c>
      <c r="DM110" s="960"/>
      <c r="DN110" s="960"/>
      <c r="DO110" s="960"/>
      <c r="DP110" s="960"/>
      <c r="DQ110" s="960">
        <v>1184201</v>
      </c>
      <c r="DR110" s="960"/>
      <c r="DS110" s="960"/>
      <c r="DT110" s="960"/>
      <c r="DU110" s="960"/>
      <c r="DV110" s="961">
        <v>0.6</v>
      </c>
      <c r="DW110" s="961"/>
      <c r="DX110" s="961"/>
      <c r="DY110" s="961"/>
      <c r="DZ110" s="962"/>
    </row>
    <row r="111" spans="1:131" s="229" customFormat="1" ht="26.25" customHeight="1" x14ac:dyDescent="0.2">
      <c r="A111" s="963" t="s">
        <v>453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454</v>
      </c>
      <c r="AB111" s="967"/>
      <c r="AC111" s="967"/>
      <c r="AD111" s="967"/>
      <c r="AE111" s="968"/>
      <c r="AF111" s="969" t="s">
        <v>454</v>
      </c>
      <c r="AG111" s="967"/>
      <c r="AH111" s="967"/>
      <c r="AI111" s="967"/>
      <c r="AJ111" s="968"/>
      <c r="AK111" s="969" t="s">
        <v>398</v>
      </c>
      <c r="AL111" s="967"/>
      <c r="AM111" s="967"/>
      <c r="AN111" s="967"/>
      <c r="AO111" s="968"/>
      <c r="AP111" s="970" t="s">
        <v>454</v>
      </c>
      <c r="AQ111" s="971"/>
      <c r="AR111" s="971"/>
      <c r="AS111" s="971"/>
      <c r="AT111" s="972"/>
      <c r="AU111" s="937"/>
      <c r="AV111" s="938"/>
      <c r="AW111" s="938"/>
      <c r="AX111" s="938"/>
      <c r="AY111" s="938"/>
      <c r="AZ111" s="951" t="s">
        <v>455</v>
      </c>
      <c r="BA111" s="952"/>
      <c r="BB111" s="952"/>
      <c r="BC111" s="952"/>
      <c r="BD111" s="952"/>
      <c r="BE111" s="952"/>
      <c r="BF111" s="952"/>
      <c r="BG111" s="952"/>
      <c r="BH111" s="952"/>
      <c r="BI111" s="952"/>
      <c r="BJ111" s="952"/>
      <c r="BK111" s="952"/>
      <c r="BL111" s="952"/>
      <c r="BM111" s="952"/>
      <c r="BN111" s="952"/>
      <c r="BO111" s="952"/>
      <c r="BP111" s="953"/>
      <c r="BQ111" s="954">
        <v>1538274</v>
      </c>
      <c r="BR111" s="955"/>
      <c r="BS111" s="955"/>
      <c r="BT111" s="955"/>
      <c r="BU111" s="955"/>
      <c r="BV111" s="955">
        <v>1353152</v>
      </c>
      <c r="BW111" s="955"/>
      <c r="BX111" s="955"/>
      <c r="BY111" s="955"/>
      <c r="BZ111" s="955"/>
      <c r="CA111" s="955">
        <v>1184201</v>
      </c>
      <c r="CB111" s="955"/>
      <c r="CC111" s="955"/>
      <c r="CD111" s="955"/>
      <c r="CE111" s="955"/>
      <c r="CF111" s="949">
        <v>0.6</v>
      </c>
      <c r="CG111" s="950"/>
      <c r="CH111" s="950"/>
      <c r="CI111" s="950"/>
      <c r="CJ111" s="950"/>
      <c r="CK111" s="977"/>
      <c r="CL111" s="978"/>
      <c r="CM111" s="951" t="s">
        <v>456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457</v>
      </c>
      <c r="DH111" s="955"/>
      <c r="DI111" s="955"/>
      <c r="DJ111" s="955"/>
      <c r="DK111" s="955"/>
      <c r="DL111" s="955" t="s">
        <v>458</v>
      </c>
      <c r="DM111" s="955"/>
      <c r="DN111" s="955"/>
      <c r="DO111" s="955"/>
      <c r="DP111" s="955"/>
      <c r="DQ111" s="955" t="s">
        <v>458</v>
      </c>
      <c r="DR111" s="955"/>
      <c r="DS111" s="955"/>
      <c r="DT111" s="955"/>
      <c r="DU111" s="955"/>
      <c r="DV111" s="956" t="s">
        <v>457</v>
      </c>
      <c r="DW111" s="956"/>
      <c r="DX111" s="956"/>
      <c r="DY111" s="956"/>
      <c r="DZ111" s="957"/>
    </row>
    <row r="112" spans="1:131" s="229" customFormat="1" ht="26.25" customHeight="1" x14ac:dyDescent="0.2">
      <c r="A112" s="981" t="s">
        <v>459</v>
      </c>
      <c r="B112" s="982"/>
      <c r="C112" s="952" t="s">
        <v>460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v>2333333</v>
      </c>
      <c r="AB112" s="988"/>
      <c r="AC112" s="988"/>
      <c r="AD112" s="988"/>
      <c r="AE112" s="989"/>
      <c r="AF112" s="990">
        <v>2666667</v>
      </c>
      <c r="AG112" s="988"/>
      <c r="AH112" s="988"/>
      <c r="AI112" s="988"/>
      <c r="AJ112" s="989"/>
      <c r="AK112" s="990">
        <v>3000000</v>
      </c>
      <c r="AL112" s="988"/>
      <c r="AM112" s="988"/>
      <c r="AN112" s="988"/>
      <c r="AO112" s="989"/>
      <c r="AP112" s="991">
        <v>1.6</v>
      </c>
      <c r="AQ112" s="992"/>
      <c r="AR112" s="992"/>
      <c r="AS112" s="992"/>
      <c r="AT112" s="993"/>
      <c r="AU112" s="937"/>
      <c r="AV112" s="938"/>
      <c r="AW112" s="938"/>
      <c r="AX112" s="938"/>
      <c r="AY112" s="938"/>
      <c r="AZ112" s="951" t="s">
        <v>461</v>
      </c>
      <c r="BA112" s="952"/>
      <c r="BB112" s="952"/>
      <c r="BC112" s="952"/>
      <c r="BD112" s="952"/>
      <c r="BE112" s="952"/>
      <c r="BF112" s="952"/>
      <c r="BG112" s="952"/>
      <c r="BH112" s="952"/>
      <c r="BI112" s="952"/>
      <c r="BJ112" s="952"/>
      <c r="BK112" s="952"/>
      <c r="BL112" s="952"/>
      <c r="BM112" s="952"/>
      <c r="BN112" s="952"/>
      <c r="BO112" s="952"/>
      <c r="BP112" s="953"/>
      <c r="BQ112" s="954">
        <v>72307753</v>
      </c>
      <c r="BR112" s="955"/>
      <c r="BS112" s="955"/>
      <c r="BT112" s="955"/>
      <c r="BU112" s="955"/>
      <c r="BV112" s="955">
        <v>70323114</v>
      </c>
      <c r="BW112" s="955"/>
      <c r="BX112" s="955"/>
      <c r="BY112" s="955"/>
      <c r="BZ112" s="955"/>
      <c r="CA112" s="955">
        <v>67653431</v>
      </c>
      <c r="CB112" s="955"/>
      <c r="CC112" s="955"/>
      <c r="CD112" s="955"/>
      <c r="CE112" s="955"/>
      <c r="CF112" s="949">
        <v>36.299999999999997</v>
      </c>
      <c r="CG112" s="950"/>
      <c r="CH112" s="950"/>
      <c r="CI112" s="950"/>
      <c r="CJ112" s="950"/>
      <c r="CK112" s="977"/>
      <c r="CL112" s="978"/>
      <c r="CM112" s="951" t="s">
        <v>462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18899</v>
      </c>
      <c r="DH112" s="955"/>
      <c r="DI112" s="955"/>
      <c r="DJ112" s="955"/>
      <c r="DK112" s="955"/>
      <c r="DL112" s="955">
        <v>9449</v>
      </c>
      <c r="DM112" s="955"/>
      <c r="DN112" s="955"/>
      <c r="DO112" s="955"/>
      <c r="DP112" s="955"/>
      <c r="DQ112" s="955" t="s">
        <v>457</v>
      </c>
      <c r="DR112" s="955"/>
      <c r="DS112" s="955"/>
      <c r="DT112" s="955"/>
      <c r="DU112" s="955"/>
      <c r="DV112" s="956" t="s">
        <v>463</v>
      </c>
      <c r="DW112" s="956"/>
      <c r="DX112" s="956"/>
      <c r="DY112" s="956"/>
      <c r="DZ112" s="957"/>
    </row>
    <row r="113" spans="1:130" s="229" customFormat="1" ht="26.25" customHeight="1" x14ac:dyDescent="0.2">
      <c r="A113" s="983"/>
      <c r="B113" s="984"/>
      <c r="C113" s="952" t="s">
        <v>464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4994240</v>
      </c>
      <c r="AB113" s="967"/>
      <c r="AC113" s="967"/>
      <c r="AD113" s="967"/>
      <c r="AE113" s="968"/>
      <c r="AF113" s="969">
        <v>4902591</v>
      </c>
      <c r="AG113" s="967"/>
      <c r="AH113" s="967"/>
      <c r="AI113" s="967"/>
      <c r="AJ113" s="968"/>
      <c r="AK113" s="969">
        <v>4965973</v>
      </c>
      <c r="AL113" s="967"/>
      <c r="AM113" s="967"/>
      <c r="AN113" s="967"/>
      <c r="AO113" s="968"/>
      <c r="AP113" s="970">
        <v>2.7</v>
      </c>
      <c r="AQ113" s="971"/>
      <c r="AR113" s="971"/>
      <c r="AS113" s="971"/>
      <c r="AT113" s="972"/>
      <c r="AU113" s="937"/>
      <c r="AV113" s="938"/>
      <c r="AW113" s="938"/>
      <c r="AX113" s="938"/>
      <c r="AY113" s="938"/>
      <c r="AZ113" s="951" t="s">
        <v>465</v>
      </c>
      <c r="BA113" s="952"/>
      <c r="BB113" s="952"/>
      <c r="BC113" s="952"/>
      <c r="BD113" s="952"/>
      <c r="BE113" s="952"/>
      <c r="BF113" s="952"/>
      <c r="BG113" s="952"/>
      <c r="BH113" s="952"/>
      <c r="BI113" s="952"/>
      <c r="BJ113" s="952"/>
      <c r="BK113" s="952"/>
      <c r="BL113" s="952"/>
      <c r="BM113" s="952"/>
      <c r="BN113" s="952"/>
      <c r="BO113" s="952"/>
      <c r="BP113" s="953"/>
      <c r="BQ113" s="954">
        <v>1242</v>
      </c>
      <c r="BR113" s="955"/>
      <c r="BS113" s="955"/>
      <c r="BT113" s="955"/>
      <c r="BU113" s="955"/>
      <c r="BV113" s="955">
        <v>18995</v>
      </c>
      <c r="BW113" s="955"/>
      <c r="BX113" s="955"/>
      <c r="BY113" s="955"/>
      <c r="BZ113" s="955"/>
      <c r="CA113" s="955">
        <v>34800</v>
      </c>
      <c r="CB113" s="955"/>
      <c r="CC113" s="955"/>
      <c r="CD113" s="955"/>
      <c r="CE113" s="955"/>
      <c r="CF113" s="949">
        <v>0</v>
      </c>
      <c r="CG113" s="950"/>
      <c r="CH113" s="950"/>
      <c r="CI113" s="950"/>
      <c r="CJ113" s="950"/>
      <c r="CK113" s="977"/>
      <c r="CL113" s="978"/>
      <c r="CM113" s="951" t="s">
        <v>466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367</v>
      </c>
      <c r="DH113" s="988"/>
      <c r="DI113" s="988"/>
      <c r="DJ113" s="988"/>
      <c r="DK113" s="989"/>
      <c r="DL113" s="990" t="s">
        <v>367</v>
      </c>
      <c r="DM113" s="988"/>
      <c r="DN113" s="988"/>
      <c r="DO113" s="988"/>
      <c r="DP113" s="989"/>
      <c r="DQ113" s="990" t="s">
        <v>458</v>
      </c>
      <c r="DR113" s="988"/>
      <c r="DS113" s="988"/>
      <c r="DT113" s="988"/>
      <c r="DU113" s="989"/>
      <c r="DV113" s="991" t="s">
        <v>467</v>
      </c>
      <c r="DW113" s="992"/>
      <c r="DX113" s="992"/>
      <c r="DY113" s="992"/>
      <c r="DZ113" s="993"/>
    </row>
    <row r="114" spans="1:130" s="229" customFormat="1" ht="26.25" customHeight="1" x14ac:dyDescent="0.2">
      <c r="A114" s="983"/>
      <c r="B114" s="984"/>
      <c r="C114" s="952" t="s">
        <v>468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265</v>
      </c>
      <c r="AB114" s="988"/>
      <c r="AC114" s="988"/>
      <c r="AD114" s="988"/>
      <c r="AE114" s="989"/>
      <c r="AF114" s="990">
        <v>352</v>
      </c>
      <c r="AG114" s="988"/>
      <c r="AH114" s="988"/>
      <c r="AI114" s="988"/>
      <c r="AJ114" s="989"/>
      <c r="AK114" s="990">
        <v>297</v>
      </c>
      <c r="AL114" s="988"/>
      <c r="AM114" s="988"/>
      <c r="AN114" s="988"/>
      <c r="AO114" s="989"/>
      <c r="AP114" s="991">
        <v>0</v>
      </c>
      <c r="AQ114" s="992"/>
      <c r="AR114" s="992"/>
      <c r="AS114" s="992"/>
      <c r="AT114" s="993"/>
      <c r="AU114" s="937"/>
      <c r="AV114" s="938"/>
      <c r="AW114" s="938"/>
      <c r="AX114" s="938"/>
      <c r="AY114" s="938"/>
      <c r="AZ114" s="951" t="s">
        <v>469</v>
      </c>
      <c r="BA114" s="952"/>
      <c r="BB114" s="952"/>
      <c r="BC114" s="952"/>
      <c r="BD114" s="952"/>
      <c r="BE114" s="952"/>
      <c r="BF114" s="952"/>
      <c r="BG114" s="952"/>
      <c r="BH114" s="952"/>
      <c r="BI114" s="952"/>
      <c r="BJ114" s="952"/>
      <c r="BK114" s="952"/>
      <c r="BL114" s="952"/>
      <c r="BM114" s="952"/>
      <c r="BN114" s="952"/>
      <c r="BO114" s="952"/>
      <c r="BP114" s="953"/>
      <c r="BQ114" s="954">
        <v>72459306</v>
      </c>
      <c r="BR114" s="955"/>
      <c r="BS114" s="955"/>
      <c r="BT114" s="955"/>
      <c r="BU114" s="955"/>
      <c r="BV114" s="955">
        <v>69224776</v>
      </c>
      <c r="BW114" s="955"/>
      <c r="BX114" s="955"/>
      <c r="BY114" s="955"/>
      <c r="BZ114" s="955"/>
      <c r="CA114" s="955">
        <v>66494257</v>
      </c>
      <c r="CB114" s="955"/>
      <c r="CC114" s="955"/>
      <c r="CD114" s="955"/>
      <c r="CE114" s="955"/>
      <c r="CF114" s="949">
        <v>35.700000000000003</v>
      </c>
      <c r="CG114" s="950"/>
      <c r="CH114" s="950"/>
      <c r="CI114" s="950"/>
      <c r="CJ114" s="950"/>
      <c r="CK114" s="977"/>
      <c r="CL114" s="978"/>
      <c r="CM114" s="951" t="s">
        <v>470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367</v>
      </c>
      <c r="DH114" s="988"/>
      <c r="DI114" s="988"/>
      <c r="DJ114" s="988"/>
      <c r="DK114" s="989"/>
      <c r="DL114" s="990" t="s">
        <v>471</v>
      </c>
      <c r="DM114" s="988"/>
      <c r="DN114" s="988"/>
      <c r="DO114" s="988"/>
      <c r="DP114" s="989"/>
      <c r="DQ114" s="990" t="s">
        <v>472</v>
      </c>
      <c r="DR114" s="988"/>
      <c r="DS114" s="988"/>
      <c r="DT114" s="988"/>
      <c r="DU114" s="989"/>
      <c r="DV114" s="991" t="s">
        <v>367</v>
      </c>
      <c r="DW114" s="992"/>
      <c r="DX114" s="992"/>
      <c r="DY114" s="992"/>
      <c r="DZ114" s="993"/>
    </row>
    <row r="115" spans="1:130" s="229" customFormat="1" ht="26.25" customHeight="1" x14ac:dyDescent="0.2">
      <c r="A115" s="983"/>
      <c r="B115" s="984"/>
      <c r="C115" s="952" t="s">
        <v>473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103721</v>
      </c>
      <c r="AB115" s="967"/>
      <c r="AC115" s="967"/>
      <c r="AD115" s="967"/>
      <c r="AE115" s="968"/>
      <c r="AF115" s="969">
        <v>193959</v>
      </c>
      <c r="AG115" s="967"/>
      <c r="AH115" s="967"/>
      <c r="AI115" s="967"/>
      <c r="AJ115" s="968"/>
      <c r="AK115" s="969">
        <v>228531</v>
      </c>
      <c r="AL115" s="967"/>
      <c r="AM115" s="967"/>
      <c r="AN115" s="967"/>
      <c r="AO115" s="968"/>
      <c r="AP115" s="970">
        <v>0.1</v>
      </c>
      <c r="AQ115" s="971"/>
      <c r="AR115" s="971"/>
      <c r="AS115" s="971"/>
      <c r="AT115" s="972"/>
      <c r="AU115" s="937"/>
      <c r="AV115" s="938"/>
      <c r="AW115" s="938"/>
      <c r="AX115" s="938"/>
      <c r="AY115" s="938"/>
      <c r="AZ115" s="951" t="s">
        <v>474</v>
      </c>
      <c r="BA115" s="952"/>
      <c r="BB115" s="952"/>
      <c r="BC115" s="952"/>
      <c r="BD115" s="952"/>
      <c r="BE115" s="952"/>
      <c r="BF115" s="952"/>
      <c r="BG115" s="952"/>
      <c r="BH115" s="952"/>
      <c r="BI115" s="952"/>
      <c r="BJ115" s="952"/>
      <c r="BK115" s="952"/>
      <c r="BL115" s="952"/>
      <c r="BM115" s="952"/>
      <c r="BN115" s="952"/>
      <c r="BO115" s="952"/>
      <c r="BP115" s="953"/>
      <c r="BQ115" s="954" t="s">
        <v>367</v>
      </c>
      <c r="BR115" s="955"/>
      <c r="BS115" s="955"/>
      <c r="BT115" s="955"/>
      <c r="BU115" s="955"/>
      <c r="BV115" s="955" t="s">
        <v>454</v>
      </c>
      <c r="BW115" s="955"/>
      <c r="BX115" s="955"/>
      <c r="BY115" s="955"/>
      <c r="BZ115" s="955"/>
      <c r="CA115" s="955" t="s">
        <v>463</v>
      </c>
      <c r="CB115" s="955"/>
      <c r="CC115" s="955"/>
      <c r="CD115" s="955"/>
      <c r="CE115" s="955"/>
      <c r="CF115" s="949" t="s">
        <v>454</v>
      </c>
      <c r="CG115" s="950"/>
      <c r="CH115" s="950"/>
      <c r="CI115" s="950"/>
      <c r="CJ115" s="950"/>
      <c r="CK115" s="977"/>
      <c r="CL115" s="978"/>
      <c r="CM115" s="951" t="s">
        <v>475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454</v>
      </c>
      <c r="DH115" s="988"/>
      <c r="DI115" s="988"/>
      <c r="DJ115" s="988"/>
      <c r="DK115" s="989"/>
      <c r="DL115" s="990" t="s">
        <v>463</v>
      </c>
      <c r="DM115" s="988"/>
      <c r="DN115" s="988"/>
      <c r="DO115" s="988"/>
      <c r="DP115" s="989"/>
      <c r="DQ115" s="990" t="s">
        <v>454</v>
      </c>
      <c r="DR115" s="988"/>
      <c r="DS115" s="988"/>
      <c r="DT115" s="988"/>
      <c r="DU115" s="989"/>
      <c r="DV115" s="991" t="s">
        <v>471</v>
      </c>
      <c r="DW115" s="992"/>
      <c r="DX115" s="992"/>
      <c r="DY115" s="992"/>
      <c r="DZ115" s="993"/>
    </row>
    <row r="116" spans="1:130" s="229" customFormat="1" ht="26.25" customHeight="1" x14ac:dyDescent="0.2">
      <c r="A116" s="985"/>
      <c r="B116" s="986"/>
      <c r="C116" s="994" t="s">
        <v>476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1046</v>
      </c>
      <c r="AB116" s="988"/>
      <c r="AC116" s="988"/>
      <c r="AD116" s="988"/>
      <c r="AE116" s="989"/>
      <c r="AF116" s="990">
        <v>245</v>
      </c>
      <c r="AG116" s="988"/>
      <c r="AH116" s="988"/>
      <c r="AI116" s="988"/>
      <c r="AJ116" s="989"/>
      <c r="AK116" s="990" t="s">
        <v>458</v>
      </c>
      <c r="AL116" s="988"/>
      <c r="AM116" s="988"/>
      <c r="AN116" s="988"/>
      <c r="AO116" s="989"/>
      <c r="AP116" s="991" t="s">
        <v>454</v>
      </c>
      <c r="AQ116" s="992"/>
      <c r="AR116" s="992"/>
      <c r="AS116" s="992"/>
      <c r="AT116" s="993"/>
      <c r="AU116" s="937"/>
      <c r="AV116" s="938"/>
      <c r="AW116" s="938"/>
      <c r="AX116" s="938"/>
      <c r="AY116" s="938"/>
      <c r="AZ116" s="996" t="s">
        <v>477</v>
      </c>
      <c r="BA116" s="997"/>
      <c r="BB116" s="997"/>
      <c r="BC116" s="997"/>
      <c r="BD116" s="997"/>
      <c r="BE116" s="997"/>
      <c r="BF116" s="997"/>
      <c r="BG116" s="997"/>
      <c r="BH116" s="997"/>
      <c r="BI116" s="997"/>
      <c r="BJ116" s="997"/>
      <c r="BK116" s="997"/>
      <c r="BL116" s="997"/>
      <c r="BM116" s="997"/>
      <c r="BN116" s="997"/>
      <c r="BO116" s="997"/>
      <c r="BP116" s="998"/>
      <c r="BQ116" s="954" t="s">
        <v>471</v>
      </c>
      <c r="BR116" s="955"/>
      <c r="BS116" s="955"/>
      <c r="BT116" s="955"/>
      <c r="BU116" s="955"/>
      <c r="BV116" s="955" t="s">
        <v>457</v>
      </c>
      <c r="BW116" s="955"/>
      <c r="BX116" s="955"/>
      <c r="BY116" s="955"/>
      <c r="BZ116" s="955"/>
      <c r="CA116" s="955" t="s">
        <v>457</v>
      </c>
      <c r="CB116" s="955"/>
      <c r="CC116" s="955"/>
      <c r="CD116" s="955"/>
      <c r="CE116" s="955"/>
      <c r="CF116" s="949" t="s">
        <v>398</v>
      </c>
      <c r="CG116" s="950"/>
      <c r="CH116" s="950"/>
      <c r="CI116" s="950"/>
      <c r="CJ116" s="950"/>
      <c r="CK116" s="977"/>
      <c r="CL116" s="978"/>
      <c r="CM116" s="951" t="s">
        <v>478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479</v>
      </c>
      <c r="DH116" s="988"/>
      <c r="DI116" s="988"/>
      <c r="DJ116" s="988"/>
      <c r="DK116" s="989"/>
      <c r="DL116" s="990" t="s">
        <v>457</v>
      </c>
      <c r="DM116" s="988"/>
      <c r="DN116" s="988"/>
      <c r="DO116" s="988"/>
      <c r="DP116" s="989"/>
      <c r="DQ116" s="990" t="s">
        <v>398</v>
      </c>
      <c r="DR116" s="988"/>
      <c r="DS116" s="988"/>
      <c r="DT116" s="988"/>
      <c r="DU116" s="989"/>
      <c r="DV116" s="991" t="s">
        <v>472</v>
      </c>
      <c r="DW116" s="992"/>
      <c r="DX116" s="992"/>
      <c r="DY116" s="992"/>
      <c r="DZ116" s="993"/>
    </row>
    <row r="117" spans="1:130" s="229" customFormat="1" ht="26.25" customHeight="1" x14ac:dyDescent="0.2">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480</v>
      </c>
      <c r="Z117" s="923"/>
      <c r="AA117" s="1007">
        <v>42547593</v>
      </c>
      <c r="AB117" s="1008"/>
      <c r="AC117" s="1008"/>
      <c r="AD117" s="1008"/>
      <c r="AE117" s="1009"/>
      <c r="AF117" s="1010">
        <v>36322642</v>
      </c>
      <c r="AG117" s="1008"/>
      <c r="AH117" s="1008"/>
      <c r="AI117" s="1008"/>
      <c r="AJ117" s="1009"/>
      <c r="AK117" s="1010">
        <v>39563018</v>
      </c>
      <c r="AL117" s="1008"/>
      <c r="AM117" s="1008"/>
      <c r="AN117" s="1008"/>
      <c r="AO117" s="1009"/>
      <c r="AP117" s="1011"/>
      <c r="AQ117" s="1012"/>
      <c r="AR117" s="1012"/>
      <c r="AS117" s="1012"/>
      <c r="AT117" s="1013"/>
      <c r="AU117" s="937"/>
      <c r="AV117" s="938"/>
      <c r="AW117" s="938"/>
      <c r="AX117" s="938"/>
      <c r="AY117" s="938"/>
      <c r="AZ117" s="1003" t="s">
        <v>481</v>
      </c>
      <c r="BA117" s="1004"/>
      <c r="BB117" s="1004"/>
      <c r="BC117" s="1004"/>
      <c r="BD117" s="1004"/>
      <c r="BE117" s="1004"/>
      <c r="BF117" s="1004"/>
      <c r="BG117" s="1004"/>
      <c r="BH117" s="1004"/>
      <c r="BI117" s="1004"/>
      <c r="BJ117" s="1004"/>
      <c r="BK117" s="1004"/>
      <c r="BL117" s="1004"/>
      <c r="BM117" s="1004"/>
      <c r="BN117" s="1004"/>
      <c r="BO117" s="1004"/>
      <c r="BP117" s="1005"/>
      <c r="BQ117" s="954" t="s">
        <v>454</v>
      </c>
      <c r="BR117" s="955"/>
      <c r="BS117" s="955"/>
      <c r="BT117" s="955"/>
      <c r="BU117" s="955"/>
      <c r="BV117" s="955" t="s">
        <v>471</v>
      </c>
      <c r="BW117" s="955"/>
      <c r="BX117" s="955"/>
      <c r="BY117" s="955"/>
      <c r="BZ117" s="955"/>
      <c r="CA117" s="955" t="s">
        <v>479</v>
      </c>
      <c r="CB117" s="955"/>
      <c r="CC117" s="955"/>
      <c r="CD117" s="955"/>
      <c r="CE117" s="955"/>
      <c r="CF117" s="949" t="s">
        <v>471</v>
      </c>
      <c r="CG117" s="950"/>
      <c r="CH117" s="950"/>
      <c r="CI117" s="950"/>
      <c r="CJ117" s="950"/>
      <c r="CK117" s="977"/>
      <c r="CL117" s="978"/>
      <c r="CM117" s="951" t="s">
        <v>482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367</v>
      </c>
      <c r="DH117" s="988"/>
      <c r="DI117" s="988"/>
      <c r="DJ117" s="988"/>
      <c r="DK117" s="989"/>
      <c r="DL117" s="990" t="s">
        <v>367</v>
      </c>
      <c r="DM117" s="988"/>
      <c r="DN117" s="988"/>
      <c r="DO117" s="988"/>
      <c r="DP117" s="989"/>
      <c r="DQ117" s="990" t="s">
        <v>367</v>
      </c>
      <c r="DR117" s="988"/>
      <c r="DS117" s="988"/>
      <c r="DT117" s="988"/>
      <c r="DU117" s="989"/>
      <c r="DV117" s="991" t="s">
        <v>367</v>
      </c>
      <c r="DW117" s="992"/>
      <c r="DX117" s="992"/>
      <c r="DY117" s="992"/>
      <c r="DZ117" s="993"/>
    </row>
    <row r="118" spans="1:130" s="229" customFormat="1" ht="26.25" customHeight="1" x14ac:dyDescent="0.2">
      <c r="A118" s="941" t="s">
        <v>448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445</v>
      </c>
      <c r="AB118" s="922"/>
      <c r="AC118" s="922"/>
      <c r="AD118" s="922"/>
      <c r="AE118" s="923"/>
      <c r="AF118" s="921" t="s">
        <v>446</v>
      </c>
      <c r="AG118" s="922"/>
      <c r="AH118" s="922"/>
      <c r="AI118" s="922"/>
      <c r="AJ118" s="923"/>
      <c r="AK118" s="921" t="s">
        <v>307</v>
      </c>
      <c r="AL118" s="922"/>
      <c r="AM118" s="922"/>
      <c r="AN118" s="922"/>
      <c r="AO118" s="923"/>
      <c r="AP118" s="999" t="s">
        <v>447</v>
      </c>
      <c r="AQ118" s="1000"/>
      <c r="AR118" s="1000"/>
      <c r="AS118" s="1000"/>
      <c r="AT118" s="1001"/>
      <c r="AU118" s="937"/>
      <c r="AV118" s="938"/>
      <c r="AW118" s="938"/>
      <c r="AX118" s="938"/>
      <c r="AY118" s="938"/>
      <c r="AZ118" s="1002" t="s">
        <v>483</v>
      </c>
      <c r="BA118" s="994"/>
      <c r="BB118" s="994"/>
      <c r="BC118" s="994"/>
      <c r="BD118" s="994"/>
      <c r="BE118" s="994"/>
      <c r="BF118" s="994"/>
      <c r="BG118" s="994"/>
      <c r="BH118" s="994"/>
      <c r="BI118" s="994"/>
      <c r="BJ118" s="994"/>
      <c r="BK118" s="994"/>
      <c r="BL118" s="994"/>
      <c r="BM118" s="994"/>
      <c r="BN118" s="994"/>
      <c r="BO118" s="994"/>
      <c r="BP118" s="995"/>
      <c r="BQ118" s="1028" t="s">
        <v>467</v>
      </c>
      <c r="BR118" s="1029"/>
      <c r="BS118" s="1029"/>
      <c r="BT118" s="1029"/>
      <c r="BU118" s="1029"/>
      <c r="BV118" s="1029" t="s">
        <v>398</v>
      </c>
      <c r="BW118" s="1029"/>
      <c r="BX118" s="1029"/>
      <c r="BY118" s="1029"/>
      <c r="BZ118" s="1029"/>
      <c r="CA118" s="1029" t="s">
        <v>367</v>
      </c>
      <c r="CB118" s="1029"/>
      <c r="CC118" s="1029"/>
      <c r="CD118" s="1029"/>
      <c r="CE118" s="1029"/>
      <c r="CF118" s="949" t="s">
        <v>467</v>
      </c>
      <c r="CG118" s="950"/>
      <c r="CH118" s="950"/>
      <c r="CI118" s="950"/>
      <c r="CJ118" s="950"/>
      <c r="CK118" s="977"/>
      <c r="CL118" s="978"/>
      <c r="CM118" s="951" t="s">
        <v>484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472</v>
      </c>
      <c r="DH118" s="988"/>
      <c r="DI118" s="988"/>
      <c r="DJ118" s="988"/>
      <c r="DK118" s="989"/>
      <c r="DL118" s="990" t="s">
        <v>367</v>
      </c>
      <c r="DM118" s="988"/>
      <c r="DN118" s="988"/>
      <c r="DO118" s="988"/>
      <c r="DP118" s="989"/>
      <c r="DQ118" s="990" t="s">
        <v>367</v>
      </c>
      <c r="DR118" s="988"/>
      <c r="DS118" s="988"/>
      <c r="DT118" s="988"/>
      <c r="DU118" s="989"/>
      <c r="DV118" s="991" t="s">
        <v>398</v>
      </c>
      <c r="DW118" s="992"/>
      <c r="DX118" s="992"/>
      <c r="DY118" s="992"/>
      <c r="DZ118" s="993"/>
    </row>
    <row r="119" spans="1:130" s="229" customFormat="1" ht="26.25" customHeight="1" x14ac:dyDescent="0.2">
      <c r="A119" s="1085" t="s">
        <v>451</v>
      </c>
      <c r="B119" s="976"/>
      <c r="C119" s="958" t="s">
        <v>452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93884</v>
      </c>
      <c r="AB119" s="929"/>
      <c r="AC119" s="929"/>
      <c r="AD119" s="929"/>
      <c r="AE119" s="930"/>
      <c r="AF119" s="931">
        <v>183884</v>
      </c>
      <c r="AG119" s="929"/>
      <c r="AH119" s="929"/>
      <c r="AI119" s="929"/>
      <c r="AJ119" s="930"/>
      <c r="AK119" s="931">
        <v>168644</v>
      </c>
      <c r="AL119" s="929"/>
      <c r="AM119" s="929"/>
      <c r="AN119" s="929"/>
      <c r="AO119" s="930"/>
      <c r="AP119" s="932">
        <v>0.1</v>
      </c>
      <c r="AQ119" s="933"/>
      <c r="AR119" s="933"/>
      <c r="AS119" s="933"/>
      <c r="AT119" s="934"/>
      <c r="AU119" s="939"/>
      <c r="AV119" s="940"/>
      <c r="AW119" s="940"/>
      <c r="AX119" s="940"/>
      <c r="AY119" s="940"/>
      <c r="AZ119" s="250" t="s">
        <v>185</v>
      </c>
      <c r="BA119" s="250"/>
      <c r="BB119" s="250"/>
      <c r="BC119" s="250"/>
      <c r="BD119" s="250"/>
      <c r="BE119" s="250"/>
      <c r="BF119" s="250"/>
      <c r="BG119" s="250"/>
      <c r="BH119" s="250"/>
      <c r="BI119" s="250"/>
      <c r="BJ119" s="250"/>
      <c r="BK119" s="250"/>
      <c r="BL119" s="250"/>
      <c r="BM119" s="250"/>
      <c r="BN119" s="250"/>
      <c r="BO119" s="1006" t="s">
        <v>485</v>
      </c>
      <c r="BP119" s="1034"/>
      <c r="BQ119" s="1028">
        <v>627619865</v>
      </c>
      <c r="BR119" s="1029"/>
      <c r="BS119" s="1029"/>
      <c r="BT119" s="1029"/>
      <c r="BU119" s="1029"/>
      <c r="BV119" s="1029">
        <v>637470929</v>
      </c>
      <c r="BW119" s="1029"/>
      <c r="BX119" s="1029"/>
      <c r="BY119" s="1029"/>
      <c r="BZ119" s="1029"/>
      <c r="CA119" s="1029">
        <v>643815039</v>
      </c>
      <c r="CB119" s="1029"/>
      <c r="CC119" s="1029"/>
      <c r="CD119" s="1029"/>
      <c r="CE119" s="1029"/>
      <c r="CF119" s="1030"/>
      <c r="CG119" s="1031"/>
      <c r="CH119" s="1031"/>
      <c r="CI119" s="1031"/>
      <c r="CJ119" s="1032"/>
      <c r="CK119" s="979"/>
      <c r="CL119" s="980"/>
      <c r="CM119" s="1002" t="s">
        <v>486</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367</v>
      </c>
      <c r="DH119" s="1015"/>
      <c r="DI119" s="1015"/>
      <c r="DJ119" s="1015"/>
      <c r="DK119" s="1016"/>
      <c r="DL119" s="1014" t="s">
        <v>479</v>
      </c>
      <c r="DM119" s="1015"/>
      <c r="DN119" s="1015"/>
      <c r="DO119" s="1015"/>
      <c r="DP119" s="1016"/>
      <c r="DQ119" s="1014" t="s">
        <v>367</v>
      </c>
      <c r="DR119" s="1015"/>
      <c r="DS119" s="1015"/>
      <c r="DT119" s="1015"/>
      <c r="DU119" s="1016"/>
      <c r="DV119" s="1017" t="s">
        <v>398</v>
      </c>
      <c r="DW119" s="1018"/>
      <c r="DX119" s="1018"/>
      <c r="DY119" s="1018"/>
      <c r="DZ119" s="1019"/>
    </row>
    <row r="120" spans="1:130" s="229" customFormat="1" ht="26.25" customHeight="1" x14ac:dyDescent="0.2">
      <c r="A120" s="1086"/>
      <c r="B120" s="978"/>
      <c r="C120" s="951" t="s">
        <v>456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479</v>
      </c>
      <c r="AB120" s="988"/>
      <c r="AC120" s="988"/>
      <c r="AD120" s="988"/>
      <c r="AE120" s="989"/>
      <c r="AF120" s="990" t="s">
        <v>454</v>
      </c>
      <c r="AG120" s="988"/>
      <c r="AH120" s="988"/>
      <c r="AI120" s="988"/>
      <c r="AJ120" s="989"/>
      <c r="AK120" s="990" t="s">
        <v>472</v>
      </c>
      <c r="AL120" s="988"/>
      <c r="AM120" s="988"/>
      <c r="AN120" s="988"/>
      <c r="AO120" s="989"/>
      <c r="AP120" s="991" t="s">
        <v>479</v>
      </c>
      <c r="AQ120" s="992"/>
      <c r="AR120" s="992"/>
      <c r="AS120" s="992"/>
      <c r="AT120" s="993"/>
      <c r="AU120" s="1020" t="s">
        <v>487</v>
      </c>
      <c r="AV120" s="1021"/>
      <c r="AW120" s="1021"/>
      <c r="AX120" s="1021"/>
      <c r="AY120" s="1022"/>
      <c r="AZ120" s="958" t="s">
        <v>488</v>
      </c>
      <c r="BA120" s="926"/>
      <c r="BB120" s="926"/>
      <c r="BC120" s="926"/>
      <c r="BD120" s="926"/>
      <c r="BE120" s="926"/>
      <c r="BF120" s="926"/>
      <c r="BG120" s="926"/>
      <c r="BH120" s="926"/>
      <c r="BI120" s="926"/>
      <c r="BJ120" s="926"/>
      <c r="BK120" s="926"/>
      <c r="BL120" s="926"/>
      <c r="BM120" s="926"/>
      <c r="BN120" s="926"/>
      <c r="BO120" s="926"/>
      <c r="BP120" s="927"/>
      <c r="BQ120" s="959">
        <v>22532448</v>
      </c>
      <c r="BR120" s="960"/>
      <c r="BS120" s="960"/>
      <c r="BT120" s="960"/>
      <c r="BU120" s="960"/>
      <c r="BV120" s="960">
        <v>28209645</v>
      </c>
      <c r="BW120" s="960"/>
      <c r="BX120" s="960"/>
      <c r="BY120" s="960"/>
      <c r="BZ120" s="960"/>
      <c r="CA120" s="960">
        <v>39349053</v>
      </c>
      <c r="CB120" s="960"/>
      <c r="CC120" s="960"/>
      <c r="CD120" s="960"/>
      <c r="CE120" s="960"/>
      <c r="CF120" s="973">
        <v>21.1</v>
      </c>
      <c r="CG120" s="974"/>
      <c r="CH120" s="974"/>
      <c r="CI120" s="974"/>
      <c r="CJ120" s="974"/>
      <c r="CK120" s="1035" t="s">
        <v>489</v>
      </c>
      <c r="CL120" s="1036"/>
      <c r="CM120" s="1036"/>
      <c r="CN120" s="1036"/>
      <c r="CO120" s="1037"/>
      <c r="CP120" s="1043" t="s">
        <v>490</v>
      </c>
      <c r="CQ120" s="1044"/>
      <c r="CR120" s="1044"/>
      <c r="CS120" s="1044"/>
      <c r="CT120" s="1044"/>
      <c r="CU120" s="1044"/>
      <c r="CV120" s="1044"/>
      <c r="CW120" s="1044"/>
      <c r="CX120" s="1044"/>
      <c r="CY120" s="1044"/>
      <c r="CZ120" s="1044"/>
      <c r="DA120" s="1044"/>
      <c r="DB120" s="1044"/>
      <c r="DC120" s="1044"/>
      <c r="DD120" s="1044"/>
      <c r="DE120" s="1044"/>
      <c r="DF120" s="1045"/>
      <c r="DG120" s="959">
        <v>50770137</v>
      </c>
      <c r="DH120" s="960"/>
      <c r="DI120" s="960"/>
      <c r="DJ120" s="960"/>
      <c r="DK120" s="960"/>
      <c r="DL120" s="960">
        <v>51417501</v>
      </c>
      <c r="DM120" s="960"/>
      <c r="DN120" s="960"/>
      <c r="DO120" s="960"/>
      <c r="DP120" s="960"/>
      <c r="DQ120" s="960">
        <v>50897129</v>
      </c>
      <c r="DR120" s="960"/>
      <c r="DS120" s="960"/>
      <c r="DT120" s="960"/>
      <c r="DU120" s="960"/>
      <c r="DV120" s="961">
        <v>27.3</v>
      </c>
      <c r="DW120" s="961"/>
      <c r="DX120" s="961"/>
      <c r="DY120" s="961"/>
      <c r="DZ120" s="962"/>
    </row>
    <row r="121" spans="1:130" s="229" customFormat="1" ht="26.25" customHeight="1" x14ac:dyDescent="0.2">
      <c r="A121" s="1086"/>
      <c r="B121" s="978"/>
      <c r="C121" s="1003" t="s">
        <v>491</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472</v>
      </c>
      <c r="AB121" s="988"/>
      <c r="AC121" s="988"/>
      <c r="AD121" s="988"/>
      <c r="AE121" s="989"/>
      <c r="AF121" s="990" t="s">
        <v>472</v>
      </c>
      <c r="AG121" s="988"/>
      <c r="AH121" s="988"/>
      <c r="AI121" s="988"/>
      <c r="AJ121" s="989"/>
      <c r="AK121" s="990" t="s">
        <v>479</v>
      </c>
      <c r="AL121" s="988"/>
      <c r="AM121" s="988"/>
      <c r="AN121" s="988"/>
      <c r="AO121" s="989"/>
      <c r="AP121" s="991" t="s">
        <v>467</v>
      </c>
      <c r="AQ121" s="992"/>
      <c r="AR121" s="992"/>
      <c r="AS121" s="992"/>
      <c r="AT121" s="993"/>
      <c r="AU121" s="1023"/>
      <c r="AV121" s="1024"/>
      <c r="AW121" s="1024"/>
      <c r="AX121" s="1024"/>
      <c r="AY121" s="1025"/>
      <c r="AZ121" s="951" t="s">
        <v>492</v>
      </c>
      <c r="BA121" s="952"/>
      <c r="BB121" s="952"/>
      <c r="BC121" s="952"/>
      <c r="BD121" s="952"/>
      <c r="BE121" s="952"/>
      <c r="BF121" s="952"/>
      <c r="BG121" s="952"/>
      <c r="BH121" s="952"/>
      <c r="BI121" s="952"/>
      <c r="BJ121" s="952"/>
      <c r="BK121" s="952"/>
      <c r="BL121" s="952"/>
      <c r="BM121" s="952"/>
      <c r="BN121" s="952"/>
      <c r="BO121" s="952"/>
      <c r="BP121" s="953"/>
      <c r="BQ121" s="954">
        <v>28793276</v>
      </c>
      <c r="BR121" s="955"/>
      <c r="BS121" s="955"/>
      <c r="BT121" s="955"/>
      <c r="BU121" s="955"/>
      <c r="BV121" s="955">
        <v>29581062</v>
      </c>
      <c r="BW121" s="955"/>
      <c r="BX121" s="955"/>
      <c r="BY121" s="955"/>
      <c r="BZ121" s="955"/>
      <c r="CA121" s="955">
        <v>37212310</v>
      </c>
      <c r="CB121" s="955"/>
      <c r="CC121" s="955"/>
      <c r="CD121" s="955"/>
      <c r="CE121" s="955"/>
      <c r="CF121" s="949">
        <v>20</v>
      </c>
      <c r="CG121" s="950"/>
      <c r="CH121" s="950"/>
      <c r="CI121" s="950"/>
      <c r="CJ121" s="950"/>
      <c r="CK121" s="1038"/>
      <c r="CL121" s="1039"/>
      <c r="CM121" s="1039"/>
      <c r="CN121" s="1039"/>
      <c r="CO121" s="1040"/>
      <c r="CP121" s="1048" t="s">
        <v>493</v>
      </c>
      <c r="CQ121" s="1049"/>
      <c r="CR121" s="1049"/>
      <c r="CS121" s="1049"/>
      <c r="CT121" s="1049"/>
      <c r="CU121" s="1049"/>
      <c r="CV121" s="1049"/>
      <c r="CW121" s="1049"/>
      <c r="CX121" s="1049"/>
      <c r="CY121" s="1049"/>
      <c r="CZ121" s="1049"/>
      <c r="DA121" s="1049"/>
      <c r="DB121" s="1049"/>
      <c r="DC121" s="1049"/>
      <c r="DD121" s="1049"/>
      <c r="DE121" s="1049"/>
      <c r="DF121" s="1050"/>
      <c r="DG121" s="954">
        <v>17898350</v>
      </c>
      <c r="DH121" s="955"/>
      <c r="DI121" s="955"/>
      <c r="DJ121" s="955"/>
      <c r="DK121" s="955"/>
      <c r="DL121" s="955">
        <v>15939308</v>
      </c>
      <c r="DM121" s="955"/>
      <c r="DN121" s="955"/>
      <c r="DO121" s="955"/>
      <c r="DP121" s="955"/>
      <c r="DQ121" s="955">
        <v>13892857</v>
      </c>
      <c r="DR121" s="955"/>
      <c r="DS121" s="955"/>
      <c r="DT121" s="955"/>
      <c r="DU121" s="955"/>
      <c r="DV121" s="956">
        <v>7.5</v>
      </c>
      <c r="DW121" s="956"/>
      <c r="DX121" s="956"/>
      <c r="DY121" s="956"/>
      <c r="DZ121" s="957"/>
    </row>
    <row r="122" spans="1:130" s="229" customFormat="1" ht="26.25" customHeight="1" x14ac:dyDescent="0.2">
      <c r="A122" s="1086"/>
      <c r="B122" s="978"/>
      <c r="C122" s="951" t="s">
        <v>470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472</v>
      </c>
      <c r="AB122" s="988"/>
      <c r="AC122" s="988"/>
      <c r="AD122" s="988"/>
      <c r="AE122" s="989"/>
      <c r="AF122" s="990" t="s">
        <v>367</v>
      </c>
      <c r="AG122" s="988"/>
      <c r="AH122" s="988"/>
      <c r="AI122" s="988"/>
      <c r="AJ122" s="989"/>
      <c r="AK122" s="990" t="s">
        <v>367</v>
      </c>
      <c r="AL122" s="988"/>
      <c r="AM122" s="988"/>
      <c r="AN122" s="988"/>
      <c r="AO122" s="989"/>
      <c r="AP122" s="991" t="s">
        <v>467</v>
      </c>
      <c r="AQ122" s="992"/>
      <c r="AR122" s="992"/>
      <c r="AS122" s="992"/>
      <c r="AT122" s="993"/>
      <c r="AU122" s="1023"/>
      <c r="AV122" s="1024"/>
      <c r="AW122" s="1024"/>
      <c r="AX122" s="1024"/>
      <c r="AY122" s="1025"/>
      <c r="AZ122" s="1002" t="s">
        <v>494</v>
      </c>
      <c r="BA122" s="994"/>
      <c r="BB122" s="994"/>
      <c r="BC122" s="994"/>
      <c r="BD122" s="994"/>
      <c r="BE122" s="994"/>
      <c r="BF122" s="994"/>
      <c r="BG122" s="994"/>
      <c r="BH122" s="994"/>
      <c r="BI122" s="994"/>
      <c r="BJ122" s="994"/>
      <c r="BK122" s="994"/>
      <c r="BL122" s="994"/>
      <c r="BM122" s="994"/>
      <c r="BN122" s="994"/>
      <c r="BO122" s="994"/>
      <c r="BP122" s="995"/>
      <c r="BQ122" s="1028">
        <v>357673686</v>
      </c>
      <c r="BR122" s="1029"/>
      <c r="BS122" s="1029"/>
      <c r="BT122" s="1029"/>
      <c r="BU122" s="1029"/>
      <c r="BV122" s="1029">
        <v>366350490</v>
      </c>
      <c r="BW122" s="1029"/>
      <c r="BX122" s="1029"/>
      <c r="BY122" s="1029"/>
      <c r="BZ122" s="1029"/>
      <c r="CA122" s="1029">
        <v>372309536</v>
      </c>
      <c r="CB122" s="1029"/>
      <c r="CC122" s="1029"/>
      <c r="CD122" s="1029"/>
      <c r="CE122" s="1029"/>
      <c r="CF122" s="1046">
        <v>199.8</v>
      </c>
      <c r="CG122" s="1047"/>
      <c r="CH122" s="1047"/>
      <c r="CI122" s="1047"/>
      <c r="CJ122" s="1047"/>
      <c r="CK122" s="1038"/>
      <c r="CL122" s="1039"/>
      <c r="CM122" s="1039"/>
      <c r="CN122" s="1039"/>
      <c r="CO122" s="1040"/>
      <c r="CP122" s="1048" t="s">
        <v>495</v>
      </c>
      <c r="CQ122" s="1049"/>
      <c r="CR122" s="1049"/>
      <c r="CS122" s="1049"/>
      <c r="CT122" s="1049"/>
      <c r="CU122" s="1049"/>
      <c r="CV122" s="1049"/>
      <c r="CW122" s="1049"/>
      <c r="CX122" s="1049"/>
      <c r="CY122" s="1049"/>
      <c r="CZ122" s="1049"/>
      <c r="DA122" s="1049"/>
      <c r="DB122" s="1049"/>
      <c r="DC122" s="1049"/>
      <c r="DD122" s="1049"/>
      <c r="DE122" s="1049"/>
      <c r="DF122" s="1050"/>
      <c r="DG122" s="954">
        <v>1247017</v>
      </c>
      <c r="DH122" s="955"/>
      <c r="DI122" s="955"/>
      <c r="DJ122" s="955"/>
      <c r="DK122" s="955"/>
      <c r="DL122" s="955">
        <v>1222957</v>
      </c>
      <c r="DM122" s="955"/>
      <c r="DN122" s="955"/>
      <c r="DO122" s="955"/>
      <c r="DP122" s="955"/>
      <c r="DQ122" s="955">
        <v>1232256</v>
      </c>
      <c r="DR122" s="955"/>
      <c r="DS122" s="955"/>
      <c r="DT122" s="955"/>
      <c r="DU122" s="955"/>
      <c r="DV122" s="956">
        <v>0.7</v>
      </c>
      <c r="DW122" s="956"/>
      <c r="DX122" s="956"/>
      <c r="DY122" s="956"/>
      <c r="DZ122" s="957"/>
    </row>
    <row r="123" spans="1:130" s="229" customFormat="1" ht="26.25" customHeight="1" x14ac:dyDescent="0.2">
      <c r="A123" s="1086"/>
      <c r="B123" s="978"/>
      <c r="C123" s="951" t="s">
        <v>478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398</v>
      </c>
      <c r="AB123" s="988"/>
      <c r="AC123" s="988"/>
      <c r="AD123" s="988"/>
      <c r="AE123" s="989"/>
      <c r="AF123" s="990" t="s">
        <v>367</v>
      </c>
      <c r="AG123" s="988"/>
      <c r="AH123" s="988"/>
      <c r="AI123" s="988"/>
      <c r="AJ123" s="989"/>
      <c r="AK123" s="990" t="s">
        <v>472</v>
      </c>
      <c r="AL123" s="988"/>
      <c r="AM123" s="988"/>
      <c r="AN123" s="988"/>
      <c r="AO123" s="989"/>
      <c r="AP123" s="991" t="s">
        <v>367</v>
      </c>
      <c r="AQ123" s="992"/>
      <c r="AR123" s="992"/>
      <c r="AS123" s="992"/>
      <c r="AT123" s="993"/>
      <c r="AU123" s="1026"/>
      <c r="AV123" s="1027"/>
      <c r="AW123" s="1027"/>
      <c r="AX123" s="1027"/>
      <c r="AY123" s="1027"/>
      <c r="AZ123" s="250" t="s">
        <v>185</v>
      </c>
      <c r="BA123" s="250"/>
      <c r="BB123" s="250"/>
      <c r="BC123" s="250"/>
      <c r="BD123" s="250"/>
      <c r="BE123" s="250"/>
      <c r="BF123" s="250"/>
      <c r="BG123" s="250"/>
      <c r="BH123" s="250"/>
      <c r="BI123" s="250"/>
      <c r="BJ123" s="250"/>
      <c r="BK123" s="250"/>
      <c r="BL123" s="250"/>
      <c r="BM123" s="250"/>
      <c r="BN123" s="250"/>
      <c r="BO123" s="1006" t="s">
        <v>496</v>
      </c>
      <c r="BP123" s="1034"/>
      <c r="BQ123" s="1092">
        <v>408999410</v>
      </c>
      <c r="BR123" s="1093"/>
      <c r="BS123" s="1093"/>
      <c r="BT123" s="1093"/>
      <c r="BU123" s="1093"/>
      <c r="BV123" s="1093">
        <v>424141197</v>
      </c>
      <c r="BW123" s="1093"/>
      <c r="BX123" s="1093"/>
      <c r="BY123" s="1093"/>
      <c r="BZ123" s="1093"/>
      <c r="CA123" s="1093">
        <v>448870899</v>
      </c>
      <c r="CB123" s="1093"/>
      <c r="CC123" s="1093"/>
      <c r="CD123" s="1093"/>
      <c r="CE123" s="1093"/>
      <c r="CF123" s="1030"/>
      <c r="CG123" s="1031"/>
      <c r="CH123" s="1031"/>
      <c r="CI123" s="1031"/>
      <c r="CJ123" s="1032"/>
      <c r="CK123" s="1038"/>
      <c r="CL123" s="1039"/>
      <c r="CM123" s="1039"/>
      <c r="CN123" s="1039"/>
      <c r="CO123" s="1040"/>
      <c r="CP123" s="1048" t="s">
        <v>419</v>
      </c>
      <c r="CQ123" s="1049"/>
      <c r="CR123" s="1049"/>
      <c r="CS123" s="1049"/>
      <c r="CT123" s="1049"/>
      <c r="CU123" s="1049"/>
      <c r="CV123" s="1049"/>
      <c r="CW123" s="1049"/>
      <c r="CX123" s="1049"/>
      <c r="CY123" s="1049"/>
      <c r="CZ123" s="1049"/>
      <c r="DA123" s="1049"/>
      <c r="DB123" s="1049"/>
      <c r="DC123" s="1049"/>
      <c r="DD123" s="1049"/>
      <c r="DE123" s="1049"/>
      <c r="DF123" s="1050"/>
      <c r="DG123" s="987">
        <v>1159929</v>
      </c>
      <c r="DH123" s="988"/>
      <c r="DI123" s="988"/>
      <c r="DJ123" s="988"/>
      <c r="DK123" s="989"/>
      <c r="DL123" s="990">
        <v>1065165</v>
      </c>
      <c r="DM123" s="988"/>
      <c r="DN123" s="988"/>
      <c r="DO123" s="988"/>
      <c r="DP123" s="989"/>
      <c r="DQ123" s="990">
        <v>1035353</v>
      </c>
      <c r="DR123" s="988"/>
      <c r="DS123" s="988"/>
      <c r="DT123" s="988"/>
      <c r="DU123" s="989"/>
      <c r="DV123" s="991">
        <v>0.6</v>
      </c>
      <c r="DW123" s="992"/>
      <c r="DX123" s="992"/>
      <c r="DY123" s="992"/>
      <c r="DZ123" s="993"/>
    </row>
    <row r="124" spans="1:130" s="229" customFormat="1" ht="26.25" customHeight="1" thickBot="1" x14ac:dyDescent="0.25">
      <c r="A124" s="1086"/>
      <c r="B124" s="978"/>
      <c r="C124" s="951" t="s">
        <v>482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367</v>
      </c>
      <c r="AB124" s="988"/>
      <c r="AC124" s="988"/>
      <c r="AD124" s="988"/>
      <c r="AE124" s="989"/>
      <c r="AF124" s="990" t="s">
        <v>467</v>
      </c>
      <c r="AG124" s="988"/>
      <c r="AH124" s="988"/>
      <c r="AI124" s="988"/>
      <c r="AJ124" s="989"/>
      <c r="AK124" s="990" t="s">
        <v>467</v>
      </c>
      <c r="AL124" s="988"/>
      <c r="AM124" s="988"/>
      <c r="AN124" s="988"/>
      <c r="AO124" s="989"/>
      <c r="AP124" s="991" t="s">
        <v>367</v>
      </c>
      <c r="AQ124" s="992"/>
      <c r="AR124" s="992"/>
      <c r="AS124" s="992"/>
      <c r="AT124" s="993"/>
      <c r="AU124" s="1088" t="s">
        <v>497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126.7</v>
      </c>
      <c r="BR124" s="1056"/>
      <c r="BS124" s="1056"/>
      <c r="BT124" s="1056"/>
      <c r="BU124" s="1056"/>
      <c r="BV124" s="1056">
        <v>121.9</v>
      </c>
      <c r="BW124" s="1056"/>
      <c r="BX124" s="1056"/>
      <c r="BY124" s="1056"/>
      <c r="BZ124" s="1056"/>
      <c r="CA124" s="1056">
        <v>104.6</v>
      </c>
      <c r="CB124" s="1056"/>
      <c r="CC124" s="1056"/>
      <c r="CD124" s="1056"/>
      <c r="CE124" s="1056"/>
      <c r="CF124" s="1057"/>
      <c r="CG124" s="1058"/>
      <c r="CH124" s="1058"/>
      <c r="CI124" s="1058"/>
      <c r="CJ124" s="1059"/>
      <c r="CK124" s="1041"/>
      <c r="CL124" s="1041"/>
      <c r="CM124" s="1041"/>
      <c r="CN124" s="1041"/>
      <c r="CO124" s="1042"/>
      <c r="CP124" s="1048" t="s">
        <v>498</v>
      </c>
      <c r="CQ124" s="1049"/>
      <c r="CR124" s="1049"/>
      <c r="CS124" s="1049"/>
      <c r="CT124" s="1049"/>
      <c r="CU124" s="1049"/>
      <c r="CV124" s="1049"/>
      <c r="CW124" s="1049"/>
      <c r="CX124" s="1049"/>
      <c r="CY124" s="1049"/>
      <c r="CZ124" s="1049"/>
      <c r="DA124" s="1049"/>
      <c r="DB124" s="1049"/>
      <c r="DC124" s="1049"/>
      <c r="DD124" s="1049"/>
      <c r="DE124" s="1049"/>
      <c r="DF124" s="1050"/>
      <c r="DG124" s="1033">
        <v>1232320</v>
      </c>
      <c r="DH124" s="1015"/>
      <c r="DI124" s="1015"/>
      <c r="DJ124" s="1015"/>
      <c r="DK124" s="1016"/>
      <c r="DL124" s="1014">
        <v>678183</v>
      </c>
      <c r="DM124" s="1015"/>
      <c r="DN124" s="1015"/>
      <c r="DO124" s="1015"/>
      <c r="DP124" s="1016"/>
      <c r="DQ124" s="1014">
        <v>595836</v>
      </c>
      <c r="DR124" s="1015"/>
      <c r="DS124" s="1015"/>
      <c r="DT124" s="1015"/>
      <c r="DU124" s="1016"/>
      <c r="DV124" s="1017">
        <v>0.3</v>
      </c>
      <c r="DW124" s="1018"/>
      <c r="DX124" s="1018"/>
      <c r="DY124" s="1018"/>
      <c r="DZ124" s="1019"/>
    </row>
    <row r="125" spans="1:130" s="229" customFormat="1" ht="26.25" customHeight="1" x14ac:dyDescent="0.2">
      <c r="A125" s="1086"/>
      <c r="B125" s="978"/>
      <c r="C125" s="951" t="s">
        <v>484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367</v>
      </c>
      <c r="AB125" s="988"/>
      <c r="AC125" s="988"/>
      <c r="AD125" s="988"/>
      <c r="AE125" s="989"/>
      <c r="AF125" s="990" t="s">
        <v>367</v>
      </c>
      <c r="AG125" s="988"/>
      <c r="AH125" s="988"/>
      <c r="AI125" s="988"/>
      <c r="AJ125" s="989"/>
      <c r="AK125" s="990" t="s">
        <v>367</v>
      </c>
      <c r="AL125" s="988"/>
      <c r="AM125" s="988"/>
      <c r="AN125" s="988"/>
      <c r="AO125" s="989"/>
      <c r="AP125" s="991" t="s">
        <v>367</v>
      </c>
      <c r="AQ125" s="992"/>
      <c r="AR125" s="992"/>
      <c r="AS125" s="992"/>
      <c r="AT125" s="993"/>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51" t="s">
        <v>499</v>
      </c>
      <c r="CL125" s="1036"/>
      <c r="CM125" s="1036"/>
      <c r="CN125" s="1036"/>
      <c r="CO125" s="1037"/>
      <c r="CP125" s="958" t="s">
        <v>500</v>
      </c>
      <c r="CQ125" s="926"/>
      <c r="CR125" s="926"/>
      <c r="CS125" s="926"/>
      <c r="CT125" s="926"/>
      <c r="CU125" s="926"/>
      <c r="CV125" s="926"/>
      <c r="CW125" s="926"/>
      <c r="CX125" s="926"/>
      <c r="CY125" s="926"/>
      <c r="CZ125" s="926"/>
      <c r="DA125" s="926"/>
      <c r="DB125" s="926"/>
      <c r="DC125" s="926"/>
      <c r="DD125" s="926"/>
      <c r="DE125" s="926"/>
      <c r="DF125" s="927"/>
      <c r="DG125" s="959" t="s">
        <v>367</v>
      </c>
      <c r="DH125" s="960"/>
      <c r="DI125" s="960"/>
      <c r="DJ125" s="960"/>
      <c r="DK125" s="960"/>
      <c r="DL125" s="960" t="s">
        <v>467</v>
      </c>
      <c r="DM125" s="960"/>
      <c r="DN125" s="960"/>
      <c r="DO125" s="960"/>
      <c r="DP125" s="960"/>
      <c r="DQ125" s="960" t="s">
        <v>367</v>
      </c>
      <c r="DR125" s="960"/>
      <c r="DS125" s="960"/>
      <c r="DT125" s="960"/>
      <c r="DU125" s="960"/>
      <c r="DV125" s="961" t="s">
        <v>367</v>
      </c>
      <c r="DW125" s="961"/>
      <c r="DX125" s="961"/>
      <c r="DY125" s="961"/>
      <c r="DZ125" s="962"/>
    </row>
    <row r="126" spans="1:130" s="229" customFormat="1" ht="26.25" customHeight="1" thickBot="1" x14ac:dyDescent="0.25">
      <c r="A126" s="1086"/>
      <c r="B126" s="978"/>
      <c r="C126" s="951" t="s">
        <v>486</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9290</v>
      </c>
      <c r="AB126" s="988"/>
      <c r="AC126" s="988"/>
      <c r="AD126" s="988"/>
      <c r="AE126" s="989"/>
      <c r="AF126" s="990">
        <v>9369</v>
      </c>
      <c r="AG126" s="988"/>
      <c r="AH126" s="988"/>
      <c r="AI126" s="988"/>
      <c r="AJ126" s="989"/>
      <c r="AK126" s="990">
        <v>57927</v>
      </c>
      <c r="AL126" s="988"/>
      <c r="AM126" s="988"/>
      <c r="AN126" s="988"/>
      <c r="AO126" s="989"/>
      <c r="AP126" s="991">
        <v>0</v>
      </c>
      <c r="AQ126" s="992"/>
      <c r="AR126" s="992"/>
      <c r="AS126" s="992"/>
      <c r="AT126" s="993"/>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52"/>
      <c r="CL126" s="1039"/>
      <c r="CM126" s="1039"/>
      <c r="CN126" s="1039"/>
      <c r="CO126" s="1040"/>
      <c r="CP126" s="951" t="s">
        <v>501</v>
      </c>
      <c r="CQ126" s="952"/>
      <c r="CR126" s="952"/>
      <c r="CS126" s="952"/>
      <c r="CT126" s="952"/>
      <c r="CU126" s="952"/>
      <c r="CV126" s="952"/>
      <c r="CW126" s="952"/>
      <c r="CX126" s="952"/>
      <c r="CY126" s="952"/>
      <c r="CZ126" s="952"/>
      <c r="DA126" s="952"/>
      <c r="DB126" s="952"/>
      <c r="DC126" s="952"/>
      <c r="DD126" s="952"/>
      <c r="DE126" s="952"/>
      <c r="DF126" s="953"/>
      <c r="DG126" s="954" t="s">
        <v>479</v>
      </c>
      <c r="DH126" s="955"/>
      <c r="DI126" s="955"/>
      <c r="DJ126" s="955"/>
      <c r="DK126" s="955"/>
      <c r="DL126" s="955" t="s">
        <v>479</v>
      </c>
      <c r="DM126" s="955"/>
      <c r="DN126" s="955"/>
      <c r="DO126" s="955"/>
      <c r="DP126" s="955"/>
      <c r="DQ126" s="955" t="s">
        <v>467</v>
      </c>
      <c r="DR126" s="955"/>
      <c r="DS126" s="955"/>
      <c r="DT126" s="955"/>
      <c r="DU126" s="955"/>
      <c r="DV126" s="956" t="s">
        <v>467</v>
      </c>
      <c r="DW126" s="956"/>
      <c r="DX126" s="956"/>
      <c r="DY126" s="956"/>
      <c r="DZ126" s="957"/>
    </row>
    <row r="127" spans="1:130" s="229" customFormat="1" ht="26.25" customHeight="1" x14ac:dyDescent="0.2">
      <c r="A127" s="1087"/>
      <c r="B127" s="980"/>
      <c r="C127" s="1002" t="s">
        <v>502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547</v>
      </c>
      <c r="AB127" s="988"/>
      <c r="AC127" s="988"/>
      <c r="AD127" s="988"/>
      <c r="AE127" s="989"/>
      <c r="AF127" s="990">
        <v>706</v>
      </c>
      <c r="AG127" s="988"/>
      <c r="AH127" s="988"/>
      <c r="AI127" s="988"/>
      <c r="AJ127" s="989"/>
      <c r="AK127" s="990">
        <v>1960</v>
      </c>
      <c r="AL127" s="988"/>
      <c r="AM127" s="988"/>
      <c r="AN127" s="988"/>
      <c r="AO127" s="989"/>
      <c r="AP127" s="991">
        <v>0</v>
      </c>
      <c r="AQ127" s="992"/>
      <c r="AR127" s="992"/>
      <c r="AS127" s="992"/>
      <c r="AT127" s="993"/>
      <c r="AU127" s="231"/>
      <c r="AV127" s="231"/>
      <c r="AW127" s="231"/>
      <c r="AX127" s="1060" t="s">
        <v>503</v>
      </c>
      <c r="AY127" s="1061"/>
      <c r="AZ127" s="1061"/>
      <c r="BA127" s="1061"/>
      <c r="BB127" s="1061"/>
      <c r="BC127" s="1061"/>
      <c r="BD127" s="1061"/>
      <c r="BE127" s="1062"/>
      <c r="BF127" s="1063" t="s">
        <v>504</v>
      </c>
      <c r="BG127" s="1061"/>
      <c r="BH127" s="1061"/>
      <c r="BI127" s="1061"/>
      <c r="BJ127" s="1061"/>
      <c r="BK127" s="1061"/>
      <c r="BL127" s="1062"/>
      <c r="BM127" s="1063" t="s">
        <v>505</v>
      </c>
      <c r="BN127" s="1061"/>
      <c r="BO127" s="1061"/>
      <c r="BP127" s="1061"/>
      <c r="BQ127" s="1061"/>
      <c r="BR127" s="1061"/>
      <c r="BS127" s="1062"/>
      <c r="BT127" s="1063" t="s">
        <v>506</v>
      </c>
      <c r="BU127" s="1061"/>
      <c r="BV127" s="1061"/>
      <c r="BW127" s="1061"/>
      <c r="BX127" s="1061"/>
      <c r="BY127" s="1061"/>
      <c r="BZ127" s="1084"/>
      <c r="CA127" s="231"/>
      <c r="CB127" s="231"/>
      <c r="CC127" s="231"/>
      <c r="CD127" s="254"/>
      <c r="CE127" s="254"/>
      <c r="CF127" s="254"/>
      <c r="CG127" s="231"/>
      <c r="CH127" s="231"/>
      <c r="CI127" s="231"/>
      <c r="CJ127" s="253"/>
      <c r="CK127" s="1052"/>
      <c r="CL127" s="1039"/>
      <c r="CM127" s="1039"/>
      <c r="CN127" s="1039"/>
      <c r="CO127" s="1040"/>
      <c r="CP127" s="951" t="s">
        <v>507</v>
      </c>
      <c r="CQ127" s="952"/>
      <c r="CR127" s="952"/>
      <c r="CS127" s="952"/>
      <c r="CT127" s="952"/>
      <c r="CU127" s="952"/>
      <c r="CV127" s="952"/>
      <c r="CW127" s="952"/>
      <c r="CX127" s="952"/>
      <c r="CY127" s="952"/>
      <c r="CZ127" s="952"/>
      <c r="DA127" s="952"/>
      <c r="DB127" s="952"/>
      <c r="DC127" s="952"/>
      <c r="DD127" s="952"/>
      <c r="DE127" s="952"/>
      <c r="DF127" s="953"/>
      <c r="DG127" s="954" t="s">
        <v>479</v>
      </c>
      <c r="DH127" s="955"/>
      <c r="DI127" s="955"/>
      <c r="DJ127" s="955"/>
      <c r="DK127" s="955"/>
      <c r="DL127" s="955" t="s">
        <v>467</v>
      </c>
      <c r="DM127" s="955"/>
      <c r="DN127" s="955"/>
      <c r="DO127" s="955"/>
      <c r="DP127" s="955"/>
      <c r="DQ127" s="955" t="s">
        <v>367</v>
      </c>
      <c r="DR127" s="955"/>
      <c r="DS127" s="955"/>
      <c r="DT127" s="955"/>
      <c r="DU127" s="955"/>
      <c r="DV127" s="956" t="s">
        <v>367</v>
      </c>
      <c r="DW127" s="956"/>
      <c r="DX127" s="956"/>
      <c r="DY127" s="956"/>
      <c r="DZ127" s="957"/>
    </row>
    <row r="128" spans="1:130" s="229" customFormat="1" ht="26.25" customHeight="1" thickBot="1" x14ac:dyDescent="0.25">
      <c r="A128" s="1070" t="s">
        <v>508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509</v>
      </c>
      <c r="X128" s="1072"/>
      <c r="Y128" s="1072"/>
      <c r="Z128" s="1073"/>
      <c r="AA128" s="1074">
        <v>12173334</v>
      </c>
      <c r="AB128" s="1075"/>
      <c r="AC128" s="1075"/>
      <c r="AD128" s="1075"/>
      <c r="AE128" s="1076"/>
      <c r="AF128" s="1077">
        <v>5940572</v>
      </c>
      <c r="AG128" s="1075"/>
      <c r="AH128" s="1075"/>
      <c r="AI128" s="1075"/>
      <c r="AJ128" s="1076"/>
      <c r="AK128" s="1077">
        <v>8166184</v>
      </c>
      <c r="AL128" s="1075"/>
      <c r="AM128" s="1075"/>
      <c r="AN128" s="1075"/>
      <c r="AO128" s="1076"/>
      <c r="AP128" s="1078"/>
      <c r="AQ128" s="1079"/>
      <c r="AR128" s="1079"/>
      <c r="AS128" s="1079"/>
      <c r="AT128" s="1080"/>
      <c r="AU128" s="231"/>
      <c r="AV128" s="231"/>
      <c r="AW128" s="231"/>
      <c r="AX128" s="925" t="s">
        <v>510</v>
      </c>
      <c r="AY128" s="926"/>
      <c r="AZ128" s="926"/>
      <c r="BA128" s="926"/>
      <c r="BB128" s="926"/>
      <c r="BC128" s="926"/>
      <c r="BD128" s="926"/>
      <c r="BE128" s="927"/>
      <c r="BF128" s="1081" t="s">
        <v>367</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5"/>
      <c r="CA128" s="254"/>
      <c r="CB128" s="254"/>
      <c r="CC128" s="254"/>
      <c r="CD128" s="254"/>
      <c r="CE128" s="254"/>
      <c r="CF128" s="254"/>
      <c r="CG128" s="231"/>
      <c r="CH128" s="231"/>
      <c r="CI128" s="231"/>
      <c r="CJ128" s="253"/>
      <c r="CK128" s="1053"/>
      <c r="CL128" s="1054"/>
      <c r="CM128" s="1054"/>
      <c r="CN128" s="1054"/>
      <c r="CO128" s="1055"/>
      <c r="CP128" s="1064" t="s">
        <v>511</v>
      </c>
      <c r="CQ128" s="755"/>
      <c r="CR128" s="755"/>
      <c r="CS128" s="755"/>
      <c r="CT128" s="755"/>
      <c r="CU128" s="755"/>
      <c r="CV128" s="755"/>
      <c r="CW128" s="755"/>
      <c r="CX128" s="755"/>
      <c r="CY128" s="755"/>
      <c r="CZ128" s="755"/>
      <c r="DA128" s="755"/>
      <c r="DB128" s="755"/>
      <c r="DC128" s="755"/>
      <c r="DD128" s="755"/>
      <c r="DE128" s="755"/>
      <c r="DF128" s="1065"/>
      <c r="DG128" s="1066" t="s">
        <v>398</v>
      </c>
      <c r="DH128" s="1067"/>
      <c r="DI128" s="1067"/>
      <c r="DJ128" s="1067"/>
      <c r="DK128" s="1067"/>
      <c r="DL128" s="1067" t="s">
        <v>467</v>
      </c>
      <c r="DM128" s="1067"/>
      <c r="DN128" s="1067"/>
      <c r="DO128" s="1067"/>
      <c r="DP128" s="1067"/>
      <c r="DQ128" s="1067" t="s">
        <v>467</v>
      </c>
      <c r="DR128" s="1067"/>
      <c r="DS128" s="1067"/>
      <c r="DT128" s="1067"/>
      <c r="DU128" s="1067"/>
      <c r="DV128" s="1068" t="s">
        <v>463</v>
      </c>
      <c r="DW128" s="1068"/>
      <c r="DX128" s="1068"/>
      <c r="DY128" s="1068"/>
      <c r="DZ128" s="1069"/>
    </row>
    <row r="129" spans="1:131" s="229"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512</v>
      </c>
      <c r="X129" s="1100"/>
      <c r="Y129" s="1100"/>
      <c r="Z129" s="1101"/>
      <c r="AA129" s="987">
        <v>192806403</v>
      </c>
      <c r="AB129" s="988"/>
      <c r="AC129" s="988"/>
      <c r="AD129" s="988"/>
      <c r="AE129" s="989"/>
      <c r="AF129" s="990">
        <v>195249864</v>
      </c>
      <c r="AG129" s="988"/>
      <c r="AH129" s="988"/>
      <c r="AI129" s="988"/>
      <c r="AJ129" s="989"/>
      <c r="AK129" s="990">
        <v>208961462</v>
      </c>
      <c r="AL129" s="988"/>
      <c r="AM129" s="988"/>
      <c r="AN129" s="988"/>
      <c r="AO129" s="989"/>
      <c r="AP129" s="1102"/>
      <c r="AQ129" s="1103"/>
      <c r="AR129" s="1103"/>
      <c r="AS129" s="1103"/>
      <c r="AT129" s="1104"/>
      <c r="AU129" s="232"/>
      <c r="AV129" s="232"/>
      <c r="AW129" s="232"/>
      <c r="AX129" s="1094" t="s">
        <v>513</v>
      </c>
      <c r="AY129" s="952"/>
      <c r="AZ129" s="952"/>
      <c r="BA129" s="952"/>
      <c r="BB129" s="952"/>
      <c r="BC129" s="952"/>
      <c r="BD129" s="952"/>
      <c r="BE129" s="953"/>
      <c r="BF129" s="1095" t="s">
        <v>479</v>
      </c>
      <c r="BG129" s="1096"/>
      <c r="BH129" s="1096"/>
      <c r="BI129" s="1096"/>
      <c r="BJ129" s="1096"/>
      <c r="BK129" s="1096"/>
      <c r="BL129" s="1097"/>
      <c r="BM129" s="1095">
        <v>16.25</v>
      </c>
      <c r="BN129" s="1096"/>
      <c r="BO129" s="1096"/>
      <c r="BP129" s="1096"/>
      <c r="BQ129" s="1096"/>
      <c r="BR129" s="1096"/>
      <c r="BS129" s="1097"/>
      <c r="BT129" s="1095">
        <v>30</v>
      </c>
      <c r="BU129" s="1096"/>
      <c r="BV129" s="1096"/>
      <c r="BW129" s="1096"/>
      <c r="BX129" s="1096"/>
      <c r="BY129" s="1096"/>
      <c r="BZ129" s="109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63" t="s">
        <v>514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515</v>
      </c>
      <c r="X130" s="1100"/>
      <c r="Y130" s="1100"/>
      <c r="Z130" s="1101"/>
      <c r="AA130" s="987">
        <v>20259183</v>
      </c>
      <c r="AB130" s="988"/>
      <c r="AC130" s="988"/>
      <c r="AD130" s="988"/>
      <c r="AE130" s="989"/>
      <c r="AF130" s="990">
        <v>20388287</v>
      </c>
      <c r="AG130" s="988"/>
      <c r="AH130" s="988"/>
      <c r="AI130" s="988"/>
      <c r="AJ130" s="989"/>
      <c r="AK130" s="990">
        <v>22596517</v>
      </c>
      <c r="AL130" s="988"/>
      <c r="AM130" s="988"/>
      <c r="AN130" s="988"/>
      <c r="AO130" s="989"/>
      <c r="AP130" s="1102"/>
      <c r="AQ130" s="1103"/>
      <c r="AR130" s="1103"/>
      <c r="AS130" s="1103"/>
      <c r="AT130" s="1104"/>
      <c r="AU130" s="232"/>
      <c r="AV130" s="232"/>
      <c r="AW130" s="232"/>
      <c r="AX130" s="1094" t="s">
        <v>516</v>
      </c>
      <c r="AY130" s="952"/>
      <c r="AZ130" s="952"/>
      <c r="BA130" s="952"/>
      <c r="BB130" s="952"/>
      <c r="BC130" s="952"/>
      <c r="BD130" s="952"/>
      <c r="BE130" s="953"/>
      <c r="BF130" s="1130">
        <v>5.4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517</v>
      </c>
      <c r="X131" s="1137"/>
      <c r="Y131" s="1137"/>
      <c r="Z131" s="1138"/>
      <c r="AA131" s="1033">
        <v>172547220</v>
      </c>
      <c r="AB131" s="1015"/>
      <c r="AC131" s="1015"/>
      <c r="AD131" s="1015"/>
      <c r="AE131" s="1016"/>
      <c r="AF131" s="1014">
        <v>174861577</v>
      </c>
      <c r="AG131" s="1015"/>
      <c r="AH131" s="1015"/>
      <c r="AI131" s="1015"/>
      <c r="AJ131" s="1016"/>
      <c r="AK131" s="1014">
        <v>186364945</v>
      </c>
      <c r="AL131" s="1015"/>
      <c r="AM131" s="1015"/>
      <c r="AN131" s="1015"/>
      <c r="AO131" s="1016"/>
      <c r="AP131" s="1139"/>
      <c r="AQ131" s="1140"/>
      <c r="AR131" s="1140"/>
      <c r="AS131" s="1140"/>
      <c r="AT131" s="1141"/>
      <c r="AU131" s="232"/>
      <c r="AV131" s="232"/>
      <c r="AW131" s="232"/>
      <c r="AX131" s="1112" t="s">
        <v>518</v>
      </c>
      <c r="AY131" s="755"/>
      <c r="AZ131" s="755"/>
      <c r="BA131" s="755"/>
      <c r="BB131" s="755"/>
      <c r="BC131" s="755"/>
      <c r="BD131" s="755"/>
      <c r="BE131" s="1065"/>
      <c r="BF131" s="1113">
        <v>104.6</v>
      </c>
      <c r="BG131" s="1114"/>
      <c r="BH131" s="1114"/>
      <c r="BI131" s="1114"/>
      <c r="BJ131" s="1114"/>
      <c r="BK131" s="1114"/>
      <c r="BL131" s="1115"/>
      <c r="BM131" s="1113">
        <v>400</v>
      </c>
      <c r="BN131" s="1114"/>
      <c r="BO131" s="1114"/>
      <c r="BP131" s="1114"/>
      <c r="BQ131" s="1114"/>
      <c r="BR131" s="1114"/>
      <c r="BS131" s="1115"/>
      <c r="BT131" s="1116"/>
      <c r="BU131" s="1117"/>
      <c r="BV131" s="1117"/>
      <c r="BW131" s="1117"/>
      <c r="BX131" s="1117"/>
      <c r="BY131" s="1117"/>
      <c r="BZ131" s="111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119" t="s">
        <v>519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520</v>
      </c>
      <c r="W132" s="1123"/>
      <c r="X132" s="1123"/>
      <c r="Y132" s="1123"/>
      <c r="Z132" s="1124"/>
      <c r="AA132" s="1125">
        <v>5.8622072989999996</v>
      </c>
      <c r="AB132" s="1126"/>
      <c r="AC132" s="1126"/>
      <c r="AD132" s="1126"/>
      <c r="AE132" s="1127"/>
      <c r="AF132" s="1128">
        <v>5.7152537280000004</v>
      </c>
      <c r="AG132" s="1126"/>
      <c r="AH132" s="1126"/>
      <c r="AI132" s="1126"/>
      <c r="AJ132" s="1127"/>
      <c r="AK132" s="1128">
        <v>4.7220882810000004</v>
      </c>
      <c r="AL132" s="1126"/>
      <c r="AM132" s="1126"/>
      <c r="AN132" s="1126"/>
      <c r="AO132" s="1127"/>
      <c r="AP132" s="1030"/>
      <c r="AQ132" s="1031"/>
      <c r="AR132" s="1031"/>
      <c r="AS132" s="1031"/>
      <c r="AT132" s="112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521</v>
      </c>
      <c r="W133" s="1106"/>
      <c r="X133" s="1106"/>
      <c r="Y133" s="1106"/>
      <c r="Z133" s="1107"/>
      <c r="AA133" s="1108">
        <v>6.6</v>
      </c>
      <c r="AB133" s="1109"/>
      <c r="AC133" s="1109"/>
      <c r="AD133" s="1109"/>
      <c r="AE133" s="1110"/>
      <c r="AF133" s="1108">
        <v>6</v>
      </c>
      <c r="AG133" s="1109"/>
      <c r="AH133" s="1109"/>
      <c r="AI133" s="1109"/>
      <c r="AJ133" s="1110"/>
      <c r="AK133" s="1108">
        <v>5.4</v>
      </c>
      <c r="AL133" s="1109"/>
      <c r="AM133" s="1109"/>
      <c r="AN133" s="1109"/>
      <c r="AO133" s="1110"/>
      <c r="AP133" s="1057"/>
      <c r="AQ133" s="1058"/>
      <c r="AR133" s="1058"/>
      <c r="AS133" s="1058"/>
      <c r="AT133" s="1111"/>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59J5r5Z9rUelvvFaDROv3//3ADm2kF12Hhesnzg3vKFibWH8vN6Td3vVP+o9zWzrF2JU9gbDqd+fwzFeSkJ5IQ==" saltValue="HeTHjzv2AMYDuuh9N7vO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90625" style="259" customWidth="1"/>
    <col min="121" max="121" width="0" style="258" hidden="1" customWidth="1"/>
    <col min="122" max="16384" width="9" style="258" hidden="1"/>
  </cols>
  <sheetData>
    <row r="1" spans="1:120" ht="13"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8"/>
    </row>
    <row r="17" spans="119:120" ht="13" x14ac:dyDescent="0.2">
      <c r="DP17" s="258"/>
    </row>
    <row r="18" spans="119:120" ht="13" x14ac:dyDescent="0.2"/>
    <row r="19" spans="119:120" ht="13" x14ac:dyDescent="0.2"/>
    <row r="20" spans="119:120" ht="13" x14ac:dyDescent="0.2">
      <c r="DO20" s="258"/>
      <c r="DP20" s="258"/>
    </row>
    <row r="21" spans="119:120" ht="13" x14ac:dyDescent="0.2">
      <c r="DP21" s="258"/>
    </row>
    <row r="22" spans="119:120" ht="13" x14ac:dyDescent="0.2"/>
    <row r="23" spans="119:120" ht="13" x14ac:dyDescent="0.2">
      <c r="DO23" s="258"/>
      <c r="DP23" s="258"/>
    </row>
    <row r="24" spans="119:120" ht="13" x14ac:dyDescent="0.2">
      <c r="DP24" s="258"/>
    </row>
    <row r="25" spans="119:120" ht="13" x14ac:dyDescent="0.2">
      <c r="DP25" s="258"/>
    </row>
    <row r="26" spans="119:120" ht="13" x14ac:dyDescent="0.2">
      <c r="DO26" s="258"/>
      <c r="DP26" s="258"/>
    </row>
    <row r="27" spans="119:120" ht="13" x14ac:dyDescent="0.2"/>
    <row r="28" spans="119:120" ht="13" x14ac:dyDescent="0.2">
      <c r="DO28" s="258"/>
      <c r="DP28" s="258"/>
    </row>
    <row r="29" spans="119:120" ht="13" x14ac:dyDescent="0.2">
      <c r="DP29" s="258"/>
    </row>
    <row r="30" spans="119:120" ht="13" x14ac:dyDescent="0.2"/>
    <row r="31" spans="119:120" ht="13" x14ac:dyDescent="0.2">
      <c r="DO31" s="258"/>
      <c r="DP31" s="258"/>
    </row>
    <row r="32" spans="119:120" ht="13" x14ac:dyDescent="0.2"/>
    <row r="33" spans="98:120" ht="13" x14ac:dyDescent="0.2">
      <c r="DO33" s="258"/>
      <c r="DP33" s="258"/>
    </row>
    <row r="34" spans="98:120" ht="13" x14ac:dyDescent="0.2">
      <c r="DM34" s="258"/>
    </row>
    <row r="35" spans="98:120" ht="13" x14ac:dyDescent="0.2">
      <c r="CT35" s="258"/>
      <c r="CU35" s="258"/>
      <c r="CV35" s="258"/>
      <c r="CY35" s="258"/>
      <c r="CZ35" s="258"/>
      <c r="DA35" s="258"/>
      <c r="DD35" s="258"/>
      <c r="DE35" s="258"/>
      <c r="DF35" s="258"/>
      <c r="DI35" s="258"/>
      <c r="DJ35" s="258"/>
      <c r="DK35" s="258"/>
      <c r="DM35" s="258"/>
      <c r="DN35" s="258"/>
      <c r="DO35" s="258"/>
      <c r="DP35" s="258"/>
    </row>
    <row r="36" spans="98:120" ht="13" x14ac:dyDescent="0.2"/>
    <row r="37" spans="98:120" ht="13" x14ac:dyDescent="0.2">
      <c r="CW37" s="258"/>
      <c r="DB37" s="258"/>
      <c r="DG37" s="258"/>
      <c r="DL37" s="258"/>
      <c r="DP37" s="258"/>
    </row>
    <row r="38" spans="98:120" ht="13"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8"/>
      <c r="DO49" s="258"/>
      <c r="DP49" s="25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8"/>
      <c r="CS63" s="258"/>
      <c r="CX63" s="258"/>
      <c r="DC63" s="258"/>
      <c r="DH63" s="258"/>
    </row>
    <row r="64" spans="22:120" ht="13" x14ac:dyDescent="0.2">
      <c r="V64" s="258"/>
    </row>
    <row r="65" spans="15:120" ht="13"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 x14ac:dyDescent="0.2">
      <c r="Q66" s="258"/>
      <c r="S66" s="258"/>
      <c r="U66" s="258"/>
      <c r="DM66" s="258"/>
    </row>
    <row r="67" spans="15:120" ht="13"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 x14ac:dyDescent="0.2"/>
    <row r="69" spans="15:120" ht="13" x14ac:dyDescent="0.2"/>
    <row r="70" spans="15:120" ht="13" x14ac:dyDescent="0.2"/>
    <row r="71" spans="15:120" ht="13" x14ac:dyDescent="0.2"/>
    <row r="72" spans="15:120" ht="13" x14ac:dyDescent="0.2">
      <c r="DP72" s="258"/>
    </row>
    <row r="73" spans="15:120" ht="13" x14ac:dyDescent="0.2">
      <c r="DP73" s="25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8"/>
      <c r="CX96" s="258"/>
      <c r="DC96" s="258"/>
      <c r="DH96" s="258"/>
    </row>
    <row r="97" spans="24:120" ht="13" x14ac:dyDescent="0.2">
      <c r="CS97" s="258"/>
      <c r="CX97" s="258"/>
      <c r="DC97" s="258"/>
      <c r="DH97" s="258"/>
      <c r="DP97" s="259" t="s">
        <v>522</v>
      </c>
    </row>
    <row r="98" spans="24:120" ht="13" hidden="1" x14ac:dyDescent="0.2">
      <c r="CS98" s="258"/>
      <c r="CX98" s="258"/>
      <c r="DC98" s="258"/>
      <c r="DH98" s="258"/>
    </row>
    <row r="99" spans="24:120" ht="13"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 hidden="1" x14ac:dyDescent="0.2">
      <c r="CT103" s="258"/>
      <c r="CV103" s="258"/>
      <c r="CW103" s="258"/>
      <c r="CY103" s="258"/>
      <c r="DA103" s="258"/>
      <c r="DB103" s="258"/>
      <c r="DD103" s="258"/>
      <c r="DF103" s="258"/>
      <c r="DG103" s="258"/>
      <c r="DI103" s="258"/>
      <c r="DK103" s="258"/>
      <c r="DL103" s="258"/>
      <c r="DM103" s="258"/>
      <c r="DN103" s="258"/>
      <c r="DO103" s="258"/>
      <c r="DP103" s="258"/>
    </row>
    <row r="104" spans="24:120" ht="13" hidden="1" x14ac:dyDescent="0.2">
      <c r="CV104" s="258"/>
      <c r="CW104" s="258"/>
      <c r="DA104" s="258"/>
      <c r="DB104" s="258"/>
      <c r="DF104" s="258"/>
      <c r="DG104" s="258"/>
      <c r="DK104" s="258"/>
      <c r="DL104" s="258"/>
      <c r="DN104" s="258"/>
      <c r="DO104" s="258"/>
      <c r="DP104" s="258"/>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row r="3" spans="2:116" ht="13" x14ac:dyDescent="0.2"/>
    <row r="4" spans="2:116" ht="13"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 x14ac:dyDescent="0.2"/>
    <row r="20" spans="9:116" ht="13" x14ac:dyDescent="0.2"/>
    <row r="21" spans="9:116" ht="13" x14ac:dyDescent="0.2">
      <c r="DL21" s="258"/>
    </row>
    <row r="22" spans="9:116" ht="13" x14ac:dyDescent="0.2">
      <c r="DI22" s="258"/>
      <c r="DJ22" s="258"/>
      <c r="DK22" s="258"/>
      <c r="DL22" s="258"/>
    </row>
    <row r="23" spans="9:116" ht="13" x14ac:dyDescent="0.2">
      <c r="CY23" s="258"/>
      <c r="CZ23" s="258"/>
      <c r="DA23" s="258"/>
      <c r="DB23" s="258"/>
      <c r="DC23" s="258"/>
      <c r="DD23" s="258"/>
      <c r="DE23" s="258"/>
      <c r="DF23" s="258"/>
      <c r="DG23" s="258"/>
      <c r="DH23" s="258"/>
      <c r="DI23" s="258"/>
      <c r="DJ23" s="258"/>
      <c r="DK23" s="258"/>
      <c r="DL23" s="25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8"/>
      <c r="DA35" s="258"/>
      <c r="DB35" s="258"/>
      <c r="DC35" s="258"/>
      <c r="DD35" s="258"/>
      <c r="DE35" s="258"/>
      <c r="DF35" s="258"/>
      <c r="DG35" s="258"/>
      <c r="DH35" s="258"/>
      <c r="DI35" s="258"/>
      <c r="DJ35" s="258"/>
      <c r="DK35" s="258"/>
      <c r="DL35" s="258"/>
    </row>
    <row r="36" spans="15:116" ht="13" x14ac:dyDescent="0.2"/>
    <row r="37" spans="15:116" ht="13" x14ac:dyDescent="0.2">
      <c r="DL37" s="258"/>
    </row>
    <row r="38" spans="15:116" ht="13" x14ac:dyDescent="0.2">
      <c r="DI38" s="258"/>
      <c r="DJ38" s="258"/>
      <c r="DK38" s="258"/>
      <c r="DL38" s="258"/>
    </row>
    <row r="39" spans="15:116" ht="13" x14ac:dyDescent="0.2"/>
    <row r="40" spans="15:116" ht="13" x14ac:dyDescent="0.2"/>
    <row r="41" spans="15:116" ht="13" x14ac:dyDescent="0.2"/>
    <row r="42" spans="15:116" ht="13" x14ac:dyDescent="0.2"/>
    <row r="43" spans="15:116" ht="13"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 x14ac:dyDescent="0.2">
      <c r="DL44" s="258"/>
    </row>
    <row r="45" spans="15:116" ht="13" x14ac:dyDescent="0.2"/>
    <row r="46" spans="15:116" ht="13" x14ac:dyDescent="0.2">
      <c r="DA46" s="258"/>
      <c r="DB46" s="258"/>
      <c r="DC46" s="258"/>
      <c r="DD46" s="258"/>
      <c r="DE46" s="258"/>
      <c r="DF46" s="258"/>
      <c r="DG46" s="258"/>
      <c r="DH46" s="258"/>
      <c r="DI46" s="258"/>
      <c r="DJ46" s="258"/>
      <c r="DK46" s="258"/>
      <c r="DL46" s="258"/>
    </row>
    <row r="47" spans="15:116" ht="13" x14ac:dyDescent="0.2"/>
    <row r="48" spans="15:116" ht="13" x14ac:dyDescent="0.2"/>
    <row r="49" spans="104:116" ht="13" x14ac:dyDescent="0.2"/>
    <row r="50" spans="104:116" ht="13" x14ac:dyDescent="0.2">
      <c r="CZ50" s="258"/>
      <c r="DA50" s="258"/>
      <c r="DB50" s="258"/>
      <c r="DC50" s="258"/>
      <c r="DD50" s="258"/>
      <c r="DE50" s="258"/>
      <c r="DF50" s="258"/>
      <c r="DG50" s="258"/>
      <c r="DH50" s="258"/>
      <c r="DI50" s="258"/>
      <c r="DJ50" s="258"/>
      <c r="DK50" s="258"/>
      <c r="DL50" s="258"/>
    </row>
    <row r="51" spans="104:116" ht="13" x14ac:dyDescent="0.2"/>
    <row r="52" spans="104:116" ht="13" x14ac:dyDescent="0.2"/>
    <row r="53" spans="104:116" ht="13" x14ac:dyDescent="0.2">
      <c r="DL53" s="25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8"/>
      <c r="DD67" s="258"/>
      <c r="DE67" s="258"/>
      <c r="DF67" s="258"/>
      <c r="DG67" s="258"/>
      <c r="DH67" s="258"/>
      <c r="DI67" s="258"/>
      <c r="DJ67" s="258"/>
      <c r="DK67" s="258"/>
      <c r="DL67" s="25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OnA3b11kLQB5W5llTEFUHjpX2244xQEH9mBQekiN+3UhRBe3kjVSJBbzgNm9XM/YWWhmbfIPBimhJ3YAEiCNg==" saltValue="AqupOrLf0m/989Po5TKx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523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524</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3" t="s">
        <v>525</v>
      </c>
      <c r="AP7" s="271"/>
      <c r="AQ7" s="272" t="s">
        <v>526</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4"/>
      <c r="AP8" s="277" t="s">
        <v>527</v>
      </c>
      <c r="AQ8" s="278" t="s">
        <v>528</v>
      </c>
      <c r="AR8" s="279" t="s">
        <v>529</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45" t="s">
        <v>530</v>
      </c>
      <c r="AL9" s="1146"/>
      <c r="AM9" s="1146"/>
      <c r="AN9" s="1147"/>
      <c r="AO9" s="280">
        <v>85846550</v>
      </c>
      <c r="AP9" s="280">
        <v>117321</v>
      </c>
      <c r="AQ9" s="281">
        <v>105428</v>
      </c>
      <c r="AR9" s="282">
        <v>11.3</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45" t="s">
        <v>531</v>
      </c>
      <c r="AL10" s="1146"/>
      <c r="AM10" s="1146"/>
      <c r="AN10" s="1147"/>
      <c r="AO10" s="283">
        <v>13180</v>
      </c>
      <c r="AP10" s="283">
        <v>18</v>
      </c>
      <c r="AQ10" s="284">
        <v>108</v>
      </c>
      <c r="AR10" s="285">
        <v>-83.3</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45" t="s">
        <v>532</v>
      </c>
      <c r="AL11" s="1146"/>
      <c r="AM11" s="1146"/>
      <c r="AN11" s="1147"/>
      <c r="AO11" s="283">
        <v>307186</v>
      </c>
      <c r="AP11" s="283">
        <v>420</v>
      </c>
      <c r="AQ11" s="284">
        <v>1092</v>
      </c>
      <c r="AR11" s="285">
        <v>-61.5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45" t="s">
        <v>533</v>
      </c>
      <c r="AL12" s="1146"/>
      <c r="AM12" s="1146"/>
      <c r="AN12" s="1147"/>
      <c r="AO12" s="283" t="s">
        <v>534</v>
      </c>
      <c r="AP12" s="283" t="s">
        <v>534</v>
      </c>
      <c r="AQ12" s="284">
        <v>5</v>
      </c>
      <c r="AR12" s="285" t="s">
        <v>534</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45" t="s">
        <v>535</v>
      </c>
      <c r="AL13" s="1146"/>
      <c r="AM13" s="1146"/>
      <c r="AN13" s="1147"/>
      <c r="AO13" s="283">
        <v>1522255</v>
      </c>
      <c r="AP13" s="283">
        <v>2080</v>
      </c>
      <c r="AQ13" s="284">
        <v>1959</v>
      </c>
      <c r="AR13" s="285">
        <v>6.2</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45" t="s">
        <v>536</v>
      </c>
      <c r="AL14" s="1146"/>
      <c r="AM14" s="1146"/>
      <c r="AN14" s="1147"/>
      <c r="AO14" s="283">
        <v>280003</v>
      </c>
      <c r="AP14" s="283">
        <v>383</v>
      </c>
      <c r="AQ14" s="284">
        <v>1267</v>
      </c>
      <c r="AR14" s="285">
        <v>-69.8</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8" t="s">
        <v>537</v>
      </c>
      <c r="AL15" s="1149"/>
      <c r="AM15" s="1149"/>
      <c r="AN15" s="1150"/>
      <c r="AO15" s="283">
        <v>-8515746</v>
      </c>
      <c r="AP15" s="283">
        <v>-11638</v>
      </c>
      <c r="AQ15" s="284">
        <v>-7422</v>
      </c>
      <c r="AR15" s="285">
        <v>56.8</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48" t="s">
        <v>185</v>
      </c>
      <c r="AL16" s="1149"/>
      <c r="AM16" s="1149"/>
      <c r="AN16" s="1150"/>
      <c r="AO16" s="283">
        <v>79453428</v>
      </c>
      <c r="AP16" s="283">
        <v>108584</v>
      </c>
      <c r="AQ16" s="284">
        <v>102438</v>
      </c>
      <c r="AR16" s="285">
        <v>6</v>
      </c>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538</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539</v>
      </c>
      <c r="AP20" s="292" t="s">
        <v>540</v>
      </c>
      <c r="AQ20" s="293" t="s">
        <v>541</v>
      </c>
      <c r="AR20" s="294"/>
    </row>
    <row r="21" spans="1:46" s="300" customFormat="1" ht="13"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51" t="s">
        <v>542</v>
      </c>
      <c r="AL21" s="1152"/>
      <c r="AM21" s="1152"/>
      <c r="AN21" s="1153"/>
      <c r="AO21" s="296">
        <v>12.2</v>
      </c>
      <c r="AP21" s="297">
        <v>11.31</v>
      </c>
      <c r="AQ21" s="298">
        <v>0.89</v>
      </c>
      <c r="AR21" s="266"/>
      <c r="AS21" s="299"/>
      <c r="AT21" s="295"/>
    </row>
    <row r="22" spans="1:46" s="300" customFormat="1" ht="13"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51" t="s">
        <v>543</v>
      </c>
      <c r="AL22" s="1152"/>
      <c r="AM22" s="1152"/>
      <c r="AN22" s="1153"/>
      <c r="AO22" s="301">
        <v>100</v>
      </c>
      <c r="AP22" s="302">
        <v>99.7</v>
      </c>
      <c r="AQ22" s="303">
        <v>0.3</v>
      </c>
      <c r="AR22" s="287"/>
      <c r="AS22" s="299"/>
      <c r="AT22" s="295"/>
    </row>
    <row r="23" spans="1:46" s="300" customFormat="1" ht="13"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42" t="s">
        <v>544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6"/>
    </row>
    <row r="27" spans="1:46" ht="13" x14ac:dyDescent="0.2">
      <c r="A27" s="308"/>
      <c r="AO27" s="261"/>
      <c r="AP27" s="261"/>
      <c r="AQ27" s="261"/>
      <c r="AR27" s="261"/>
      <c r="AS27" s="261"/>
      <c r="AT27" s="261"/>
    </row>
    <row r="28" spans="1:46" ht="16.5" x14ac:dyDescent="0.2">
      <c r="A28" s="262" t="s">
        <v>545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546</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3" t="s">
        <v>525</v>
      </c>
      <c r="AP30" s="271"/>
      <c r="AQ30" s="272" t="s">
        <v>526</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4"/>
      <c r="AP31" s="277" t="s">
        <v>527</v>
      </c>
      <c r="AQ31" s="278" t="s">
        <v>528</v>
      </c>
      <c r="AR31" s="279" t="s">
        <v>529</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59" t="s">
        <v>547</v>
      </c>
      <c r="AL32" s="1160"/>
      <c r="AM32" s="1160"/>
      <c r="AN32" s="1161"/>
      <c r="AO32" s="311">
        <v>31368217</v>
      </c>
      <c r="AP32" s="311">
        <v>42869</v>
      </c>
      <c r="AQ32" s="312">
        <v>31345</v>
      </c>
      <c r="AR32" s="313">
        <v>36.799999999999997</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59" t="s">
        <v>548</v>
      </c>
      <c r="AL33" s="1160"/>
      <c r="AM33" s="1160"/>
      <c r="AN33" s="1161"/>
      <c r="AO33" s="311" t="s">
        <v>534</v>
      </c>
      <c r="AP33" s="311" t="s">
        <v>534</v>
      </c>
      <c r="AQ33" s="312">
        <v>2339</v>
      </c>
      <c r="AR33" s="313" t="s">
        <v>534</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59" t="s">
        <v>549</v>
      </c>
      <c r="AL34" s="1160"/>
      <c r="AM34" s="1160"/>
      <c r="AN34" s="1161"/>
      <c r="AO34" s="311">
        <v>3000000</v>
      </c>
      <c r="AP34" s="311">
        <v>4100</v>
      </c>
      <c r="AQ34" s="312">
        <v>20945</v>
      </c>
      <c r="AR34" s="313">
        <v>-80.400000000000006</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59" t="s">
        <v>550</v>
      </c>
      <c r="AL35" s="1160"/>
      <c r="AM35" s="1160"/>
      <c r="AN35" s="1161"/>
      <c r="AO35" s="311">
        <v>4965973</v>
      </c>
      <c r="AP35" s="311">
        <v>6787</v>
      </c>
      <c r="AQ35" s="312">
        <v>9788</v>
      </c>
      <c r="AR35" s="313">
        <v>-30.7</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59" t="s">
        <v>551</v>
      </c>
      <c r="AL36" s="1160"/>
      <c r="AM36" s="1160"/>
      <c r="AN36" s="1161"/>
      <c r="AO36" s="311">
        <v>297</v>
      </c>
      <c r="AP36" s="311">
        <v>0</v>
      </c>
      <c r="AQ36" s="312">
        <v>145</v>
      </c>
      <c r="AR36" s="313">
        <v>-100</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59" t="s">
        <v>552</v>
      </c>
      <c r="AL37" s="1160"/>
      <c r="AM37" s="1160"/>
      <c r="AN37" s="1161"/>
      <c r="AO37" s="311">
        <v>228531</v>
      </c>
      <c r="AP37" s="311">
        <v>312</v>
      </c>
      <c r="AQ37" s="312">
        <v>1430</v>
      </c>
      <c r="AR37" s="313">
        <v>-78.2</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62" t="s">
        <v>553</v>
      </c>
      <c r="AL38" s="1163"/>
      <c r="AM38" s="1163"/>
      <c r="AN38" s="1164"/>
      <c r="AO38" s="314" t="s">
        <v>534</v>
      </c>
      <c r="AP38" s="314" t="s">
        <v>534</v>
      </c>
      <c r="AQ38" s="315">
        <v>1</v>
      </c>
      <c r="AR38" s="303" t="s">
        <v>534</v>
      </c>
      <c r="AS38" s="310"/>
    </row>
    <row r="39" spans="1:46"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62" t="s">
        <v>554</v>
      </c>
      <c r="AL39" s="1163"/>
      <c r="AM39" s="1163"/>
      <c r="AN39" s="1164"/>
      <c r="AO39" s="311">
        <v>-8166184</v>
      </c>
      <c r="AP39" s="311">
        <v>-11160</v>
      </c>
      <c r="AQ39" s="312">
        <v>-16549</v>
      </c>
      <c r="AR39" s="313">
        <v>-32.6</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59" t="s">
        <v>555</v>
      </c>
      <c r="AL40" s="1160"/>
      <c r="AM40" s="1160"/>
      <c r="AN40" s="1161"/>
      <c r="AO40" s="311">
        <v>-22596517</v>
      </c>
      <c r="AP40" s="311">
        <v>-30881</v>
      </c>
      <c r="AQ40" s="312">
        <v>-31989</v>
      </c>
      <c r="AR40" s="313">
        <v>-3.5</v>
      </c>
      <c r="AS40" s="310"/>
    </row>
    <row r="41" spans="1:46"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65" t="s">
        <v>299</v>
      </c>
      <c r="AL41" s="1166"/>
      <c r="AM41" s="1166"/>
      <c r="AN41" s="1167"/>
      <c r="AO41" s="311">
        <v>8800317</v>
      </c>
      <c r="AP41" s="311">
        <v>12027</v>
      </c>
      <c r="AQ41" s="312">
        <v>17454</v>
      </c>
      <c r="AR41" s="313">
        <v>-31.1</v>
      </c>
      <c r="AS41" s="310"/>
    </row>
    <row r="42" spans="1:46"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556</v>
      </c>
      <c r="AL42" s="261"/>
      <c r="AM42" s="261"/>
      <c r="AN42" s="261"/>
      <c r="AO42" s="261"/>
      <c r="AP42" s="261"/>
      <c r="AQ42" s="287"/>
      <c r="AR42" s="287"/>
      <c r="AS42" s="310"/>
    </row>
    <row r="43" spans="1:46" ht="13"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557</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558</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54" t="s">
        <v>525</v>
      </c>
      <c r="AN49" s="1156" t="s">
        <v>559</v>
      </c>
      <c r="AO49" s="1157"/>
      <c r="AP49" s="1157"/>
      <c r="AQ49" s="1157"/>
      <c r="AR49" s="1158"/>
    </row>
    <row r="50" spans="1:4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55"/>
      <c r="AN50" s="327" t="s">
        <v>560</v>
      </c>
      <c r="AO50" s="328" t="s">
        <v>561</v>
      </c>
      <c r="AP50" s="329" t="s">
        <v>562</v>
      </c>
      <c r="AQ50" s="330" t="s">
        <v>563</v>
      </c>
      <c r="AR50" s="331" t="s">
        <v>564</v>
      </c>
    </row>
    <row r="51" spans="1:4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565</v>
      </c>
      <c r="AL51" s="324"/>
      <c r="AM51" s="332">
        <v>46691906</v>
      </c>
      <c r="AN51" s="333">
        <v>63585</v>
      </c>
      <c r="AO51" s="334">
        <v>32.5</v>
      </c>
      <c r="AP51" s="335">
        <v>52897</v>
      </c>
      <c r="AQ51" s="336">
        <v>2.2999999999999998</v>
      </c>
      <c r="AR51" s="337">
        <v>30.2</v>
      </c>
    </row>
    <row r="52" spans="1:4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566</v>
      </c>
      <c r="AM52" s="340">
        <v>13970071</v>
      </c>
      <c r="AN52" s="341">
        <v>19025</v>
      </c>
      <c r="AO52" s="342">
        <v>18.600000000000001</v>
      </c>
      <c r="AP52" s="343">
        <v>27013</v>
      </c>
      <c r="AQ52" s="344">
        <v>1.3</v>
      </c>
      <c r="AR52" s="345">
        <v>17.3</v>
      </c>
    </row>
    <row r="53" spans="1:4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567</v>
      </c>
      <c r="AL53" s="324"/>
      <c r="AM53" s="332">
        <v>56990471</v>
      </c>
      <c r="AN53" s="333">
        <v>77633</v>
      </c>
      <c r="AO53" s="334">
        <v>22.1</v>
      </c>
      <c r="AP53" s="335">
        <v>54945</v>
      </c>
      <c r="AQ53" s="336">
        <v>3.9</v>
      </c>
      <c r="AR53" s="337">
        <v>18.2</v>
      </c>
    </row>
    <row r="54" spans="1:4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566</v>
      </c>
      <c r="AM54" s="340">
        <v>19341291</v>
      </c>
      <c r="AN54" s="341">
        <v>26347</v>
      </c>
      <c r="AO54" s="342">
        <v>38.5</v>
      </c>
      <c r="AP54" s="343">
        <v>29293</v>
      </c>
      <c r="AQ54" s="344">
        <v>8.4</v>
      </c>
      <c r="AR54" s="345">
        <v>30.1</v>
      </c>
    </row>
    <row r="55" spans="1:4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568</v>
      </c>
      <c r="AL55" s="324"/>
      <c r="AM55" s="332">
        <v>67300225</v>
      </c>
      <c r="AN55" s="333">
        <v>91725</v>
      </c>
      <c r="AO55" s="334">
        <v>18.2</v>
      </c>
      <c r="AP55" s="335">
        <v>57132</v>
      </c>
      <c r="AQ55" s="336">
        <v>4</v>
      </c>
      <c r="AR55" s="337">
        <v>14.2</v>
      </c>
    </row>
    <row r="56" spans="1:4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566</v>
      </c>
      <c r="AM56" s="340">
        <v>26251496</v>
      </c>
      <c r="AN56" s="341">
        <v>35779</v>
      </c>
      <c r="AO56" s="342">
        <v>35.799999999999997</v>
      </c>
      <c r="AP56" s="343">
        <v>30126</v>
      </c>
      <c r="AQ56" s="344">
        <v>2.8</v>
      </c>
      <c r="AR56" s="345">
        <v>33</v>
      </c>
    </row>
    <row r="57" spans="1:4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569</v>
      </c>
      <c r="AL57" s="324"/>
      <c r="AM57" s="332">
        <v>40438056</v>
      </c>
      <c r="AN57" s="333">
        <v>55190</v>
      </c>
      <c r="AO57" s="334">
        <v>-39.799999999999997</v>
      </c>
      <c r="AP57" s="335">
        <v>58766</v>
      </c>
      <c r="AQ57" s="336">
        <v>2.9</v>
      </c>
      <c r="AR57" s="337">
        <v>-42.7</v>
      </c>
    </row>
    <row r="58" spans="1:4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566</v>
      </c>
      <c r="AM58" s="340">
        <v>15949394</v>
      </c>
      <c r="AN58" s="341">
        <v>21768</v>
      </c>
      <c r="AO58" s="342">
        <v>-39.200000000000003</v>
      </c>
      <c r="AP58" s="343">
        <v>29363</v>
      </c>
      <c r="AQ58" s="344">
        <v>-2.5</v>
      </c>
      <c r="AR58" s="345">
        <v>-36.700000000000003</v>
      </c>
    </row>
    <row r="59" spans="1:4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570</v>
      </c>
      <c r="AL59" s="324"/>
      <c r="AM59" s="332">
        <v>52608591</v>
      </c>
      <c r="AN59" s="333">
        <v>71897</v>
      </c>
      <c r="AO59" s="334">
        <v>30.3</v>
      </c>
      <c r="AP59" s="335">
        <v>62482</v>
      </c>
      <c r="AQ59" s="336">
        <v>6.3</v>
      </c>
      <c r="AR59" s="337">
        <v>24</v>
      </c>
    </row>
    <row r="60" spans="1:4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566</v>
      </c>
      <c r="AM60" s="340">
        <v>19486849</v>
      </c>
      <c r="AN60" s="341">
        <v>26631</v>
      </c>
      <c r="AO60" s="342">
        <v>22.3</v>
      </c>
      <c r="AP60" s="343">
        <v>34626</v>
      </c>
      <c r="AQ60" s="344">
        <v>17.899999999999999</v>
      </c>
      <c r="AR60" s="345">
        <v>4.4000000000000004</v>
      </c>
    </row>
    <row r="61" spans="1:4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571</v>
      </c>
      <c r="AL61" s="346"/>
      <c r="AM61" s="347">
        <v>52805850</v>
      </c>
      <c r="AN61" s="348">
        <v>72006</v>
      </c>
      <c r="AO61" s="349">
        <v>12.7</v>
      </c>
      <c r="AP61" s="350">
        <v>57244</v>
      </c>
      <c r="AQ61" s="351">
        <v>3.9</v>
      </c>
      <c r="AR61" s="337">
        <v>8.8000000000000007</v>
      </c>
    </row>
    <row r="62" spans="1:4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566</v>
      </c>
      <c r="AM62" s="340">
        <v>18999820</v>
      </c>
      <c r="AN62" s="341">
        <v>25910</v>
      </c>
      <c r="AO62" s="342">
        <v>15.2</v>
      </c>
      <c r="AP62" s="343">
        <v>30084</v>
      </c>
      <c r="AQ62" s="344">
        <v>5.6</v>
      </c>
      <c r="AR62" s="345">
        <v>9.6</v>
      </c>
    </row>
    <row r="63" spans="1:4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Ig7sJZjbBZ8VEuxcH+XYOhnOKL/XOsx4B0F3J3xXa8esKZqkizq4U+XLqQArOEVlSCtkepvcnceNg82tdHshPg==" saltValue="mWM0ff+tX4ly2W8Z8m4U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 x14ac:dyDescent="0.2">
      <c r="B2" s="258"/>
      <c r="DG2" s="258"/>
    </row>
    <row r="3" spans="2: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 x14ac:dyDescent="0.2"/>
    <row r="5" spans="2:125" ht="13" x14ac:dyDescent="0.2"/>
    <row r="6" spans="2:125" ht="13" x14ac:dyDescent="0.2"/>
    <row r="7" spans="2:125" ht="13" x14ac:dyDescent="0.2"/>
    <row r="8" spans="2:125" ht="13" x14ac:dyDescent="0.2"/>
    <row r="9" spans="2:125" ht="13" x14ac:dyDescent="0.2">
      <c r="DU9" s="25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8"/>
    </row>
    <row r="18" spans="125:125" ht="13" x14ac:dyDescent="0.2"/>
    <row r="19" spans="125:125" ht="13" x14ac:dyDescent="0.2"/>
    <row r="20" spans="125:125" ht="13" x14ac:dyDescent="0.2">
      <c r="DU20" s="258"/>
    </row>
    <row r="21" spans="125:125" ht="13" x14ac:dyDescent="0.2">
      <c r="DU21" s="25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8"/>
    </row>
    <row r="29" spans="125:125" ht="13" x14ac:dyDescent="0.2"/>
    <row r="30" spans="125:125" ht="13" x14ac:dyDescent="0.2"/>
    <row r="31" spans="125:125" ht="13" x14ac:dyDescent="0.2"/>
    <row r="32" spans="125:125" ht="13" x14ac:dyDescent="0.2"/>
    <row r="33" spans="2:125" ht="13" x14ac:dyDescent="0.2">
      <c r="B33" s="258"/>
      <c r="G33" s="258"/>
      <c r="I33" s="258"/>
    </row>
    <row r="34" spans="2:125" ht="13" x14ac:dyDescent="0.2">
      <c r="C34" s="258"/>
      <c r="P34" s="258"/>
      <c r="DE34" s="258"/>
      <c r="DH34" s="258"/>
    </row>
    <row r="35" spans="2:125" ht="13" x14ac:dyDescent="0.2">
      <c r="D35" s="258"/>
      <c r="E35" s="258"/>
      <c r="DG35" s="258"/>
      <c r="DJ35" s="258"/>
      <c r="DP35" s="258"/>
      <c r="DQ35" s="258"/>
      <c r="DR35" s="258"/>
      <c r="DS35" s="258"/>
      <c r="DT35" s="258"/>
      <c r="DU35" s="258"/>
    </row>
    <row r="36" spans="2:125" ht="13"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 x14ac:dyDescent="0.2">
      <c r="DU37" s="258"/>
    </row>
    <row r="38" spans="2:125" ht="13" x14ac:dyDescent="0.2">
      <c r="DT38" s="258"/>
      <c r="DU38" s="258"/>
    </row>
    <row r="39" spans="2:125" ht="13" x14ac:dyDescent="0.2"/>
    <row r="40" spans="2:125" ht="13" x14ac:dyDescent="0.2">
      <c r="DH40" s="258"/>
    </row>
    <row r="41" spans="2:125" ht="13" x14ac:dyDescent="0.2">
      <c r="DE41" s="258"/>
    </row>
    <row r="42" spans="2:125" ht="13" x14ac:dyDescent="0.2">
      <c r="DG42" s="258"/>
      <c r="DJ42" s="258"/>
    </row>
    <row r="43" spans="2:125" ht="13"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 x14ac:dyDescent="0.2">
      <c r="DU44" s="258"/>
    </row>
    <row r="45" spans="2:125" ht="13" x14ac:dyDescent="0.2"/>
    <row r="46" spans="2:125" ht="13" x14ac:dyDescent="0.2"/>
    <row r="47" spans="2:125" ht="13" x14ac:dyDescent="0.2"/>
    <row r="48" spans="2:125" ht="13" x14ac:dyDescent="0.2">
      <c r="DT48" s="258"/>
      <c r="DU48" s="258"/>
    </row>
    <row r="49" spans="120:125" ht="13" x14ac:dyDescent="0.2">
      <c r="DU49" s="258"/>
    </row>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8"/>
    </row>
    <row r="83" spans="116:125" ht="13" x14ac:dyDescent="0.2">
      <c r="DM83" s="258"/>
      <c r="DN83" s="258"/>
      <c r="DO83" s="258"/>
      <c r="DP83" s="258"/>
      <c r="DQ83" s="258"/>
      <c r="DR83" s="258"/>
      <c r="DS83" s="258"/>
      <c r="DT83" s="258"/>
      <c r="DU83" s="258"/>
    </row>
    <row r="84" spans="116:125" ht="13" x14ac:dyDescent="0.2"/>
    <row r="85" spans="116:125" ht="13" x14ac:dyDescent="0.2"/>
    <row r="86" spans="116:125" ht="13" x14ac:dyDescent="0.2"/>
    <row r="87" spans="116:125" ht="13" x14ac:dyDescent="0.2"/>
    <row r="88" spans="116:125" ht="13" x14ac:dyDescent="0.2">
      <c r="DU88" s="25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573</v>
      </c>
    </row>
    <row r="121" spans="125:125" ht="13.5" hidden="1" customHeight="1" x14ac:dyDescent="0.2">
      <c r="DU121" s="258"/>
    </row>
  </sheetData>
  <sheetProtection algorithmName="SHA-512" hashValue="IWTmjfQ0xGsbxxnAiGlRQ3z8gVnyIUt2kI+xe3+hOuE1A/s5gcRz8JYYwcSgtQ/A/kYFjlblyaxL5+/uoVLyIw==" saltValue="WEvCV6PWsFJr+J7sMsOg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T2" s="258"/>
    </row>
    <row r="3" spans="1:125"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8"/>
      <c r="G33" s="258"/>
      <c r="I33" s="258"/>
    </row>
    <row r="34" spans="2:125" ht="13" x14ac:dyDescent="0.2">
      <c r="C34" s="258"/>
      <c r="P34" s="258"/>
      <c r="R34" s="258"/>
      <c r="U34" s="258"/>
    </row>
    <row r="35" spans="2:125" ht="13"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 x14ac:dyDescent="0.2">
      <c r="F36" s="258"/>
      <c r="H36" s="258"/>
      <c r="J36" s="258"/>
      <c r="K36" s="258"/>
      <c r="L36" s="258"/>
      <c r="M36" s="258"/>
      <c r="N36" s="258"/>
      <c r="O36" s="258"/>
      <c r="Q36" s="258"/>
      <c r="S36" s="258"/>
      <c r="V36" s="258"/>
    </row>
    <row r="37" spans="2:125" ht="13" x14ac:dyDescent="0.2"/>
    <row r="38" spans="2:125" ht="13" x14ac:dyDescent="0.2"/>
    <row r="39" spans="2:125" ht="13" x14ac:dyDescent="0.2"/>
    <row r="40" spans="2:125" ht="13" x14ac:dyDescent="0.2">
      <c r="U40" s="258"/>
    </row>
    <row r="41" spans="2:125" ht="13" x14ac:dyDescent="0.2">
      <c r="R41" s="258"/>
    </row>
    <row r="42" spans="2:125" ht="13"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 x14ac:dyDescent="0.2">
      <c r="Q43" s="258"/>
      <c r="S43" s="258"/>
      <c r="V43" s="25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574</v>
      </c>
    </row>
  </sheetData>
  <sheetProtection algorithmName="SHA-512" hashValue="GPuepxrt1NOvbUa63TH/Di9Q+y1137cC6PLXiMeft4hXED2Z47CmHREK9pZp5/MfWTOcK6qzH14o0DKl1kWpQA==" saltValue="925teBgYpQu3TkDj1C/L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575</v>
      </c>
      <c r="G46" s="8" t="s">
        <v>576</v>
      </c>
      <c r="H46" s="8" t="s">
        <v>577</v>
      </c>
      <c r="I46" s="8" t="s">
        <v>578</v>
      </c>
      <c r="J46" s="9" t="s">
        <v>579</v>
      </c>
    </row>
    <row r="47" spans="2:10" ht="57.75" customHeight="1" x14ac:dyDescent="0.2">
      <c r="B47" s="10"/>
      <c r="C47" s="1168" t="s">
        <v>3</v>
      </c>
      <c r="D47" s="1168"/>
      <c r="E47" s="1169"/>
      <c r="F47" s="11">
        <v>2.52</v>
      </c>
      <c r="G47" s="12">
        <v>2.5</v>
      </c>
      <c r="H47" s="12">
        <v>2.12</v>
      </c>
      <c r="I47" s="12">
        <v>1.89</v>
      </c>
      <c r="J47" s="13">
        <v>1.77</v>
      </c>
    </row>
    <row r="48" spans="2:10" ht="57.75" customHeight="1" x14ac:dyDescent="0.2">
      <c r="B48" s="14"/>
      <c r="C48" s="1170" t="s">
        <v>4</v>
      </c>
      <c r="D48" s="1170"/>
      <c r="E48" s="1171"/>
      <c r="F48" s="15">
        <v>3.31</v>
      </c>
      <c r="G48" s="16">
        <v>3.36</v>
      </c>
      <c r="H48" s="16">
        <v>3.46</v>
      </c>
      <c r="I48" s="16">
        <v>2.84</v>
      </c>
      <c r="J48" s="17">
        <v>3.19</v>
      </c>
    </row>
    <row r="49" spans="2:10" ht="57.75" customHeight="1" thickBot="1" x14ac:dyDescent="0.25">
      <c r="B49" s="18"/>
      <c r="C49" s="1172" t="s">
        <v>5</v>
      </c>
      <c r="D49" s="1172"/>
      <c r="E49" s="1173"/>
      <c r="F49" s="19" t="s">
        <v>580</v>
      </c>
      <c r="G49" s="20">
        <v>0.09</v>
      </c>
      <c r="H49" s="20" t="s">
        <v>581</v>
      </c>
      <c r="I49" s="20" t="s">
        <v>582</v>
      </c>
      <c r="J49" s="21">
        <v>0.54</v>
      </c>
    </row>
    <row r="50" spans="2:10" ht="13" x14ac:dyDescent="0.2"/>
  </sheetData>
  <sheetProtection algorithmName="SHA-512" hashValue="Bg1NFP+tG/gucFuqUKiG9Fs5cMczuZDqSWR8hFP5MDC8Nq+ofrWfI8IWtBAtmMDCeyp8JFexCdoIt3Igwqpwhg==" saltValue="gR4okHGbGQkEsu14RsxZ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180" t="s">
        <v>583</v>
      </c>
      <c r="D34" s="1180"/>
      <c r="E34" s="1181"/>
      <c r="F34" s="32">
        <v>6.56</v>
      </c>
      <c r="G34" s="33">
        <v>6.89</v>
      </c>
      <c r="H34" s="33">
        <v>7.54</v>
      </c>
      <c r="I34" s="33">
        <v>7.27</v>
      </c>
      <c r="J34" s="34">
        <v>7.4</v>
      </c>
      <c r="K34" s="22"/>
      <c r="L34" s="22"/>
      <c r="M34" s="22"/>
      <c r="N34" s="22"/>
      <c r="O34" s="22"/>
      <c r="P34" s="22"/>
    </row>
    <row r="35" spans="1:16" ht="39" customHeight="1" x14ac:dyDescent="0.2">
      <c r="A35" s="22"/>
      <c r="B35" s="35"/>
      <c r="C35" s="1174" t="s">
        <v>584</v>
      </c>
      <c r="D35" s="1175"/>
      <c r="E35" s="1176"/>
      <c r="F35" s="36">
        <v>5.34</v>
      </c>
      <c r="G35" s="37">
        <v>5.5</v>
      </c>
      <c r="H35" s="37">
        <v>5.91</v>
      </c>
      <c r="I35" s="37">
        <v>5.48</v>
      </c>
      <c r="J35" s="38">
        <v>4.0199999999999996</v>
      </c>
      <c r="K35" s="22"/>
      <c r="L35" s="22"/>
      <c r="M35" s="22"/>
      <c r="N35" s="22"/>
      <c r="O35" s="22"/>
      <c r="P35" s="22"/>
    </row>
    <row r="36" spans="1:16" ht="39" customHeight="1" x14ac:dyDescent="0.2">
      <c r="A36" s="22"/>
      <c r="B36" s="35"/>
      <c r="C36" s="1174" t="s">
        <v>585</v>
      </c>
      <c r="D36" s="1175"/>
      <c r="E36" s="1176"/>
      <c r="F36" s="36">
        <v>3.07</v>
      </c>
      <c r="G36" s="37">
        <v>3.12</v>
      </c>
      <c r="H36" s="37">
        <v>3.22</v>
      </c>
      <c r="I36" s="37">
        <v>2.6</v>
      </c>
      <c r="J36" s="38">
        <v>2.95</v>
      </c>
      <c r="K36" s="22"/>
      <c r="L36" s="22"/>
      <c r="M36" s="22"/>
      <c r="N36" s="22"/>
      <c r="O36" s="22"/>
      <c r="P36" s="22"/>
    </row>
    <row r="37" spans="1:16" ht="39" customHeight="1" x14ac:dyDescent="0.2">
      <c r="A37" s="22"/>
      <c r="B37" s="35"/>
      <c r="C37" s="1174" t="s">
        <v>586</v>
      </c>
      <c r="D37" s="1175"/>
      <c r="E37" s="1176"/>
      <c r="F37" s="36">
        <v>0.97</v>
      </c>
      <c r="G37" s="37">
        <v>2.0099999999999998</v>
      </c>
      <c r="H37" s="37">
        <v>2.4900000000000002</v>
      </c>
      <c r="I37" s="37">
        <v>3.52</v>
      </c>
      <c r="J37" s="38">
        <v>1.0900000000000001</v>
      </c>
      <c r="K37" s="22"/>
      <c r="L37" s="22"/>
      <c r="M37" s="22"/>
      <c r="N37" s="22"/>
      <c r="O37" s="22"/>
      <c r="P37" s="22"/>
    </row>
    <row r="38" spans="1:16" ht="39" customHeight="1" x14ac:dyDescent="0.2">
      <c r="A38" s="22"/>
      <c r="B38" s="35"/>
      <c r="C38" s="1174" t="s">
        <v>587</v>
      </c>
      <c r="D38" s="1175"/>
      <c r="E38" s="1176"/>
      <c r="F38" s="36" t="s">
        <v>588</v>
      </c>
      <c r="G38" s="37" t="s">
        <v>589</v>
      </c>
      <c r="H38" s="37" t="s">
        <v>590</v>
      </c>
      <c r="I38" s="37">
        <v>0.2</v>
      </c>
      <c r="J38" s="38">
        <v>0.7</v>
      </c>
      <c r="K38" s="22"/>
      <c r="L38" s="22"/>
      <c r="M38" s="22"/>
      <c r="N38" s="22"/>
      <c r="O38" s="22"/>
      <c r="P38" s="22"/>
    </row>
    <row r="39" spans="1:16" ht="39" customHeight="1" x14ac:dyDescent="0.2">
      <c r="A39" s="22"/>
      <c r="B39" s="35"/>
      <c r="C39" s="1174" t="s">
        <v>591</v>
      </c>
      <c r="D39" s="1175"/>
      <c r="E39" s="1176"/>
      <c r="F39" s="36">
        <v>0.6</v>
      </c>
      <c r="G39" s="37">
        <v>0.65</v>
      </c>
      <c r="H39" s="37">
        <v>0.67</v>
      </c>
      <c r="I39" s="37">
        <v>0.43</v>
      </c>
      <c r="J39" s="38">
        <v>0.3</v>
      </c>
      <c r="K39" s="22"/>
      <c r="L39" s="22"/>
      <c r="M39" s="22"/>
      <c r="N39" s="22"/>
      <c r="O39" s="22"/>
      <c r="P39" s="22"/>
    </row>
    <row r="40" spans="1:16" ht="39" customHeight="1" x14ac:dyDescent="0.2">
      <c r="A40" s="22"/>
      <c r="B40" s="35"/>
      <c r="C40" s="1174" t="s">
        <v>592</v>
      </c>
      <c r="D40" s="1175"/>
      <c r="E40" s="1176"/>
      <c r="F40" s="36">
        <v>0.15</v>
      </c>
      <c r="G40" s="37">
        <v>0.15</v>
      </c>
      <c r="H40" s="37">
        <v>0.15</v>
      </c>
      <c r="I40" s="37">
        <v>0.16</v>
      </c>
      <c r="J40" s="38">
        <v>0.15</v>
      </c>
      <c r="K40" s="22"/>
      <c r="L40" s="22"/>
      <c r="M40" s="22"/>
      <c r="N40" s="22"/>
      <c r="O40" s="22"/>
      <c r="P40" s="22"/>
    </row>
    <row r="41" spans="1:16" ht="39" customHeight="1" x14ac:dyDescent="0.2">
      <c r="A41" s="22"/>
      <c r="B41" s="35"/>
      <c r="C41" s="1174" t="s">
        <v>593</v>
      </c>
      <c r="D41" s="1175"/>
      <c r="E41" s="1176"/>
      <c r="F41" s="36">
        <v>0.11</v>
      </c>
      <c r="G41" s="37">
        <v>0.11</v>
      </c>
      <c r="H41" s="37">
        <v>0.11</v>
      </c>
      <c r="I41" s="37">
        <v>0.11</v>
      </c>
      <c r="J41" s="38">
        <v>0.13</v>
      </c>
      <c r="K41" s="22"/>
      <c r="L41" s="22"/>
      <c r="M41" s="22"/>
      <c r="N41" s="22"/>
      <c r="O41" s="22"/>
      <c r="P41" s="22"/>
    </row>
    <row r="42" spans="1:16" ht="39" customHeight="1" x14ac:dyDescent="0.2">
      <c r="A42" s="22"/>
      <c r="B42" s="39"/>
      <c r="C42" s="1174" t="s">
        <v>594</v>
      </c>
      <c r="D42" s="1175"/>
      <c r="E42" s="1176"/>
      <c r="F42" s="36" t="s">
        <v>534</v>
      </c>
      <c r="G42" s="37" t="s">
        <v>534</v>
      </c>
      <c r="H42" s="37" t="s">
        <v>534</v>
      </c>
      <c r="I42" s="37" t="s">
        <v>534</v>
      </c>
      <c r="J42" s="38" t="s">
        <v>534</v>
      </c>
      <c r="K42" s="22"/>
      <c r="L42" s="22"/>
      <c r="M42" s="22"/>
      <c r="N42" s="22"/>
      <c r="O42" s="22"/>
      <c r="P42" s="22"/>
    </row>
    <row r="43" spans="1:16" ht="39" customHeight="1" thickBot="1" x14ac:dyDescent="0.25">
      <c r="A43" s="22"/>
      <c r="B43" s="40"/>
      <c r="C43" s="1177" t="s">
        <v>595</v>
      </c>
      <c r="D43" s="1178"/>
      <c r="E43" s="1179"/>
      <c r="F43" s="41">
        <v>0.23</v>
      </c>
      <c r="G43" s="42">
        <v>0.16</v>
      </c>
      <c r="H43" s="42">
        <v>0.23</v>
      </c>
      <c r="I43" s="42">
        <v>0.25</v>
      </c>
      <c r="J43" s="43">
        <v>0.19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sKucAnNYAq2vQXJgIjrAnGYe0WggdZetSQO0yULn9+8kVeObLS96cxqTmYM8aU71L6AiSLNlOuR/wjdYts2Q==" saltValue="oxppKlH7TZQZ0h+0/lcK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30941</v>
      </c>
      <c r="L45" s="60">
        <v>30780</v>
      </c>
      <c r="M45" s="60">
        <v>35115</v>
      </c>
      <c r="N45" s="60">
        <v>28559</v>
      </c>
      <c r="O45" s="61">
        <v>31368</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534</v>
      </c>
      <c r="L46" s="64" t="s">
        <v>534</v>
      </c>
      <c r="M46" s="64" t="s">
        <v>534</v>
      </c>
      <c r="N46" s="64" t="s">
        <v>534</v>
      </c>
      <c r="O46" s="65" t="s">
        <v>534</v>
      </c>
      <c r="P46" s="48"/>
      <c r="Q46" s="48"/>
      <c r="R46" s="48"/>
      <c r="S46" s="48"/>
      <c r="T46" s="48"/>
      <c r="U46" s="48"/>
    </row>
    <row r="47" spans="1:21" ht="30.75" customHeight="1" x14ac:dyDescent="0.2">
      <c r="A47" s="48"/>
      <c r="B47" s="1184"/>
      <c r="C47" s="1185"/>
      <c r="D47" s="62"/>
      <c r="E47" s="1190" t="s">
        <v>14</v>
      </c>
      <c r="F47" s="1190"/>
      <c r="G47" s="1190"/>
      <c r="H47" s="1190"/>
      <c r="I47" s="1190"/>
      <c r="J47" s="1191"/>
      <c r="K47" s="63">
        <v>1667</v>
      </c>
      <c r="L47" s="64">
        <v>2000</v>
      </c>
      <c r="M47" s="64">
        <v>2333</v>
      </c>
      <c r="N47" s="64">
        <v>2667</v>
      </c>
      <c r="O47" s="65">
        <v>3000</v>
      </c>
      <c r="P47" s="48"/>
      <c r="Q47" s="48"/>
      <c r="R47" s="48"/>
      <c r="S47" s="48"/>
      <c r="T47" s="48"/>
      <c r="U47" s="48"/>
    </row>
    <row r="48" spans="1:21" ht="30.75" customHeight="1" x14ac:dyDescent="0.2">
      <c r="A48" s="48"/>
      <c r="B48" s="1184"/>
      <c r="C48" s="1185"/>
      <c r="D48" s="62"/>
      <c r="E48" s="1190" t="s">
        <v>15</v>
      </c>
      <c r="F48" s="1190"/>
      <c r="G48" s="1190"/>
      <c r="H48" s="1190"/>
      <c r="I48" s="1190"/>
      <c r="J48" s="1191"/>
      <c r="K48" s="63">
        <v>6418</v>
      </c>
      <c r="L48" s="64">
        <v>5383</v>
      </c>
      <c r="M48" s="64">
        <v>4994</v>
      </c>
      <c r="N48" s="64">
        <v>4903</v>
      </c>
      <c r="O48" s="65">
        <v>4966</v>
      </c>
      <c r="P48" s="48"/>
      <c r="Q48" s="48"/>
      <c r="R48" s="48"/>
      <c r="S48" s="48"/>
      <c r="T48" s="48"/>
      <c r="U48" s="48"/>
    </row>
    <row r="49" spans="1:21" ht="30.75" customHeight="1" x14ac:dyDescent="0.2">
      <c r="A49" s="48"/>
      <c r="B49" s="1184"/>
      <c r="C49" s="1185"/>
      <c r="D49" s="62"/>
      <c r="E49" s="1190" t="s">
        <v>16</v>
      </c>
      <c r="F49" s="1190"/>
      <c r="G49" s="1190"/>
      <c r="H49" s="1190"/>
      <c r="I49" s="1190"/>
      <c r="J49" s="1191"/>
      <c r="K49" s="63">
        <v>50</v>
      </c>
      <c r="L49" s="64">
        <v>0</v>
      </c>
      <c r="M49" s="64">
        <v>0</v>
      </c>
      <c r="N49" s="64">
        <v>0</v>
      </c>
      <c r="O49" s="65">
        <v>0</v>
      </c>
      <c r="P49" s="48"/>
      <c r="Q49" s="48"/>
      <c r="R49" s="48"/>
      <c r="S49" s="48"/>
      <c r="T49" s="48"/>
      <c r="U49" s="48"/>
    </row>
    <row r="50" spans="1:21" ht="30.75" customHeight="1" x14ac:dyDescent="0.2">
      <c r="A50" s="48"/>
      <c r="B50" s="1184"/>
      <c r="C50" s="1185"/>
      <c r="D50" s="62"/>
      <c r="E50" s="1190" t="s">
        <v>17</v>
      </c>
      <c r="F50" s="1190"/>
      <c r="G50" s="1190"/>
      <c r="H50" s="1190"/>
      <c r="I50" s="1190"/>
      <c r="J50" s="1191"/>
      <c r="K50" s="63">
        <v>221</v>
      </c>
      <c r="L50" s="64">
        <v>193</v>
      </c>
      <c r="M50" s="64">
        <v>104</v>
      </c>
      <c r="N50" s="64">
        <v>194</v>
      </c>
      <c r="O50" s="65">
        <v>229</v>
      </c>
      <c r="P50" s="48"/>
      <c r="Q50" s="48"/>
      <c r="R50" s="48"/>
      <c r="S50" s="48"/>
      <c r="T50" s="48"/>
      <c r="U50" s="48"/>
    </row>
    <row r="51" spans="1:21" ht="30.75" customHeight="1" x14ac:dyDescent="0.2">
      <c r="A51" s="48"/>
      <c r="B51" s="1186"/>
      <c r="C51" s="1187"/>
      <c r="D51" s="66"/>
      <c r="E51" s="1190" t="s">
        <v>18</v>
      </c>
      <c r="F51" s="1190"/>
      <c r="G51" s="1190"/>
      <c r="H51" s="1190"/>
      <c r="I51" s="1190"/>
      <c r="J51" s="1191"/>
      <c r="K51" s="63">
        <v>1</v>
      </c>
      <c r="L51" s="64" t="s">
        <v>534</v>
      </c>
      <c r="M51" s="64">
        <v>1</v>
      </c>
      <c r="N51" s="64">
        <v>0</v>
      </c>
      <c r="O51" s="65" t="s">
        <v>534</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26294</v>
      </c>
      <c r="L52" s="64">
        <v>27272</v>
      </c>
      <c r="M52" s="64">
        <v>32428</v>
      </c>
      <c r="N52" s="64">
        <v>26360</v>
      </c>
      <c r="O52" s="65">
        <v>30763</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13004</v>
      </c>
      <c r="L53" s="69">
        <v>11084</v>
      </c>
      <c r="M53" s="69">
        <v>10119</v>
      </c>
      <c r="N53" s="69">
        <v>9963</v>
      </c>
      <c r="O53" s="70">
        <v>8800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3">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2">
      <c r="B57" s="1198" t="s">
        <v>25</v>
      </c>
      <c r="C57" s="1199"/>
      <c r="D57" s="1202" t="s">
        <v>26</v>
      </c>
      <c r="E57" s="1203"/>
      <c r="F57" s="1203"/>
      <c r="G57" s="1203"/>
      <c r="H57" s="1203"/>
      <c r="I57" s="1203"/>
      <c r="J57" s="1204"/>
      <c r="K57" s="83">
        <v>370</v>
      </c>
      <c r="L57" s="84">
        <v>1110</v>
      </c>
      <c r="M57" s="84">
        <v>2220</v>
      </c>
      <c r="N57" s="84">
        <v>3700</v>
      </c>
      <c r="O57" s="85">
        <v>5550</v>
      </c>
    </row>
    <row r="58" spans="1:21" ht="31.5" customHeight="1" thickBot="1" x14ac:dyDescent="0.25">
      <c r="B58" s="1200"/>
      <c r="C58" s="1201"/>
      <c r="D58" s="1205" t="s">
        <v>27</v>
      </c>
      <c r="E58" s="1206"/>
      <c r="F58" s="1206"/>
      <c r="G58" s="1206"/>
      <c r="H58" s="1206"/>
      <c r="I58" s="1206"/>
      <c r="J58" s="1207"/>
      <c r="K58" s="86">
        <v>2000</v>
      </c>
      <c r="L58" s="87">
        <v>3333</v>
      </c>
      <c r="M58" s="87">
        <v>5000</v>
      </c>
      <c r="N58" s="87">
        <v>7000</v>
      </c>
      <c r="O58" s="88">
        <v>9333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JQsbdvs0Fo/hpA5MCTNkkDZHJ1FzBo8BkJWz2yyiErgddmJ7CdHyfwAuLCMYXTs20CGl+B+7fynfq0rP9xGg==" saltValue="mNh2Fz8UO3kxBHHJVCJg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575</v>
      </c>
      <c r="J40" s="100" t="s">
        <v>576</v>
      </c>
      <c r="K40" s="100" t="s">
        <v>577</v>
      </c>
      <c r="L40" s="100" t="s">
        <v>578</v>
      </c>
      <c r="M40" s="101" t="s">
        <v>579</v>
      </c>
    </row>
    <row r="41" spans="2:13" ht="27.75" customHeight="1" x14ac:dyDescent="0.2">
      <c r="B41" s="1208" t="s">
        <v>30</v>
      </c>
      <c r="C41" s="1209"/>
      <c r="D41" s="102"/>
      <c r="E41" s="1214" t="s">
        <v>31</v>
      </c>
      <c r="F41" s="1214"/>
      <c r="G41" s="1214"/>
      <c r="H41" s="1215"/>
      <c r="I41" s="354">
        <v>443111</v>
      </c>
      <c r="J41" s="355">
        <v>454325</v>
      </c>
      <c r="K41" s="355">
        <v>481313</v>
      </c>
      <c r="L41" s="355">
        <v>496551</v>
      </c>
      <c r="M41" s="356">
        <v>508448</v>
      </c>
    </row>
    <row r="42" spans="2:13" ht="27.75" customHeight="1" x14ac:dyDescent="0.2">
      <c r="B42" s="1210"/>
      <c r="C42" s="1211"/>
      <c r="D42" s="103"/>
      <c r="E42" s="1216" t="s">
        <v>32</v>
      </c>
      <c r="F42" s="1216"/>
      <c r="G42" s="1216"/>
      <c r="H42" s="1217"/>
      <c r="I42" s="357">
        <v>1902</v>
      </c>
      <c r="J42" s="358">
        <v>1707</v>
      </c>
      <c r="K42" s="358">
        <v>1538</v>
      </c>
      <c r="L42" s="358">
        <v>1353</v>
      </c>
      <c r="M42" s="359">
        <v>1184</v>
      </c>
    </row>
    <row r="43" spans="2:13" ht="27.75" customHeight="1" x14ac:dyDescent="0.2">
      <c r="B43" s="1210"/>
      <c r="C43" s="1211"/>
      <c r="D43" s="103"/>
      <c r="E43" s="1216" t="s">
        <v>33</v>
      </c>
      <c r="F43" s="1216"/>
      <c r="G43" s="1216"/>
      <c r="H43" s="1217"/>
      <c r="I43" s="357">
        <v>73298</v>
      </c>
      <c r="J43" s="358">
        <v>70909</v>
      </c>
      <c r="K43" s="358">
        <v>72308</v>
      </c>
      <c r="L43" s="358">
        <v>70323</v>
      </c>
      <c r="M43" s="359">
        <v>67653</v>
      </c>
    </row>
    <row r="44" spans="2:13" ht="27.75" customHeight="1" x14ac:dyDescent="0.2">
      <c r="B44" s="1210"/>
      <c r="C44" s="1211"/>
      <c r="D44" s="103"/>
      <c r="E44" s="1216" t="s">
        <v>34</v>
      </c>
      <c r="F44" s="1216"/>
      <c r="G44" s="1216"/>
      <c r="H44" s="1217"/>
      <c r="I44" s="357">
        <v>3</v>
      </c>
      <c r="J44" s="358">
        <v>2</v>
      </c>
      <c r="K44" s="358">
        <v>1</v>
      </c>
      <c r="L44" s="358">
        <v>19</v>
      </c>
      <c r="M44" s="359">
        <v>35</v>
      </c>
    </row>
    <row r="45" spans="2:13" ht="27.75" customHeight="1" x14ac:dyDescent="0.2">
      <c r="B45" s="1210"/>
      <c r="C45" s="1211"/>
      <c r="D45" s="103"/>
      <c r="E45" s="1216" t="s">
        <v>35</v>
      </c>
      <c r="F45" s="1216"/>
      <c r="G45" s="1216"/>
      <c r="H45" s="1217"/>
      <c r="I45" s="357">
        <v>75498</v>
      </c>
      <c r="J45" s="358">
        <v>74247</v>
      </c>
      <c r="K45" s="358">
        <v>72459</v>
      </c>
      <c r="L45" s="358">
        <v>69225</v>
      </c>
      <c r="M45" s="359">
        <v>66494</v>
      </c>
    </row>
    <row r="46" spans="2:13" ht="27.75" customHeight="1" x14ac:dyDescent="0.2">
      <c r="B46" s="1210"/>
      <c r="C46" s="1211"/>
      <c r="D46" s="104"/>
      <c r="E46" s="1216" t="s">
        <v>36</v>
      </c>
      <c r="F46" s="1216"/>
      <c r="G46" s="1216"/>
      <c r="H46" s="1217"/>
      <c r="I46" s="357" t="s">
        <v>534</v>
      </c>
      <c r="J46" s="358" t="s">
        <v>534</v>
      </c>
      <c r="K46" s="358" t="s">
        <v>534</v>
      </c>
      <c r="L46" s="358" t="s">
        <v>534</v>
      </c>
      <c r="M46" s="359" t="s">
        <v>534</v>
      </c>
    </row>
    <row r="47" spans="2:13" ht="27.75" customHeight="1" x14ac:dyDescent="0.2">
      <c r="B47" s="1210"/>
      <c r="C47" s="1211"/>
      <c r="D47" s="105"/>
      <c r="E47" s="1218" t="s">
        <v>37</v>
      </c>
      <c r="F47" s="1219"/>
      <c r="G47" s="1219"/>
      <c r="H47" s="1220"/>
      <c r="I47" s="357" t="s">
        <v>534</v>
      </c>
      <c r="J47" s="358" t="s">
        <v>534</v>
      </c>
      <c r="K47" s="358" t="s">
        <v>534</v>
      </c>
      <c r="L47" s="358" t="s">
        <v>534</v>
      </c>
      <c r="M47" s="359" t="s">
        <v>534</v>
      </c>
    </row>
    <row r="48" spans="2:13" ht="27.75" customHeight="1" x14ac:dyDescent="0.2">
      <c r="B48" s="1210"/>
      <c r="C48" s="1211"/>
      <c r="D48" s="103"/>
      <c r="E48" s="1216" t="s">
        <v>38</v>
      </c>
      <c r="F48" s="1216"/>
      <c r="G48" s="1216"/>
      <c r="H48" s="1217"/>
      <c r="I48" s="357" t="s">
        <v>534</v>
      </c>
      <c r="J48" s="358" t="s">
        <v>534</v>
      </c>
      <c r="K48" s="358" t="s">
        <v>534</v>
      </c>
      <c r="L48" s="358" t="s">
        <v>534</v>
      </c>
      <c r="M48" s="359" t="s">
        <v>534</v>
      </c>
    </row>
    <row r="49" spans="2:13" ht="27.75" customHeight="1" x14ac:dyDescent="0.2">
      <c r="B49" s="1212"/>
      <c r="C49" s="1213"/>
      <c r="D49" s="103"/>
      <c r="E49" s="1216" t="s">
        <v>39</v>
      </c>
      <c r="F49" s="1216"/>
      <c r="G49" s="1216"/>
      <c r="H49" s="1217"/>
      <c r="I49" s="357" t="s">
        <v>534</v>
      </c>
      <c r="J49" s="358" t="s">
        <v>534</v>
      </c>
      <c r="K49" s="358" t="s">
        <v>534</v>
      </c>
      <c r="L49" s="358" t="s">
        <v>534</v>
      </c>
      <c r="M49" s="359" t="s">
        <v>534</v>
      </c>
    </row>
    <row r="50" spans="2:13" ht="27.75" customHeight="1" x14ac:dyDescent="0.2">
      <c r="B50" s="1221" t="s">
        <v>40</v>
      </c>
      <c r="C50" s="1222"/>
      <c r="D50" s="106"/>
      <c r="E50" s="1216" t="s">
        <v>41</v>
      </c>
      <c r="F50" s="1216"/>
      <c r="G50" s="1216"/>
      <c r="H50" s="1217"/>
      <c r="I50" s="357">
        <v>18732</v>
      </c>
      <c r="J50" s="358">
        <v>22511</v>
      </c>
      <c r="K50" s="358">
        <v>22532</v>
      </c>
      <c r="L50" s="358">
        <v>28210</v>
      </c>
      <c r="M50" s="359">
        <v>39349</v>
      </c>
    </row>
    <row r="51" spans="2:13" ht="27.75" customHeight="1" x14ac:dyDescent="0.2">
      <c r="B51" s="1210"/>
      <c r="C51" s="1211"/>
      <c r="D51" s="103"/>
      <c r="E51" s="1216" t="s">
        <v>42</v>
      </c>
      <c r="F51" s="1216"/>
      <c r="G51" s="1216"/>
      <c r="H51" s="1217"/>
      <c r="I51" s="357">
        <v>32191</v>
      </c>
      <c r="J51" s="358">
        <v>31561</v>
      </c>
      <c r="K51" s="358">
        <v>28793</v>
      </c>
      <c r="L51" s="358">
        <v>29581</v>
      </c>
      <c r="M51" s="359">
        <v>37212</v>
      </c>
    </row>
    <row r="52" spans="2:13" ht="27.75" customHeight="1" x14ac:dyDescent="0.2">
      <c r="B52" s="1212"/>
      <c r="C52" s="1213"/>
      <c r="D52" s="103"/>
      <c r="E52" s="1216" t="s">
        <v>43</v>
      </c>
      <c r="F52" s="1216"/>
      <c r="G52" s="1216"/>
      <c r="H52" s="1217"/>
      <c r="I52" s="357">
        <v>327057</v>
      </c>
      <c r="J52" s="358">
        <v>347856</v>
      </c>
      <c r="K52" s="358">
        <v>357674</v>
      </c>
      <c r="L52" s="358">
        <v>366350</v>
      </c>
      <c r="M52" s="359">
        <v>372310</v>
      </c>
    </row>
    <row r="53" spans="2:13" ht="27.75" customHeight="1" thickBot="1" x14ac:dyDescent="0.25">
      <c r="B53" s="1223" t="s">
        <v>44</v>
      </c>
      <c r="C53" s="1224"/>
      <c r="D53" s="107"/>
      <c r="E53" s="1225" t="s">
        <v>45</v>
      </c>
      <c r="F53" s="1225"/>
      <c r="G53" s="1225"/>
      <c r="H53" s="1226"/>
      <c r="I53" s="360">
        <v>215831</v>
      </c>
      <c r="J53" s="361">
        <v>199261</v>
      </c>
      <c r="K53" s="361">
        <v>218620</v>
      </c>
      <c r="L53" s="361">
        <v>213330</v>
      </c>
      <c r="M53" s="362">
        <v>194944</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Syxe3LGAP5gfplCSqjOvB1rYF7Cgqclfnc9C5qwWAMg2W6G2J/gYXBvoTUpkmoTIZQRXNaCOkihBgNTyMv+5yg==" saltValue="a9sx6C88F0zXI7bYT8d6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577</v>
      </c>
      <c r="G54" s="116" t="s">
        <v>578</v>
      </c>
      <c r="H54" s="117" t="s">
        <v>579</v>
      </c>
    </row>
    <row r="55" spans="2:8" ht="52.5" customHeight="1" x14ac:dyDescent="0.2">
      <c r="B55" s="118"/>
      <c r="C55" s="1235" t="s">
        <v>48</v>
      </c>
      <c r="D55" s="1235"/>
      <c r="E55" s="1236"/>
      <c r="F55" s="119">
        <v>4096</v>
      </c>
      <c r="G55" s="119">
        <v>3699</v>
      </c>
      <c r="H55" s="120">
        <v>3703</v>
      </c>
    </row>
    <row r="56" spans="2:8" ht="52.5" customHeight="1" x14ac:dyDescent="0.2">
      <c r="B56" s="121"/>
      <c r="C56" s="1237" t="s">
        <v>49</v>
      </c>
      <c r="D56" s="1237"/>
      <c r="E56" s="1238"/>
      <c r="F56" s="122">
        <v>6306</v>
      </c>
      <c r="G56" s="122">
        <v>6309</v>
      </c>
      <c r="H56" s="123">
        <v>6240</v>
      </c>
    </row>
    <row r="57" spans="2:8" ht="53.25" customHeight="1" x14ac:dyDescent="0.2">
      <c r="B57" s="121"/>
      <c r="C57" s="1239" t="s">
        <v>50</v>
      </c>
      <c r="D57" s="1239"/>
      <c r="E57" s="1240"/>
      <c r="F57" s="124">
        <v>12490</v>
      </c>
      <c r="G57" s="124">
        <v>15126</v>
      </c>
      <c r="H57" s="125">
        <v>16368</v>
      </c>
    </row>
    <row r="58" spans="2:8" ht="45.75" customHeight="1" x14ac:dyDescent="0.2">
      <c r="B58" s="126"/>
      <c r="C58" s="1227" t="s">
        <v>602</v>
      </c>
      <c r="D58" s="1228"/>
      <c r="E58" s="1229"/>
      <c r="F58" s="363">
        <v>5250</v>
      </c>
      <c r="G58" s="363">
        <v>5250</v>
      </c>
      <c r="H58" s="364">
        <v>7251</v>
      </c>
    </row>
    <row r="59" spans="2:8" ht="45.75" customHeight="1" x14ac:dyDescent="0.2">
      <c r="B59" s="126"/>
      <c r="C59" s="1227" t="s">
        <v>603</v>
      </c>
      <c r="D59" s="1228"/>
      <c r="E59" s="1229"/>
      <c r="F59" s="363">
        <v>3540</v>
      </c>
      <c r="G59" s="363">
        <v>3426</v>
      </c>
      <c r="H59" s="364">
        <v>4160</v>
      </c>
    </row>
    <row r="60" spans="2:8" ht="45.75" customHeight="1" x14ac:dyDescent="0.2">
      <c r="B60" s="126"/>
      <c r="C60" s="1227" t="s">
        <v>604</v>
      </c>
      <c r="D60" s="1228"/>
      <c r="E60" s="1229"/>
      <c r="F60" s="363">
        <v>0</v>
      </c>
      <c r="G60" s="363">
        <v>3000</v>
      </c>
      <c r="H60" s="364">
        <v>1743</v>
      </c>
    </row>
    <row r="61" spans="2:8" ht="45.75" customHeight="1" x14ac:dyDescent="0.2">
      <c r="B61" s="126"/>
      <c r="C61" s="1227" t="s">
        <v>605</v>
      </c>
      <c r="D61" s="1228"/>
      <c r="E61" s="1229"/>
      <c r="F61" s="363">
        <v>1488</v>
      </c>
      <c r="G61" s="363">
        <v>1337</v>
      </c>
      <c r="H61" s="364">
        <v>1094</v>
      </c>
    </row>
    <row r="62" spans="2:8" ht="45.75" customHeight="1" thickBot="1" x14ac:dyDescent="0.25">
      <c r="B62" s="127"/>
      <c r="C62" s="1230" t="s">
        <v>606</v>
      </c>
      <c r="D62" s="1231"/>
      <c r="E62" s="1232"/>
      <c r="F62" s="365">
        <v>590</v>
      </c>
      <c r="G62" s="365">
        <v>591</v>
      </c>
      <c r="H62" s="366">
        <v>591</v>
      </c>
    </row>
    <row r="63" spans="2:8" ht="52.5" customHeight="1" thickBot="1" x14ac:dyDescent="0.25">
      <c r="B63" s="128"/>
      <c r="C63" s="1233" t="s">
        <v>51</v>
      </c>
      <c r="D63" s="1233"/>
      <c r="E63" s="1234"/>
      <c r="F63" s="129">
        <v>22892</v>
      </c>
      <c r="G63" s="129">
        <v>25133</v>
      </c>
      <c r="H63" s="130">
        <v>26311</v>
      </c>
    </row>
    <row r="64" spans="2:8" ht="13" x14ac:dyDescent="0.2"/>
  </sheetData>
  <sheetProtection algorithmName="SHA-512" hashValue="YbMLDARkghLU27KKIbONKNLr9vQmBHKNI7/EmqyYsRKH+wSa/mXZg0p3nbo5yzAiUAlZFUzyy+g/OYYrd7l6kw==" saltValue="E5O6jCTjVnjgCXBTbDS5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7" customWidth="1"/>
    <col min="2" max="8" width="13.36328125" style="137" customWidth="1"/>
    <col min="9" max="16384" width="11.08984375" style="137"/>
  </cols>
  <sheetData>
    <row r="1" spans="1:8" x14ac:dyDescent="0.2">
      <c r="A1" s="131"/>
      <c r="B1" s="132"/>
      <c r="C1" s="133"/>
      <c r="D1" s="134"/>
      <c r="E1" s="135"/>
      <c r="F1" s="135"/>
      <c r="G1" s="135"/>
      <c r="H1" s="136"/>
    </row>
    <row r="2" spans="1:8" x14ac:dyDescent="0.2">
      <c r="A2" s="138"/>
      <c r="B2" s="139"/>
      <c r="C2" s="140"/>
      <c r="D2" s="141" t="s">
        <v>52</v>
      </c>
      <c r="E2" s="142"/>
      <c r="F2" s="143" t="s">
        <v>572</v>
      </c>
      <c r="G2" s="144"/>
      <c r="H2" s="145"/>
    </row>
    <row r="3" spans="1:8" x14ac:dyDescent="0.2">
      <c r="A3" s="141" t="s">
        <v>565</v>
      </c>
      <c r="B3" s="146"/>
      <c r="C3" s="147"/>
      <c r="D3" s="148">
        <v>63585</v>
      </c>
      <c r="E3" s="149"/>
      <c r="F3" s="150">
        <v>52897</v>
      </c>
      <c r="G3" s="151"/>
      <c r="H3" s="152"/>
    </row>
    <row r="4" spans="1:8" x14ac:dyDescent="0.2">
      <c r="A4" s="153"/>
      <c r="B4" s="154"/>
      <c r="C4" s="155"/>
      <c r="D4" s="156">
        <v>19025</v>
      </c>
      <c r="E4" s="157"/>
      <c r="F4" s="158">
        <v>27013</v>
      </c>
      <c r="G4" s="159"/>
      <c r="H4" s="160"/>
    </row>
    <row r="5" spans="1:8" x14ac:dyDescent="0.2">
      <c r="A5" s="141" t="s">
        <v>567</v>
      </c>
      <c r="B5" s="146"/>
      <c r="C5" s="147"/>
      <c r="D5" s="148">
        <v>77633</v>
      </c>
      <c r="E5" s="149"/>
      <c r="F5" s="150">
        <v>54945</v>
      </c>
      <c r="G5" s="151"/>
      <c r="H5" s="152"/>
    </row>
    <row r="6" spans="1:8" x14ac:dyDescent="0.2">
      <c r="A6" s="153"/>
      <c r="B6" s="154"/>
      <c r="C6" s="155"/>
      <c r="D6" s="156">
        <v>26347</v>
      </c>
      <c r="E6" s="157"/>
      <c r="F6" s="158">
        <v>29293</v>
      </c>
      <c r="G6" s="159"/>
      <c r="H6" s="160"/>
    </row>
    <row r="7" spans="1:8" x14ac:dyDescent="0.2">
      <c r="A7" s="141" t="s">
        <v>568</v>
      </c>
      <c r="B7" s="146"/>
      <c r="C7" s="147"/>
      <c r="D7" s="148">
        <v>91725</v>
      </c>
      <c r="E7" s="149"/>
      <c r="F7" s="150">
        <v>57132</v>
      </c>
      <c r="G7" s="151"/>
      <c r="H7" s="152"/>
    </row>
    <row r="8" spans="1:8" x14ac:dyDescent="0.2">
      <c r="A8" s="153"/>
      <c r="B8" s="154"/>
      <c r="C8" s="155"/>
      <c r="D8" s="156">
        <v>35779</v>
      </c>
      <c r="E8" s="157"/>
      <c r="F8" s="158">
        <v>30126</v>
      </c>
      <c r="G8" s="159"/>
      <c r="H8" s="160"/>
    </row>
    <row r="9" spans="1:8" x14ac:dyDescent="0.2">
      <c r="A9" s="141" t="s">
        <v>569</v>
      </c>
      <c r="B9" s="146"/>
      <c r="C9" s="147"/>
      <c r="D9" s="148">
        <v>55190</v>
      </c>
      <c r="E9" s="149"/>
      <c r="F9" s="150">
        <v>58766</v>
      </c>
      <c r="G9" s="151"/>
      <c r="H9" s="152"/>
    </row>
    <row r="10" spans="1:8" x14ac:dyDescent="0.2">
      <c r="A10" s="153"/>
      <c r="B10" s="154"/>
      <c r="C10" s="155"/>
      <c r="D10" s="156">
        <v>21768</v>
      </c>
      <c r="E10" s="157"/>
      <c r="F10" s="158">
        <v>29363</v>
      </c>
      <c r="G10" s="159"/>
      <c r="H10" s="160"/>
    </row>
    <row r="11" spans="1:8" x14ac:dyDescent="0.2">
      <c r="A11" s="141" t="s">
        <v>570</v>
      </c>
      <c r="B11" s="146"/>
      <c r="C11" s="147"/>
      <c r="D11" s="148">
        <v>71897</v>
      </c>
      <c r="E11" s="149"/>
      <c r="F11" s="150">
        <v>62482</v>
      </c>
      <c r="G11" s="151"/>
      <c r="H11" s="152"/>
    </row>
    <row r="12" spans="1:8" x14ac:dyDescent="0.2">
      <c r="A12" s="153"/>
      <c r="B12" s="154"/>
      <c r="C12" s="161"/>
      <c r="D12" s="156">
        <v>26631</v>
      </c>
      <c r="E12" s="157"/>
      <c r="F12" s="158">
        <v>34626</v>
      </c>
      <c r="G12" s="159"/>
      <c r="H12" s="160"/>
    </row>
    <row r="13" spans="1:8" x14ac:dyDescent="0.2">
      <c r="A13" s="141"/>
      <c r="B13" s="146"/>
      <c r="C13" s="162"/>
      <c r="D13" s="163">
        <v>72006</v>
      </c>
      <c r="E13" s="164"/>
      <c r="F13" s="165">
        <v>57244</v>
      </c>
      <c r="G13" s="166"/>
      <c r="H13" s="152"/>
    </row>
    <row r="14" spans="1:8" x14ac:dyDescent="0.2">
      <c r="A14" s="153"/>
      <c r="B14" s="154"/>
      <c r="C14" s="155"/>
      <c r="D14" s="156">
        <v>25910</v>
      </c>
      <c r="E14" s="157"/>
      <c r="F14" s="158">
        <v>30084</v>
      </c>
      <c r="G14" s="159"/>
      <c r="H14" s="160"/>
    </row>
    <row r="17" spans="1:11" x14ac:dyDescent="0.2">
      <c r="A17" s="137" t="s">
        <v>53</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54</v>
      </c>
      <c r="B19" s="167">
        <f>ROUND(VALUE(SUBSTITUTE(実質収支比率等に係る経年分析!F$48,"▲","-")),2)</f>
        <v>3.31</v>
      </c>
      <c r="C19" s="167">
        <f>ROUND(VALUE(SUBSTITUTE(実質収支比率等に係る経年分析!G$48,"▲","-")),2)</f>
        <v>3.36</v>
      </c>
      <c r="D19" s="167">
        <f>ROUND(VALUE(SUBSTITUTE(実質収支比率等に係る経年分析!H$48,"▲","-")),2)</f>
        <v>3.46</v>
      </c>
      <c r="E19" s="167">
        <f>ROUND(VALUE(SUBSTITUTE(実質収支比率等に係る経年分析!I$48,"▲","-")),2)</f>
        <v>2.84</v>
      </c>
      <c r="F19" s="167">
        <f>ROUND(VALUE(SUBSTITUTE(実質収支比率等に係る経年分析!J$48,"▲","-")),2)</f>
        <v>3.19</v>
      </c>
    </row>
    <row r="20" spans="1:11" x14ac:dyDescent="0.2">
      <c r="A20" s="167" t="s">
        <v>55</v>
      </c>
      <c r="B20" s="167">
        <f>ROUND(VALUE(SUBSTITUTE(実質収支比率等に係る経年分析!F$47,"▲","-")),2)</f>
        <v>2.52</v>
      </c>
      <c r="C20" s="167">
        <f>ROUND(VALUE(SUBSTITUTE(実質収支比率等に係る経年分析!G$47,"▲","-")),2)</f>
        <v>2.5</v>
      </c>
      <c r="D20" s="167">
        <f>ROUND(VALUE(SUBSTITUTE(実質収支比率等に係る経年分析!H$47,"▲","-")),2)</f>
        <v>2.12</v>
      </c>
      <c r="E20" s="167">
        <f>ROUND(VALUE(SUBSTITUTE(実質収支比率等に係る経年分析!I$47,"▲","-")),2)</f>
        <v>1.89</v>
      </c>
      <c r="F20" s="167">
        <f>ROUND(VALUE(SUBSTITUTE(実質収支比率等に係る経年分析!J$47,"▲","-")),2)</f>
        <v>1.77</v>
      </c>
    </row>
    <row r="21" spans="1:11" x14ac:dyDescent="0.2">
      <c r="A21" s="167" t="s">
        <v>56</v>
      </c>
      <c r="B21" s="167">
        <f>IF(ISNUMBER(VALUE(SUBSTITUTE(実質収支比率等に係る経年分析!F$49,"▲","-"))),ROUND(VALUE(SUBSTITUTE(実質収支比率等に係る経年分析!F$49,"▲","-")),2),NA())</f>
        <v>-0.6</v>
      </c>
      <c r="C21" s="167">
        <f>IF(ISNUMBER(VALUE(SUBSTITUTE(実質収支比率等に係る経年分析!G$49,"▲","-"))),ROUND(VALUE(SUBSTITUTE(実質収支比率等に係る経年分析!G$49,"▲","-")),2),NA())</f>
        <v>0.09</v>
      </c>
      <c r="D21" s="167">
        <f>IF(ISNUMBER(VALUE(SUBSTITUTE(実質収支比率等に係る経年分析!H$49,"▲","-"))),ROUND(VALUE(SUBSTITUTE(実質収支比率等に係る経年分析!H$49,"▲","-")),2),NA())</f>
        <v>-0.22</v>
      </c>
      <c r="E21" s="167">
        <f>IF(ISNUMBER(VALUE(SUBSTITUTE(実質収支比率等に係る経年分析!I$49,"▲","-"))),ROUND(VALUE(SUBSTITUTE(実質収支比率等に係る経年分析!I$49,"▲","-")),2),NA())</f>
        <v>-0.78</v>
      </c>
      <c r="F21" s="167">
        <f>IF(ISNUMBER(VALUE(SUBSTITUTE(実質収支比率等に係る経年分析!J$49,"▲","-"))),ROUND(VALUE(SUBSTITUTE(実質収支比率等に係る経年分析!J$49,"▲","-")),2),NA())</f>
        <v>0.54</v>
      </c>
    </row>
    <row r="24" spans="1:11" x14ac:dyDescent="0.2">
      <c r="A24" s="137" t="s">
        <v>57</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58</v>
      </c>
      <c r="C26" s="168" t="s">
        <v>59</v>
      </c>
      <c r="D26" s="168" t="s">
        <v>58</v>
      </c>
      <c r="E26" s="168" t="s">
        <v>59</v>
      </c>
      <c r="F26" s="168" t="s">
        <v>58</v>
      </c>
      <c r="G26" s="168" t="s">
        <v>59</v>
      </c>
      <c r="H26" s="168" t="s">
        <v>58</v>
      </c>
      <c r="I26" s="168" t="s">
        <v>59</v>
      </c>
      <c r="J26" s="168" t="s">
        <v>58</v>
      </c>
      <c r="K26" s="168" t="s">
        <v>59</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0.23</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0.16</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0.23</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0.25</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0.19</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str">
        <f>IF(連結実質赤字比率に係る赤字・黒字の構成分析!C$41="",NA(),連結実質赤字比率に係る赤字・黒字の構成分析!C$41)</f>
        <v>母子父子寡婦福祉資金貸付事業会計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0.11</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0.11</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0.11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0.11</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0.13</v>
      </c>
    </row>
    <row r="30" spans="1:11" x14ac:dyDescent="0.2">
      <c r="A30" s="168" t="str">
        <f>IF(連結実質赤字比率に係る赤字・黒字の構成分析!C$40="",NA(),連結実質赤字比率に係る赤字・黒字の構成分析!C$40)</f>
        <v>後期高齢者医療会計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0.15</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0.15</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0.15</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0.16</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0.15</v>
      </c>
    </row>
    <row r="31" spans="1:11" x14ac:dyDescent="0.2">
      <c r="A31" s="168" t="str">
        <f>IF(連結実質赤字比率に係る赤字・黒字の構成分析!C$39="",NA(),連結実質赤字比率に係る赤字・黒字の構成分析!C$39)</f>
        <v>交通事業会計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0.6</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0.65</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0.67</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0.43</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0.3</v>
      </c>
    </row>
    <row r="32" spans="1:11" x14ac:dyDescent="0.2">
      <c r="A32" s="168" t="str">
        <f>IF(連結実質赤字比率に係る赤字・黒字の構成分析!C$38="",NA(),連結実質赤字比率に係る赤字・黒字の構成分析!C$38)</f>
        <v>国民健康保険会計</v>
      </c>
      <c r="B32" s="168">
        <f>IF(ROUND(VALUE(SUBSTITUTE(連結実質赤字比率に係る赤字・黒字の構成分析!F$38,"▲", "-")), 2) &lt; 0, ABS(ROUND(VALUE(SUBSTITUTE(連結実質赤字比率に係る赤字・黒字の構成分析!F$38,"▲", "-")), 2)), NA())</f>
        <v>1.26</v>
      </c>
      <c r="C32" s="168" t="e">
        <f>IF(ROUND(VALUE(SUBSTITUTE(連結実質赤字比率に係る赤字・黒字の構成分析!F$38,"▲", "-")), 2) &gt;= 0, ABS(ROUND(VALUE(SUBSTITUTE(連結実質赤字比率に係る赤字・黒字の構成分析!F$38,"▲", "-")), 2)), NA())</f>
        <v>#N/A</v>
      </c>
      <c r="D32" s="168">
        <f>IF(ROUND(VALUE(SUBSTITUTE(連結実質赤字比率に係る赤字・黒字の構成分析!G$38,"▲", "-")), 2) &lt; 0, ABS(ROUND(VALUE(SUBSTITUTE(連結実質赤字比率に係る赤字・黒字の構成分析!G$38,"▲", "-")), 2)), NA())</f>
        <v>1.29</v>
      </c>
      <c r="E32" s="168" t="e">
        <f>IF(ROUND(VALUE(SUBSTITUTE(連結実質赤字比率に係る赤字・黒字の構成分析!G$38,"▲", "-")), 2) &gt;= 0, ABS(ROUND(VALUE(SUBSTITUTE(連結実質赤字比率に係る赤字・黒字の構成分析!G$38,"▲", "-")), 2)), NA())</f>
        <v>#N/A</v>
      </c>
      <c r="F32" s="168">
        <f>IF(ROUND(VALUE(SUBSTITUTE(連結実質赤字比率に係る赤字・黒字の構成分析!H$38,"▲", "-")), 2) &lt; 0, ABS(ROUND(VALUE(SUBSTITUTE(連結実質赤字比率に係る赤字・黒字の構成分析!H$38,"▲", "-")), 2)), NA())</f>
        <v>0.43</v>
      </c>
      <c r="G32" s="168" t="e">
        <f>IF(ROUND(VALUE(SUBSTITUTE(連結実質赤字比率に係る赤字・黒字の構成分析!H$38,"▲", "-")), 2) &gt;= 0, ABS(ROUND(VALUE(SUBSTITUTE(連結実質赤字比率に係る赤字・黒字の構成分析!H$38,"▲", "-")), 2)), NA())</f>
        <v>#N/A</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0.2</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0.7</v>
      </c>
    </row>
    <row r="33" spans="1:16" x14ac:dyDescent="0.2">
      <c r="A33" s="168" t="str">
        <f>IF(連結実質赤字比率に係る赤字・黒字の構成分析!C$37="",NA(),連結実質赤字比率に係る赤字・黒字の構成分析!C$37)</f>
        <v>介護保険会計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0.97</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2.0099999999999998</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2.4900000000000002</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3.52</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1.0900000000000001</v>
      </c>
    </row>
    <row r="34" spans="1:16" x14ac:dyDescent="0.2">
      <c r="A34" s="168" t="str">
        <f>IF(連結実質赤字比率に係る赤字・黒字の構成分析!C$36="",NA(),連結実質赤字比率に係る赤字・黒字の構成分析!C$36)</f>
        <v>一般会計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3.07</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3.12</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3.22</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2.6</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2.95</v>
      </c>
    </row>
    <row r="35" spans="1:16" x14ac:dyDescent="0.2">
      <c r="A35" s="168" t="str">
        <f>IF(連結実質赤字比率に係る赤字・黒字の構成分析!C$35="",NA(),連結実質赤字比率に係る赤字・黒字の構成分析!C$35)</f>
        <v>下水道事業会計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5.34</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5.5</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5.91</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5.48</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4.0199999999999996</v>
      </c>
    </row>
    <row r="36" spans="1:16" x14ac:dyDescent="0.2">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6.56</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6.89</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7.54</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7.27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7.4</v>
      </c>
    </row>
    <row r="39" spans="1:16" x14ac:dyDescent="0.2">
      <c r="A39" s="137" t="s">
        <v>60</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2">
      <c r="A42" s="169" t="s">
        <v>63</v>
      </c>
      <c r="B42" s="169"/>
      <c r="C42" s="169"/>
      <c r="D42" s="169">
        <f>'実質公債費比率（分子）の構造'!K$52</f>
        <v>26294</v>
      </c>
      <c r="E42" s="169"/>
      <c r="F42" s="169"/>
      <c r="G42" s="169">
        <f>'実質公債費比率（分子）の構造'!L$52</f>
        <v>27272</v>
      </c>
      <c r="H42" s="169"/>
      <c r="I42" s="169"/>
      <c r="J42" s="169">
        <f>'実質公債費比率（分子）の構造'!M$52</f>
        <v>32428</v>
      </c>
      <c r="K42" s="169"/>
      <c r="L42" s="169"/>
      <c r="M42" s="169">
        <f>'実質公債費比率（分子）の構造'!N$52</f>
        <v>26360</v>
      </c>
      <c r="N42" s="169"/>
      <c r="O42" s="169"/>
      <c r="P42" s="169">
        <f>'実質公債費比率（分子）の構造'!O$52</f>
        <v>30763</v>
      </c>
    </row>
    <row r="43" spans="1:16" x14ac:dyDescent="0.2">
      <c r="A43" s="169" t="s">
        <v>64</v>
      </c>
      <c r="B43" s="169">
        <f>'実質公債費比率（分子）の構造'!K$51</f>
        <v>1</v>
      </c>
      <c r="C43" s="169"/>
      <c r="D43" s="169"/>
      <c r="E43" s="169" t="str">
        <f>'実質公債費比率（分子）の構造'!L$51</f>
        <v>-</v>
      </c>
      <c r="F43" s="169"/>
      <c r="G43" s="169"/>
      <c r="H43" s="169">
        <f>'実質公債費比率（分子）の構造'!M$51</f>
        <v>1</v>
      </c>
      <c r="I43" s="169"/>
      <c r="J43" s="169"/>
      <c r="K43" s="169">
        <f>'実質公債費比率（分子）の構造'!N$51</f>
        <v>0</v>
      </c>
      <c r="L43" s="169"/>
      <c r="M43" s="169"/>
      <c r="N43" s="169" t="str">
        <f>'実質公債費比率（分子）の構造'!O$51</f>
        <v>-</v>
      </c>
      <c r="O43" s="169"/>
      <c r="P43" s="169"/>
    </row>
    <row r="44" spans="1:16" x14ac:dyDescent="0.2">
      <c r="A44" s="169" t="s">
        <v>65</v>
      </c>
      <c r="B44" s="169">
        <f>'実質公債費比率（分子）の構造'!K$50</f>
        <v>221</v>
      </c>
      <c r="C44" s="169"/>
      <c r="D44" s="169"/>
      <c r="E44" s="169">
        <f>'実質公債費比率（分子）の構造'!L$50</f>
        <v>193</v>
      </c>
      <c r="F44" s="169"/>
      <c r="G44" s="169"/>
      <c r="H44" s="169">
        <f>'実質公債費比率（分子）の構造'!M$50</f>
        <v>104</v>
      </c>
      <c r="I44" s="169"/>
      <c r="J44" s="169"/>
      <c r="K44" s="169">
        <f>'実質公債費比率（分子）の構造'!N$50</f>
        <v>194</v>
      </c>
      <c r="L44" s="169"/>
      <c r="M44" s="169"/>
      <c r="N44" s="169">
        <f>'実質公債費比率（分子）の構造'!O$50</f>
        <v>229</v>
      </c>
      <c r="O44" s="169"/>
      <c r="P44" s="169"/>
    </row>
    <row r="45" spans="1:16" x14ac:dyDescent="0.2">
      <c r="A45" s="169" t="s">
        <v>66</v>
      </c>
      <c r="B45" s="169">
        <f>'実質公債費比率（分子）の構造'!K$49</f>
        <v>50</v>
      </c>
      <c r="C45" s="169"/>
      <c r="D45" s="169"/>
      <c r="E45" s="169">
        <f>'実質公債費比率（分子）の構造'!L$49</f>
        <v>0</v>
      </c>
      <c r="F45" s="169"/>
      <c r="G45" s="169"/>
      <c r="H45" s="169">
        <f>'実質公債費比率（分子）の構造'!M$49</f>
        <v>0</v>
      </c>
      <c r="I45" s="169"/>
      <c r="J45" s="169"/>
      <c r="K45" s="169">
        <f>'実質公債費比率（分子）の構造'!N$49</f>
        <v>0</v>
      </c>
      <c r="L45" s="169"/>
      <c r="M45" s="169"/>
      <c r="N45" s="169">
        <f>'実質公債費比率（分子）の構造'!O$49</f>
        <v>0</v>
      </c>
      <c r="O45" s="169"/>
      <c r="P45" s="169"/>
    </row>
    <row r="46" spans="1:16" x14ac:dyDescent="0.2">
      <c r="A46" s="169" t="s">
        <v>67</v>
      </c>
      <c r="B46" s="169">
        <f>'実質公債費比率（分子）の構造'!K$48</f>
        <v>6418</v>
      </c>
      <c r="C46" s="169"/>
      <c r="D46" s="169"/>
      <c r="E46" s="169">
        <f>'実質公債費比率（分子）の構造'!L$48</f>
        <v>5383</v>
      </c>
      <c r="F46" s="169"/>
      <c r="G46" s="169"/>
      <c r="H46" s="169">
        <f>'実質公債費比率（分子）の構造'!M$48</f>
        <v>4994</v>
      </c>
      <c r="I46" s="169"/>
      <c r="J46" s="169"/>
      <c r="K46" s="169">
        <f>'実質公債費比率（分子）の構造'!N$48</f>
        <v>4903</v>
      </c>
      <c r="L46" s="169"/>
      <c r="M46" s="169"/>
      <c r="N46" s="169">
        <f>'実質公債費比率（分子）の構造'!O$48</f>
        <v>4966</v>
      </c>
      <c r="O46" s="169"/>
      <c r="P46" s="169"/>
    </row>
    <row r="47" spans="1:16" x14ac:dyDescent="0.2">
      <c r="A47" s="169" t="s">
        <v>68</v>
      </c>
      <c r="B47" s="169">
        <f>'実質公債費比率（分子）の構造'!K$47</f>
        <v>1667</v>
      </c>
      <c r="C47" s="169"/>
      <c r="D47" s="169"/>
      <c r="E47" s="169">
        <f>'実質公債費比率（分子）の構造'!L$47</f>
        <v>2000</v>
      </c>
      <c r="F47" s="169"/>
      <c r="G47" s="169"/>
      <c r="H47" s="169">
        <f>'実質公債費比率（分子）の構造'!M$47</f>
        <v>2333</v>
      </c>
      <c r="I47" s="169"/>
      <c r="J47" s="169"/>
      <c r="K47" s="169">
        <f>'実質公債費比率（分子）の構造'!N$47</f>
        <v>2667</v>
      </c>
      <c r="L47" s="169"/>
      <c r="M47" s="169"/>
      <c r="N47" s="169">
        <f>'実質公債費比率（分子）の構造'!O$47</f>
        <v>3000</v>
      </c>
      <c r="O47" s="169"/>
      <c r="P47" s="169"/>
    </row>
    <row r="48" spans="1:16" x14ac:dyDescent="0.2">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70</v>
      </c>
      <c r="B49" s="169">
        <f>'実質公債費比率（分子）の構造'!K$45</f>
        <v>30941</v>
      </c>
      <c r="C49" s="169"/>
      <c r="D49" s="169"/>
      <c r="E49" s="169">
        <f>'実質公債費比率（分子）の構造'!L$45</f>
        <v>30780</v>
      </c>
      <c r="F49" s="169"/>
      <c r="G49" s="169"/>
      <c r="H49" s="169">
        <f>'実質公債費比率（分子）の構造'!M$45</f>
        <v>35115</v>
      </c>
      <c r="I49" s="169"/>
      <c r="J49" s="169"/>
      <c r="K49" s="169">
        <f>'実質公債費比率（分子）の構造'!N$45</f>
        <v>28559</v>
      </c>
      <c r="L49" s="169"/>
      <c r="M49" s="169"/>
      <c r="N49" s="169">
        <f>'実質公債費比率（分子）の構造'!O$45</f>
        <v>31368</v>
      </c>
      <c r="O49" s="169"/>
      <c r="P49" s="169"/>
    </row>
    <row r="50" spans="1:16" x14ac:dyDescent="0.2">
      <c r="A50" s="169" t="s">
        <v>71</v>
      </c>
      <c r="B50" s="169" t="e">
        <f>NA()</f>
        <v>#N/A</v>
      </c>
      <c r="C50" s="169">
        <f>IF(ISNUMBER('実質公債費比率（分子）の構造'!K$53),'実質公債費比率（分子）の構造'!K$53,NA())</f>
        <v>13004</v>
      </c>
      <c r="D50" s="169" t="e">
        <f>NA()</f>
        <v>#N/A</v>
      </c>
      <c r="E50" s="169" t="e">
        <f>NA()</f>
        <v>#N/A</v>
      </c>
      <c r="F50" s="169">
        <f>IF(ISNUMBER('実質公債費比率（分子）の構造'!L$53),'実質公債費比率（分子）の構造'!L$53,NA())</f>
        <v>11084</v>
      </c>
      <c r="G50" s="169" t="e">
        <f>NA()</f>
        <v>#N/A</v>
      </c>
      <c r="H50" s="169" t="e">
        <f>NA()</f>
        <v>#N/A</v>
      </c>
      <c r="I50" s="169">
        <f>IF(ISNUMBER('実質公債費比率（分子）の構造'!M$53),'実質公債費比率（分子）の構造'!M$53,NA())</f>
        <v>10119</v>
      </c>
      <c r="J50" s="169" t="e">
        <f>NA()</f>
        <v>#N/A</v>
      </c>
      <c r="K50" s="169" t="e">
        <f>NA()</f>
        <v>#N/A</v>
      </c>
      <c r="L50" s="169">
        <f>IF(ISNUMBER('実質公債費比率（分子）の構造'!N$53),'実質公債費比率（分子）の構造'!N$53,NA())</f>
        <v>9963</v>
      </c>
      <c r="M50" s="169" t="e">
        <f>NA()</f>
        <v>#N/A</v>
      </c>
      <c r="N50" s="169" t="e">
        <f>NA()</f>
        <v>#N/A</v>
      </c>
      <c r="O50" s="169">
        <f>IF(ISNUMBER('実質公債費比率（分子）の構造'!O$53),'実質公債費比率（分子）の構造'!O$53,NA())</f>
        <v>8800</v>
      </c>
      <c r="P50" s="169" t="e">
        <f>NA()</f>
        <v>#N/A</v>
      </c>
    </row>
    <row r="53" spans="1:16" x14ac:dyDescent="0.2">
      <c r="A53" s="137" t="s">
        <v>72</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2">
      <c r="A56" s="168" t="s">
        <v>43</v>
      </c>
      <c r="B56" s="168"/>
      <c r="C56" s="168"/>
      <c r="D56" s="168">
        <f>'将来負担比率（分子）の構造'!I$52</f>
        <v>327057</v>
      </c>
      <c r="E56" s="168"/>
      <c r="F56" s="168"/>
      <c r="G56" s="168">
        <f>'将来負担比率（分子）の構造'!J$52</f>
        <v>347856</v>
      </c>
      <c r="H56" s="168"/>
      <c r="I56" s="168"/>
      <c r="J56" s="168">
        <f>'将来負担比率（分子）の構造'!K$52</f>
        <v>357674</v>
      </c>
      <c r="K56" s="168"/>
      <c r="L56" s="168"/>
      <c r="M56" s="168">
        <f>'将来負担比率（分子）の構造'!L$52</f>
        <v>366350</v>
      </c>
      <c r="N56" s="168"/>
      <c r="O56" s="168"/>
      <c r="P56" s="168">
        <f>'将来負担比率（分子）の構造'!M$52</f>
        <v>372310</v>
      </c>
    </row>
    <row r="57" spans="1:16" x14ac:dyDescent="0.2">
      <c r="A57" s="168" t="s">
        <v>42</v>
      </c>
      <c r="B57" s="168"/>
      <c r="C57" s="168"/>
      <c r="D57" s="168">
        <f>'将来負担比率（分子）の構造'!I$51</f>
        <v>32191</v>
      </c>
      <c r="E57" s="168"/>
      <c r="F57" s="168"/>
      <c r="G57" s="168">
        <f>'将来負担比率（分子）の構造'!J$51</f>
        <v>31561</v>
      </c>
      <c r="H57" s="168"/>
      <c r="I57" s="168"/>
      <c r="J57" s="168">
        <f>'将来負担比率（分子）の構造'!K$51</f>
        <v>28793</v>
      </c>
      <c r="K57" s="168"/>
      <c r="L57" s="168"/>
      <c r="M57" s="168">
        <f>'将来負担比率（分子）の構造'!L$51</f>
        <v>29581</v>
      </c>
      <c r="N57" s="168"/>
      <c r="O57" s="168"/>
      <c r="P57" s="168">
        <f>'将来負担比率（分子）の構造'!M$51</f>
        <v>37212</v>
      </c>
    </row>
    <row r="58" spans="1:16" x14ac:dyDescent="0.2">
      <c r="A58" s="168" t="s">
        <v>41</v>
      </c>
      <c r="B58" s="168"/>
      <c r="C58" s="168"/>
      <c r="D58" s="168">
        <f>'将来負担比率（分子）の構造'!I$50</f>
        <v>18732</v>
      </c>
      <c r="E58" s="168"/>
      <c r="F58" s="168"/>
      <c r="G58" s="168">
        <f>'将来負担比率（分子）の構造'!J$50</f>
        <v>22511</v>
      </c>
      <c r="H58" s="168"/>
      <c r="I58" s="168"/>
      <c r="J58" s="168">
        <f>'将来負担比率（分子）の構造'!K$50</f>
        <v>22532</v>
      </c>
      <c r="K58" s="168"/>
      <c r="L58" s="168"/>
      <c r="M58" s="168">
        <f>'将来負担比率（分子）の構造'!L$50</f>
        <v>28210</v>
      </c>
      <c r="N58" s="168"/>
      <c r="O58" s="168"/>
      <c r="P58" s="168">
        <f>'将来負担比率（分子）の構造'!M$50</f>
        <v>39349</v>
      </c>
    </row>
    <row r="59" spans="1:16" x14ac:dyDescent="0.2">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35</v>
      </c>
      <c r="B62" s="168">
        <f>'将来負担比率（分子）の構造'!I$45</f>
        <v>75498</v>
      </c>
      <c r="C62" s="168"/>
      <c r="D62" s="168"/>
      <c r="E62" s="168">
        <f>'将来負担比率（分子）の構造'!J$45</f>
        <v>74247</v>
      </c>
      <c r="F62" s="168"/>
      <c r="G62" s="168"/>
      <c r="H62" s="168">
        <f>'将来負担比率（分子）の構造'!K$45</f>
        <v>72459</v>
      </c>
      <c r="I62" s="168"/>
      <c r="J62" s="168"/>
      <c r="K62" s="168">
        <f>'将来負担比率（分子）の構造'!L$45</f>
        <v>69225</v>
      </c>
      <c r="L62" s="168"/>
      <c r="M62" s="168"/>
      <c r="N62" s="168">
        <f>'将来負担比率（分子）の構造'!M$45</f>
        <v>66494</v>
      </c>
      <c r="O62" s="168"/>
      <c r="P62" s="168"/>
    </row>
    <row r="63" spans="1:16" x14ac:dyDescent="0.2">
      <c r="A63" s="168" t="s">
        <v>34</v>
      </c>
      <c r="B63" s="168">
        <f>'将来負担比率（分子）の構造'!I$44</f>
        <v>3</v>
      </c>
      <c r="C63" s="168"/>
      <c r="D63" s="168"/>
      <c r="E63" s="168">
        <f>'将来負担比率（分子）の構造'!J$44</f>
        <v>2</v>
      </c>
      <c r="F63" s="168"/>
      <c r="G63" s="168"/>
      <c r="H63" s="168">
        <f>'将来負担比率（分子）の構造'!K$44</f>
        <v>1</v>
      </c>
      <c r="I63" s="168"/>
      <c r="J63" s="168"/>
      <c r="K63" s="168">
        <f>'将来負担比率（分子）の構造'!L$44</f>
        <v>19</v>
      </c>
      <c r="L63" s="168"/>
      <c r="M63" s="168"/>
      <c r="N63" s="168">
        <f>'将来負担比率（分子）の構造'!M$44</f>
        <v>35</v>
      </c>
      <c r="O63" s="168"/>
      <c r="P63" s="168"/>
    </row>
    <row r="64" spans="1:16" x14ac:dyDescent="0.2">
      <c r="A64" s="168" t="s">
        <v>33</v>
      </c>
      <c r="B64" s="168">
        <f>'将来負担比率（分子）の構造'!I$43</f>
        <v>73298</v>
      </c>
      <c r="C64" s="168"/>
      <c r="D64" s="168"/>
      <c r="E64" s="168">
        <f>'将来負担比率（分子）の構造'!J$43</f>
        <v>70909</v>
      </c>
      <c r="F64" s="168"/>
      <c r="G64" s="168"/>
      <c r="H64" s="168">
        <f>'将来負担比率（分子）の構造'!K$43</f>
        <v>72308</v>
      </c>
      <c r="I64" s="168"/>
      <c r="J64" s="168"/>
      <c r="K64" s="168">
        <f>'将来負担比率（分子）の構造'!L$43</f>
        <v>70323</v>
      </c>
      <c r="L64" s="168"/>
      <c r="M64" s="168"/>
      <c r="N64" s="168">
        <f>'将来負担比率（分子）の構造'!M$43</f>
        <v>67653</v>
      </c>
      <c r="O64" s="168"/>
      <c r="P64" s="168"/>
    </row>
    <row r="65" spans="1:16" x14ac:dyDescent="0.2">
      <c r="A65" s="168" t="s">
        <v>32</v>
      </c>
      <c r="B65" s="168">
        <f>'将来負担比率（分子）の構造'!I$42</f>
        <v>1902</v>
      </c>
      <c r="C65" s="168"/>
      <c r="D65" s="168"/>
      <c r="E65" s="168">
        <f>'将来負担比率（分子）の構造'!J$42</f>
        <v>1707</v>
      </c>
      <c r="F65" s="168"/>
      <c r="G65" s="168"/>
      <c r="H65" s="168">
        <f>'将来負担比率（分子）の構造'!K$42</f>
        <v>1538</v>
      </c>
      <c r="I65" s="168"/>
      <c r="J65" s="168"/>
      <c r="K65" s="168">
        <f>'将来負担比率（分子）の構造'!L$42</f>
        <v>1353</v>
      </c>
      <c r="L65" s="168"/>
      <c r="M65" s="168"/>
      <c r="N65" s="168">
        <f>'将来負担比率（分子）の構造'!M$42</f>
        <v>1184</v>
      </c>
      <c r="O65" s="168"/>
      <c r="P65" s="168"/>
    </row>
    <row r="66" spans="1:16" x14ac:dyDescent="0.2">
      <c r="A66" s="168" t="s">
        <v>31</v>
      </c>
      <c r="B66" s="168">
        <f>'将来負担比率（分子）の構造'!I$41</f>
        <v>443111</v>
      </c>
      <c r="C66" s="168"/>
      <c r="D66" s="168"/>
      <c r="E66" s="168">
        <f>'将来負担比率（分子）の構造'!J$41</f>
        <v>454325</v>
      </c>
      <c r="F66" s="168"/>
      <c r="G66" s="168"/>
      <c r="H66" s="168">
        <f>'将来負担比率（分子）の構造'!K$41</f>
        <v>481313</v>
      </c>
      <c r="I66" s="168"/>
      <c r="J66" s="168"/>
      <c r="K66" s="168">
        <f>'将来負担比率（分子）の構造'!L$41</f>
        <v>496551</v>
      </c>
      <c r="L66" s="168"/>
      <c r="M66" s="168"/>
      <c r="N66" s="168">
        <f>'将来負担比率（分子）の構造'!M$41</f>
        <v>508448</v>
      </c>
      <c r="O66" s="168"/>
      <c r="P66" s="168"/>
    </row>
    <row r="67" spans="1:16" x14ac:dyDescent="0.2">
      <c r="A67" s="168" t="s">
        <v>75</v>
      </c>
      <c r="B67" s="168" t="e">
        <f>NA()</f>
        <v>#N/A</v>
      </c>
      <c r="C67" s="168">
        <f>IF(ISNUMBER('将来負担比率（分子）の構造'!I$53), IF('将来負担比率（分子）の構造'!I$53 &lt; 0, 0, '将来負担比率（分子）の構造'!I$53), NA())</f>
        <v>215831</v>
      </c>
      <c r="D67" s="168" t="e">
        <f>NA()</f>
        <v>#N/A</v>
      </c>
      <c r="E67" s="168" t="e">
        <f>NA()</f>
        <v>#N/A</v>
      </c>
      <c r="F67" s="168">
        <f>IF(ISNUMBER('将来負担比率（分子）の構造'!J$53), IF('将来負担比率（分子）の構造'!J$53 &lt; 0, 0, '将来負担比率（分子）の構造'!J$53), NA())</f>
        <v>199261</v>
      </c>
      <c r="G67" s="168" t="e">
        <f>NA()</f>
        <v>#N/A</v>
      </c>
      <c r="H67" s="168" t="e">
        <f>NA()</f>
        <v>#N/A</v>
      </c>
      <c r="I67" s="168">
        <f>IF(ISNUMBER('将来負担比率（分子）の構造'!K$53), IF('将来負担比率（分子）の構造'!K$53 &lt; 0, 0, '将来負担比率（分子）の構造'!K$53), NA())</f>
        <v>218620</v>
      </c>
      <c r="J67" s="168" t="e">
        <f>NA()</f>
        <v>#N/A</v>
      </c>
      <c r="K67" s="168" t="e">
        <f>NA()</f>
        <v>#N/A</v>
      </c>
      <c r="L67" s="168">
        <f>IF(ISNUMBER('将来負担比率（分子）の構造'!L$53), IF('将来負担比率（分子）の構造'!L$53 &lt; 0, 0, '将来負担比率（分子）の構造'!L$53), NA())</f>
        <v>213330</v>
      </c>
      <c r="M67" s="168" t="e">
        <f>NA()</f>
        <v>#N/A</v>
      </c>
      <c r="N67" s="168" t="e">
        <f>NA()</f>
        <v>#N/A</v>
      </c>
      <c r="O67" s="168">
        <f>IF(ISNUMBER('将来負担比率（分子）の構造'!M$53), IF('将来負担比率（分子）の構造'!M$53 &lt; 0, 0, '将来負担比率（分子）の構造'!M$53), NA())</f>
        <v>194944</v>
      </c>
      <c r="P67" s="168" t="e">
        <f>NA()</f>
        <v>#N/A</v>
      </c>
    </row>
    <row r="70" spans="1:16" x14ac:dyDescent="0.2">
      <c r="A70" s="170" t="s">
        <v>76</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77</v>
      </c>
      <c r="B72" s="172">
        <f>基金残高に係る経年分析!F55</f>
        <v>4096</v>
      </c>
      <c r="C72" s="172">
        <f>基金残高に係る経年分析!G55</f>
        <v>3699</v>
      </c>
      <c r="D72" s="172">
        <f>基金残高に係る経年分析!H55</f>
        <v>3703</v>
      </c>
    </row>
    <row r="73" spans="1:16" x14ac:dyDescent="0.2">
      <c r="A73" s="171" t="s">
        <v>78</v>
      </c>
      <c r="B73" s="172">
        <f>基金残高に係る経年分析!F56</f>
        <v>6306</v>
      </c>
      <c r="C73" s="172">
        <f>基金残高に係る経年分析!G56</f>
        <v>6309</v>
      </c>
      <c r="D73" s="172">
        <f>基金残高に係る経年分析!H56</f>
        <v>6240</v>
      </c>
    </row>
    <row r="74" spans="1:16" x14ac:dyDescent="0.2">
      <c r="A74" s="171" t="s">
        <v>79</v>
      </c>
      <c r="B74" s="172">
        <f>基金残高に係る経年分析!F57</f>
        <v>12490</v>
      </c>
      <c r="C74" s="172">
        <f>基金残高に係る経年分析!G57</f>
        <v>15126</v>
      </c>
      <c r="D74" s="172">
        <f>基金残高に係る経年分析!H57</f>
        <v>16368</v>
      </c>
    </row>
  </sheetData>
  <sheetProtection algorithmName="SHA-512" hashValue="/woqm59OcqNbVYJ1+QvXipAK96V8YZ+01eQ+D3r5KAScu56cNn6bUwKQ5HtkkPiobLkmJlcEtoGTrKyNG096Lg==" saltValue="IRV9/2zH1H5SMVFkQuSp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2023-03-10T08:13:41Z</cp:lastPrinted>
  <dcterms:created xsi:type="dcterms:W3CDTF">2023-02-20T07:28:14Z</dcterms:created>
  <dcterms:modified xsi:type="dcterms:W3CDTF">2023-03-28T04:43:48Z</dcterms:modified>
  <cp:category/>
</cp:coreProperties>
</file>