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c0153213\Desktop\"/>
    </mc:Choice>
  </mc:AlternateContent>
  <xr:revisionPtr revIDLastSave="0" documentId="13_ncr:1_{D2937665-25F4-40BE-BE14-DDA6E0248F0E}" xr6:coauthVersionLast="47" xr6:coauthVersionMax="47" xr10:uidLastSave="{00000000-0000-0000-0000-000000000000}"/>
  <bookViews>
    <workbookView xWindow="6360" yWindow="1005" windowWidth="19515" windowHeight="14145" activeTab="3" xr2:uid="{24D17981-97C3-4408-971F-5B9C96DABD16}"/>
  </bookViews>
  <sheets>
    <sheet name="更新履歴" sheetId="56" r:id="rId1"/>
    <sheet name="基本情報入力" sheetId="1" r:id="rId2"/>
    <sheet name="電子納品" sheetId="21" r:id="rId3"/>
    <sheet name="ウィークリースタンス実施" sheetId="30" r:id="rId4"/>
    <sheet name="ウィークリースタンス結果" sheetId="33" r:id="rId5"/>
    <sheet name="週休2日計画実績表" sheetId="40" r:id="rId6"/>
    <sheet name="週休2日計画実績表 (記入例)" sheetId="41" r:id="rId7"/>
    <sheet name="BD" sheetId="42" r:id="rId8"/>
    <sheet name="週休2日交替制実施" sheetId="22" r:id="rId9"/>
    <sheet name="週休2日未達成" sheetId="23" r:id="rId10"/>
    <sheet name="情報共有システム実施（指定型）" sheetId="16" r:id="rId11"/>
    <sheet name="情報共有システム実施（希望型）" sheetId="17" r:id="rId12"/>
    <sheet name="別紙　利用ユーザー確認書" sheetId="34" r:id="rId13"/>
    <sheet name="遠隔臨場実施（指定型）" sheetId="19" r:id="rId14"/>
    <sheet name="遠隔臨場実施（希望型）" sheetId="20" r:id="rId15"/>
    <sheet name="快適トイレ実施（希望型）" sheetId="24" r:id="rId16"/>
    <sheet name="快適トイレ未実施（指定型）" sheetId="26" r:id="rId17"/>
    <sheet name="快適トイレ費用" sheetId="27" r:id="rId18"/>
    <sheet name="熱中症実施" sheetId="28" r:id="rId19"/>
    <sheet name="熱中症費用" sheetId="29" r:id="rId20"/>
  </sheets>
  <externalReferences>
    <externalReference r:id="rId21"/>
    <externalReference r:id="rId22"/>
    <externalReference r:id="rId23"/>
    <externalReference r:id="rId24"/>
  </externalReferences>
  <definedNames>
    <definedName name="_1">#REF!</definedName>
    <definedName name="_10">#REF!</definedName>
    <definedName name="_11">#REF!</definedName>
    <definedName name="_12">#REF!</definedName>
    <definedName name="_13">#REF!</definedName>
    <definedName name="_14">#REF!</definedName>
    <definedName name="_15">#REF!</definedName>
    <definedName name="_16">#REF!</definedName>
    <definedName name="_17">#REF!</definedName>
    <definedName name="_18">#REF!</definedName>
    <definedName name="_19">#REF!</definedName>
    <definedName name="_2">#REF!</definedName>
    <definedName name="_20">#REF!</definedName>
    <definedName name="_21">#REF!</definedName>
    <definedName name="_22">#REF!</definedName>
    <definedName name="_23">#REF!</definedName>
    <definedName name="_24">#REF!</definedName>
    <definedName name="_25">#REF!</definedName>
    <definedName name="_26">#REF!</definedName>
    <definedName name="_27">#REF!</definedName>
    <definedName name="_28">#REF!</definedName>
    <definedName name="_29">#REF!</definedName>
    <definedName name="_3">#REF!</definedName>
    <definedName name="_30">#REF!</definedName>
    <definedName name="_31">#REF!</definedName>
    <definedName name="_4">#REF!</definedName>
    <definedName name="_5">#REF!</definedName>
    <definedName name="_6">#REF!</definedName>
    <definedName name="_7">#REF!</definedName>
    <definedName name="_8">#REF!</definedName>
    <definedName name="_9">#REF!</definedName>
    <definedName name="_aaa1" localSheetId="1">[1]内訳Ａ４!#REF!</definedName>
    <definedName name="_aaa1">[1]内訳Ａ４!#REF!</definedName>
    <definedName name="_aaa2" localSheetId="1">[1]内訳Ａ４!#REF!</definedName>
    <definedName name="_aaa2">[1]内訳Ａ４!#REF!</definedName>
    <definedName name="_Key1" localSheetId="1" hidden="1">#REF!</definedName>
    <definedName name="_Key1" localSheetId="12" hidden="1">#REF!</definedName>
    <definedName name="_Key1" hidden="1">#REF!</definedName>
    <definedName name="_Order1" hidden="1">255</definedName>
    <definedName name="_Order2" hidden="1">0</definedName>
    <definedName name="_Sort" localSheetId="1" hidden="1">#REF!</definedName>
    <definedName name="_Sort" localSheetId="12" hidden="1">#REF!</definedName>
    <definedName name="_Sort" hidden="1">#REF!</definedName>
    <definedName name="_火">#REF!</definedName>
    <definedName name="_休">#REF!</definedName>
    <definedName name="_金">#REF!</definedName>
    <definedName name="_月">#REF!</definedName>
    <definedName name="_祝">#REF!</definedName>
    <definedName name="_水">#REF!</definedName>
    <definedName name="_土">#REF!</definedName>
    <definedName name="_日">#REF!</definedName>
    <definedName name="_木">#REF!</definedName>
    <definedName name="\A" localSheetId="12">#REF!</definedName>
    <definedName name="\A">#REF!</definedName>
    <definedName name="aaa" localSheetId="1" hidden="1">#REF!</definedName>
    <definedName name="aaa" localSheetId="12" hidden="1">#REF!</definedName>
    <definedName name="aaa" hidden="1">[2]様式名称一覧表!#REF!</definedName>
    <definedName name="fff" localSheetId="1">#REF!</definedName>
    <definedName name="fff" localSheetId="12">#REF!</definedName>
    <definedName name="fff">#REF!</definedName>
    <definedName name="page1" localSheetId="4">ウィークリースタンス結果!$B$3:$R$33</definedName>
    <definedName name="page1" localSheetId="3">ウィークリースタンス実施!$B$3:$R$33</definedName>
    <definedName name="page1" localSheetId="1">#REF!</definedName>
    <definedName name="page1" localSheetId="2">電子納品!$B$3:$S$34</definedName>
    <definedName name="page1" localSheetId="12">#REF!</definedName>
    <definedName name="page1">#REF!</definedName>
    <definedName name="page10" localSheetId="12">#REF!</definedName>
    <definedName name="page10">#REF!</definedName>
    <definedName name="page2" localSheetId="4">ウィークリースタンス結果!#REF!</definedName>
    <definedName name="page2" localSheetId="3">ウィークリースタンス実施!#REF!</definedName>
    <definedName name="page2" localSheetId="1">[3]業務編!#REF!</definedName>
    <definedName name="page2" localSheetId="2">電子納品!#REF!</definedName>
    <definedName name="page2" localSheetId="12">#REF!</definedName>
    <definedName name="page2">[3]業務編!#REF!</definedName>
    <definedName name="_xlnm.Print_Area" localSheetId="4">ウィークリースタンス結果!$B$2:$R$46</definedName>
    <definedName name="_xlnm.Print_Area" localSheetId="3">ウィークリースタンス実施!$B$2:$R$46</definedName>
    <definedName name="_xlnm.Print_Area" localSheetId="14">'遠隔臨場実施（希望型）'!$B$2:$Z$45</definedName>
    <definedName name="_xlnm.Print_Area" localSheetId="13">'遠隔臨場実施（指定型）'!$B$2:$Z$45</definedName>
    <definedName name="_xlnm.Print_Area" localSheetId="15">'快適トイレ実施（希望型）'!$B$2:$Z$45</definedName>
    <definedName name="_xlnm.Print_Area" localSheetId="17">快適トイレ費用!$B$2:$Z$46</definedName>
    <definedName name="_xlnm.Print_Area" localSheetId="16">'快適トイレ未実施（指定型）'!$B$2:$Z$45</definedName>
    <definedName name="_xlnm.Print_Area" localSheetId="1">#REF!</definedName>
    <definedName name="_xlnm.Print_Area" localSheetId="5">週休2日計画実績表!$B$2:$AP$120</definedName>
    <definedName name="_xlnm.Print_Area" localSheetId="6">'週休2日計画実績表 (記入例)'!$B$2:$AP$75</definedName>
    <definedName name="_xlnm.Print_Area" localSheetId="8">週休2日交替制実施!$B$2:$Z$45</definedName>
    <definedName name="_xlnm.Print_Area" localSheetId="9">週休2日未達成!$B$2:$Z$46</definedName>
    <definedName name="_xlnm.Print_Area" localSheetId="11">'情報共有システム実施（希望型）'!$B$2:$Z$45</definedName>
    <definedName name="_xlnm.Print_Area" localSheetId="10">'情報共有システム実施（指定型）'!$B$2:$Z$45</definedName>
    <definedName name="_xlnm.Print_Area" localSheetId="2">電子納品!$B$2:$S$46</definedName>
    <definedName name="_xlnm.Print_Area" localSheetId="18">熱中症実施!$B$2:$Z$45</definedName>
    <definedName name="_xlnm.Print_Area" localSheetId="19">熱中症費用!$B$2:$Z$46</definedName>
    <definedName name="_xlnm.Print_Area" localSheetId="12">'別紙　利用ユーザー確認書'!$B$2:$M$25</definedName>
    <definedName name="_xlnm.Print_Area">#REF!</definedName>
    <definedName name="_xlnm.Print_Titles" localSheetId="5">週休2日計画実績表!$2:$16</definedName>
    <definedName name="_xlnm.Print_Titles" localSheetId="6">'週休2日計画実績表 (記入例)'!$2:$11</definedName>
    <definedName name="ｓ" localSheetId="1" hidden="1">#REF!</definedName>
    <definedName name="ｓ" localSheetId="12" hidden="1">#REF!</definedName>
    <definedName name="ｓ" hidden="1">#REF!</definedName>
    <definedName name="あ" localSheetId="1">#REF!</definedName>
    <definedName name="あ" localSheetId="12">#REF!</definedName>
    <definedName name="あ">#REF!</definedName>
    <definedName name="ああ" localSheetId="1">[3]業務編!#REF!</definedName>
    <definedName name="ああ" localSheetId="12">[3]業務編!#REF!</definedName>
    <definedName name="ああ">[3]業務編!#REF!</definedName>
    <definedName name="ああああ">[3]業務編!#REF!</definedName>
    <definedName name="い" localSheetId="12">#REF!</definedName>
    <definedName name="い">#REF!</definedName>
    <definedName name="いい">#REF!</definedName>
    <definedName name="うう" hidden="1">#REF!</definedName>
    <definedName name="下">BD!$J$3:$J$5</definedName>
    <definedName name="下有">BD!$L$3:$L$5</definedName>
    <definedName name="火">#REF!</definedName>
    <definedName name="休">#REF!</definedName>
    <definedName name="協議書" localSheetId="1" hidden="1">#REF!</definedName>
    <definedName name="協議書" localSheetId="12" hidden="1">#REF!</definedName>
    <definedName name="協議書" hidden="1">#REF!</definedName>
    <definedName name="金">#REF!</definedName>
    <definedName name="月">#REF!</definedName>
    <definedName name="現場説明２" localSheetId="12">#REF!</definedName>
    <definedName name="現場説明２">#REF!</definedName>
    <definedName name="祝">#REF!</definedName>
    <definedName name="上">BD!$I$3:$I$5</definedName>
    <definedName name="上有">BD!$K$3:$K$5</definedName>
    <definedName name="水">#REF!</definedName>
    <definedName name="成果品" localSheetId="1" hidden="1">#REF!</definedName>
    <definedName name="成果品" hidden="1">#REF!</definedName>
    <definedName name="土">#REF!</definedName>
    <definedName name="日">#REF!</definedName>
    <definedName name="表紙タイトル">OFFSET([4]使い方!$M$1,1,,COUNTA([4]使い方!$M$1:$M$65536)-1,1)</definedName>
    <definedName name="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1" l="1"/>
  <c r="D24" i="33"/>
  <c r="D28" i="33"/>
  <c r="D27" i="33"/>
  <c r="D26" i="33"/>
  <c r="D25" i="33"/>
  <c r="D23" i="33"/>
  <c r="D22" i="33"/>
  <c r="D21" i="33"/>
  <c r="X38" i="28"/>
  <c r="U38" i="28"/>
  <c r="N38" i="28"/>
  <c r="K38" i="28"/>
  <c r="H38" i="28"/>
  <c r="E38" i="28"/>
  <c r="B38" i="28"/>
  <c r="X38" i="26"/>
  <c r="U38" i="26"/>
  <c r="N38" i="26"/>
  <c r="K38" i="26"/>
  <c r="H38" i="26"/>
  <c r="E38" i="26"/>
  <c r="B38" i="26"/>
  <c r="X38" i="24"/>
  <c r="U38" i="24"/>
  <c r="N38" i="24"/>
  <c r="K38" i="24"/>
  <c r="H38" i="24"/>
  <c r="E38" i="24"/>
  <c r="B38" i="24"/>
  <c r="X38" i="20"/>
  <c r="U38" i="20"/>
  <c r="N38" i="20"/>
  <c r="K38" i="20"/>
  <c r="H38" i="20"/>
  <c r="E38" i="20"/>
  <c r="B38" i="20"/>
  <c r="X38" i="19"/>
  <c r="U38" i="19"/>
  <c r="N38" i="19"/>
  <c r="K38" i="19"/>
  <c r="H38" i="19"/>
  <c r="E38" i="19"/>
  <c r="B38" i="19"/>
  <c r="X38" i="17"/>
  <c r="U38" i="17"/>
  <c r="N38" i="17"/>
  <c r="K38" i="17"/>
  <c r="H38" i="17"/>
  <c r="E38" i="17"/>
  <c r="B38" i="17"/>
  <c r="X38" i="16"/>
  <c r="U38" i="16"/>
  <c r="N38" i="16"/>
  <c r="K38" i="16"/>
  <c r="H38" i="16"/>
  <c r="E38" i="16"/>
  <c r="B38" i="16"/>
  <c r="X39" i="29"/>
  <c r="U39" i="29"/>
  <c r="N39" i="29"/>
  <c r="K39" i="29"/>
  <c r="H39" i="29"/>
  <c r="E39" i="29"/>
  <c r="B39" i="29"/>
  <c r="X39" i="27"/>
  <c r="U39" i="27"/>
  <c r="N39" i="27"/>
  <c r="K39" i="27"/>
  <c r="H39" i="27"/>
  <c r="E39" i="27"/>
  <c r="B39" i="27"/>
  <c r="B39" i="23"/>
  <c r="X39" i="23"/>
  <c r="U39" i="23"/>
  <c r="N39" i="23"/>
  <c r="K39" i="23"/>
  <c r="H39" i="23"/>
  <c r="E39" i="23"/>
  <c r="X38" i="22"/>
  <c r="U38" i="22"/>
  <c r="N38" i="22"/>
  <c r="K38" i="22"/>
  <c r="H38" i="22"/>
  <c r="E38" i="22"/>
  <c r="B38" i="22"/>
  <c r="C9" i="40"/>
  <c r="R20" i="1"/>
  <c r="G7" i="30"/>
  <c r="G7" i="33" s="1"/>
  <c r="L5" i="40"/>
  <c r="E5" i="40"/>
  <c r="E6" i="40"/>
  <c r="D4" i="40"/>
  <c r="F30" i="42" l="1"/>
  <c r="G29" i="42"/>
  <c r="F29" i="42"/>
  <c r="F38" i="42" s="1"/>
  <c r="G28" i="42"/>
  <c r="F28" i="42"/>
  <c r="F37" i="42" s="1"/>
  <c r="G37" i="42" s="1"/>
  <c r="F23" i="42"/>
  <c r="F22" i="42"/>
  <c r="G21" i="42"/>
  <c r="F21" i="42"/>
  <c r="G20" i="42"/>
  <c r="F20" i="42"/>
  <c r="F19" i="42"/>
  <c r="G19" i="42" s="1"/>
  <c r="F18" i="42"/>
  <c r="G18" i="42" s="1"/>
  <c r="F17" i="42"/>
  <c r="F26" i="42" s="1"/>
  <c r="F35" i="42" s="1"/>
  <c r="F16" i="42"/>
  <c r="F15" i="42"/>
  <c r="G14" i="42"/>
  <c r="F14" i="42"/>
  <c r="F13" i="42"/>
  <c r="G13" i="42" s="1"/>
  <c r="F12" i="42"/>
  <c r="G12" i="42" s="1"/>
  <c r="G11" i="42"/>
  <c r="G10" i="42"/>
  <c r="G9" i="42"/>
  <c r="G8" i="42"/>
  <c r="G7" i="42"/>
  <c r="G6" i="42"/>
  <c r="G5" i="42"/>
  <c r="G4" i="42"/>
  <c r="G3" i="42"/>
  <c r="C20" i="41"/>
  <c r="N21" i="41" s="1"/>
  <c r="AH18" i="41"/>
  <c r="AM18" i="41" s="1"/>
  <c r="AG13" i="41"/>
  <c r="AF13" i="41"/>
  <c r="V13" i="41"/>
  <c r="U13" i="41"/>
  <c r="T13" i="41"/>
  <c r="R13" i="41"/>
  <c r="O13" i="41"/>
  <c r="K13" i="41"/>
  <c r="J13" i="41"/>
  <c r="I13" i="41"/>
  <c r="H13" i="41"/>
  <c r="C12" i="41"/>
  <c r="AC13" i="41" s="1"/>
  <c r="C17" i="40"/>
  <c r="AA21" i="41" l="1"/>
  <c r="O21" i="41"/>
  <c r="P21" i="41"/>
  <c r="AP13" i="41"/>
  <c r="Y21" i="41"/>
  <c r="AP17" i="41"/>
  <c r="Z21" i="41"/>
  <c r="AB21" i="41"/>
  <c r="AM20" i="41"/>
  <c r="AK21" i="41"/>
  <c r="B21" i="41"/>
  <c r="AM21" i="41"/>
  <c r="C21" i="41"/>
  <c r="AN21" i="41"/>
  <c r="W13" i="41"/>
  <c r="D21" i="41"/>
  <c r="AO21" i="41"/>
  <c r="C13" i="41"/>
  <c r="AA13" i="41"/>
  <c r="M21" i="41"/>
  <c r="F13" i="41"/>
  <c r="AD13" i="41"/>
  <c r="C18" i="40"/>
  <c r="AB18" i="40"/>
  <c r="K18" i="40"/>
  <c r="V18" i="40"/>
  <c r="J18" i="40"/>
  <c r="Q18" i="40"/>
  <c r="AH23" i="40"/>
  <c r="AG18" i="40"/>
  <c r="U18" i="40"/>
  <c r="I18" i="40"/>
  <c r="T18" i="40"/>
  <c r="AF18" i="40"/>
  <c r="H18" i="40"/>
  <c r="E18" i="40"/>
  <c r="AE18" i="40"/>
  <c r="S18" i="40"/>
  <c r="G18" i="40"/>
  <c r="C25" i="40"/>
  <c r="R18" i="40"/>
  <c r="AC18" i="40"/>
  <c r="AD18" i="40"/>
  <c r="F18" i="40"/>
  <c r="AH22" i="40"/>
  <c r="Y18" i="40"/>
  <c r="M18" i="40"/>
  <c r="X18" i="40"/>
  <c r="L18" i="40"/>
  <c r="W18" i="40"/>
  <c r="D18" i="40"/>
  <c r="N18" i="40"/>
  <c r="O18" i="40"/>
  <c r="P18" i="40"/>
  <c r="Z18" i="40"/>
  <c r="AA18" i="40"/>
  <c r="F44" i="42"/>
  <c r="G35" i="42"/>
  <c r="G30" i="42"/>
  <c r="F39" i="42"/>
  <c r="K21" i="41"/>
  <c r="W21" i="41"/>
  <c r="AI21" i="41"/>
  <c r="AH25" i="41"/>
  <c r="G13" i="41"/>
  <c r="S13" i="41"/>
  <c r="AE13" i="41"/>
  <c r="AH20" i="41"/>
  <c r="L21" i="41"/>
  <c r="X21" i="41"/>
  <c r="AJ21" i="41"/>
  <c r="L13" i="41"/>
  <c r="X13" i="41"/>
  <c r="E21" i="41"/>
  <c r="Q21" i="41"/>
  <c r="AC21" i="41"/>
  <c r="C28" i="41"/>
  <c r="AP25" i="41" s="1"/>
  <c r="M13" i="41"/>
  <c r="Y13" i="41"/>
  <c r="AH17" i="41"/>
  <c r="F21" i="41"/>
  <c r="R21" i="41"/>
  <c r="AD21" i="41"/>
  <c r="B22" i="41"/>
  <c r="N13" i="41"/>
  <c r="Z13" i="41"/>
  <c r="G21" i="41"/>
  <c r="S21" i="41"/>
  <c r="AE21" i="41"/>
  <c r="B26" i="41"/>
  <c r="H21" i="41"/>
  <c r="T21" i="41"/>
  <c r="AF21" i="41"/>
  <c r="AH26" i="41"/>
  <c r="AM26" i="41" s="1"/>
  <c r="D13" i="41"/>
  <c r="P13" i="41"/>
  <c r="AB13" i="41"/>
  <c r="AP18" i="41"/>
  <c r="I21" i="41"/>
  <c r="U21" i="41"/>
  <c r="AG21" i="41"/>
  <c r="B24" i="41"/>
  <c r="E13" i="41"/>
  <c r="Q13" i="41"/>
  <c r="B20" i="41"/>
  <c r="J21" i="41"/>
  <c r="V21" i="41"/>
  <c r="AH21" i="41"/>
  <c r="B25" i="41"/>
  <c r="F25" i="42"/>
  <c r="G16" i="42"/>
  <c r="G38" i="42"/>
  <c r="F47" i="42"/>
  <c r="F24" i="42"/>
  <c r="G15" i="42"/>
  <c r="F32" i="42"/>
  <c r="G23" i="42"/>
  <c r="F31" i="42"/>
  <c r="G22" i="42"/>
  <c r="F46" i="42"/>
  <c r="G17" i="42"/>
  <c r="G26" i="42"/>
  <c r="F27" i="42"/>
  <c r="AH26" i="40" l="1"/>
  <c r="AO26" i="40"/>
  <c r="AN26" i="40"/>
  <c r="AM26" i="40"/>
  <c r="AK26" i="40"/>
  <c r="AJ26" i="40"/>
  <c r="AI26" i="40"/>
  <c r="AP18" i="40"/>
  <c r="AP21" i="41"/>
  <c r="F36" i="42"/>
  <c r="G27" i="42"/>
  <c r="G39" i="42"/>
  <c r="F48" i="42"/>
  <c r="G25" i="42"/>
  <c r="F34" i="42"/>
  <c r="AM23" i="40"/>
  <c r="G32" i="42"/>
  <c r="F41" i="42"/>
  <c r="AP23" i="40"/>
  <c r="AB26" i="40"/>
  <c r="D26" i="40"/>
  <c r="AA26" i="40"/>
  <c r="O26" i="40"/>
  <c r="C26" i="40"/>
  <c r="Z26" i="40"/>
  <c r="N26" i="40"/>
  <c r="B26" i="40"/>
  <c r="Y26" i="40"/>
  <c r="M26" i="40"/>
  <c r="AM25" i="40"/>
  <c r="B25" i="40"/>
  <c r="X26" i="40"/>
  <c r="L26" i="40"/>
  <c r="AH25" i="40"/>
  <c r="AH30" i="40"/>
  <c r="W26" i="40"/>
  <c r="J26" i="40"/>
  <c r="K26" i="40"/>
  <c r="B30" i="40"/>
  <c r="B27" i="40"/>
  <c r="AD26" i="40"/>
  <c r="R26" i="40"/>
  <c r="F26" i="40"/>
  <c r="C33" i="40"/>
  <c r="AC26" i="40"/>
  <c r="Q26" i="40"/>
  <c r="E26" i="40"/>
  <c r="P26" i="40"/>
  <c r="V26" i="40"/>
  <c r="B29" i="40"/>
  <c r="I26" i="40"/>
  <c r="H26" i="40"/>
  <c r="G26" i="40"/>
  <c r="S26" i="40"/>
  <c r="AH31" i="40"/>
  <c r="U26" i="40"/>
  <c r="AG26" i="40"/>
  <c r="AE26" i="40"/>
  <c r="B31" i="40"/>
  <c r="AF26" i="40"/>
  <c r="T26" i="40"/>
  <c r="G31" i="42"/>
  <c r="F40" i="42"/>
  <c r="F53" i="42"/>
  <c r="G44" i="42"/>
  <c r="G24" i="42"/>
  <c r="F33" i="42"/>
  <c r="F55" i="42"/>
  <c r="G46" i="42"/>
  <c r="F56" i="42"/>
  <c r="G47" i="42"/>
  <c r="AO29" i="41"/>
  <c r="AB29" i="41"/>
  <c r="P29" i="41"/>
  <c r="D29" i="41"/>
  <c r="AN29" i="41"/>
  <c r="AA29" i="41"/>
  <c r="O29" i="41"/>
  <c r="C29" i="41"/>
  <c r="AM29" i="41"/>
  <c r="Z29" i="41"/>
  <c r="N29" i="41"/>
  <c r="B29" i="41"/>
  <c r="AK29" i="41"/>
  <c r="Y29" i="41"/>
  <c r="M29" i="41"/>
  <c r="AM28" i="41"/>
  <c r="AJ29" i="41"/>
  <c r="X29" i="41"/>
  <c r="L29" i="41"/>
  <c r="AH28" i="41"/>
  <c r="AH33" i="41"/>
  <c r="AI29" i="41"/>
  <c r="W29" i="41"/>
  <c r="K29" i="41"/>
  <c r="B30" i="41"/>
  <c r="AD29" i="41"/>
  <c r="R29" i="41"/>
  <c r="F29" i="41"/>
  <c r="C36" i="41"/>
  <c r="AP29" i="41" s="1"/>
  <c r="AC29" i="41"/>
  <c r="Q29" i="41"/>
  <c r="E29" i="41"/>
  <c r="B34" i="41"/>
  <c r="G29" i="41"/>
  <c r="B33" i="41"/>
  <c r="AH29" i="41"/>
  <c r="B28" i="41"/>
  <c r="B32" i="41"/>
  <c r="AG29" i="41"/>
  <c r="AP26" i="41"/>
  <c r="AF29" i="41"/>
  <c r="AE29" i="41"/>
  <c r="V29" i="41"/>
  <c r="I29" i="41"/>
  <c r="AH34" i="41"/>
  <c r="AM34" i="41" s="1"/>
  <c r="H29" i="41"/>
  <c r="J29" i="41"/>
  <c r="T29" i="41"/>
  <c r="S29" i="41"/>
  <c r="U29" i="41"/>
  <c r="AM17" i="41"/>
  <c r="AM22" i="40"/>
  <c r="AP22" i="40"/>
  <c r="AM31" i="40" l="1"/>
  <c r="AP34" i="41"/>
  <c r="AP33" i="41"/>
  <c r="AM30" i="40"/>
  <c r="AK34" i="40"/>
  <c r="AI34" i="40"/>
  <c r="AM34" i="40"/>
  <c r="AJ34" i="40"/>
  <c r="AH34" i="40"/>
  <c r="AO34" i="40"/>
  <c r="AN34" i="40"/>
  <c r="AP26" i="40"/>
  <c r="F49" i="42"/>
  <c r="G40" i="42"/>
  <c r="F50" i="42"/>
  <c r="G41" i="42"/>
  <c r="G36" i="42"/>
  <c r="F45" i="42"/>
  <c r="F43" i="42"/>
  <c r="G34" i="42"/>
  <c r="G55" i="42"/>
  <c r="F64" i="42"/>
  <c r="B41" i="41"/>
  <c r="AH37" i="41"/>
  <c r="V37" i="41"/>
  <c r="J37" i="41"/>
  <c r="B36" i="41"/>
  <c r="B40" i="41"/>
  <c r="AG37" i="41"/>
  <c r="U37" i="41"/>
  <c r="I37" i="41"/>
  <c r="AH42" i="41"/>
  <c r="AM42" i="41" s="1"/>
  <c r="AF37" i="41"/>
  <c r="T37" i="41"/>
  <c r="H37" i="41"/>
  <c r="B42" i="41"/>
  <c r="AE37" i="41"/>
  <c r="S37" i="41"/>
  <c r="G37" i="41"/>
  <c r="B38" i="41"/>
  <c r="AD37" i="41"/>
  <c r="R37" i="41"/>
  <c r="F37" i="41"/>
  <c r="C44" i="41"/>
  <c r="AP37" i="41" s="1"/>
  <c r="AC37" i="41"/>
  <c r="Q37" i="41"/>
  <c r="E37" i="41"/>
  <c r="AJ37" i="41"/>
  <c r="X37" i="41"/>
  <c r="L37" i="41"/>
  <c r="AH36" i="41"/>
  <c r="AH41" i="41"/>
  <c r="AI37" i="41"/>
  <c r="W37" i="41"/>
  <c r="K37" i="41"/>
  <c r="Y37" i="41"/>
  <c r="P37" i="41"/>
  <c r="AP42" i="41"/>
  <c r="O37" i="41"/>
  <c r="N37" i="41"/>
  <c r="M37" i="41"/>
  <c r="AO37" i="41"/>
  <c r="D37" i="41"/>
  <c r="AA37" i="41"/>
  <c r="Z37" i="41"/>
  <c r="AM37" i="41"/>
  <c r="AK37" i="41"/>
  <c r="AN37" i="41"/>
  <c r="B37" i="41"/>
  <c r="AM36" i="41"/>
  <c r="AB37" i="41"/>
  <c r="C37" i="41"/>
  <c r="B38" i="40"/>
  <c r="J34" i="40"/>
  <c r="AB34" i="40"/>
  <c r="B37" i="40"/>
  <c r="AG34" i="40"/>
  <c r="U34" i="40"/>
  <c r="I34" i="40"/>
  <c r="D34" i="40"/>
  <c r="AH39" i="40"/>
  <c r="AF34" i="40"/>
  <c r="T34" i="40"/>
  <c r="H34" i="40"/>
  <c r="B39" i="40"/>
  <c r="AE34" i="40"/>
  <c r="S34" i="40"/>
  <c r="G34" i="40"/>
  <c r="B35" i="40"/>
  <c r="AD34" i="40"/>
  <c r="R34" i="40"/>
  <c r="F34" i="40"/>
  <c r="Q34" i="40"/>
  <c r="E34" i="40"/>
  <c r="P34" i="40"/>
  <c r="C41" i="40"/>
  <c r="AP39" i="40" s="1"/>
  <c r="AC34" i="40"/>
  <c r="X34" i="40"/>
  <c r="L34" i="40"/>
  <c r="AH33" i="40"/>
  <c r="AH38" i="40"/>
  <c r="W34" i="40"/>
  <c r="K34" i="40"/>
  <c r="V34" i="40"/>
  <c r="B33" i="40"/>
  <c r="AA34" i="40"/>
  <c r="Z34" i="40"/>
  <c r="Y34" i="40"/>
  <c r="N34" i="40"/>
  <c r="O34" i="40"/>
  <c r="AM33" i="40"/>
  <c r="M34" i="40"/>
  <c r="C34" i="40"/>
  <c r="B34" i="40"/>
  <c r="AM25" i="41"/>
  <c r="F65" i="42"/>
  <c r="G56" i="42"/>
  <c r="F62" i="42"/>
  <c r="G53" i="42"/>
  <c r="G48" i="42"/>
  <c r="F57" i="42"/>
  <c r="F42" i="42"/>
  <c r="G33" i="42"/>
  <c r="AP31" i="40"/>
  <c r="AP41" i="41" l="1"/>
  <c r="AK42" i="40"/>
  <c r="AJ42" i="40"/>
  <c r="AM42" i="40"/>
  <c r="AI42" i="40"/>
  <c r="AH42" i="40"/>
  <c r="AO42" i="40"/>
  <c r="AN42" i="40"/>
  <c r="AP34" i="40"/>
  <c r="G49" i="42"/>
  <c r="F58" i="42"/>
  <c r="F71" i="42"/>
  <c r="G62" i="42"/>
  <c r="G43" i="42"/>
  <c r="F52" i="42"/>
  <c r="AB42" i="40"/>
  <c r="D42" i="40"/>
  <c r="AA42" i="40"/>
  <c r="O42" i="40"/>
  <c r="C42" i="40"/>
  <c r="Z42" i="40"/>
  <c r="N42" i="40"/>
  <c r="B42" i="40"/>
  <c r="Y42" i="40"/>
  <c r="M42" i="40"/>
  <c r="AM41" i="40"/>
  <c r="X42" i="40"/>
  <c r="L42" i="40"/>
  <c r="AH41" i="40"/>
  <c r="B46" i="40"/>
  <c r="V42" i="40"/>
  <c r="J42" i="40"/>
  <c r="B41" i="40"/>
  <c r="AH46" i="40"/>
  <c r="W42" i="40"/>
  <c r="K42" i="40"/>
  <c r="B43" i="40"/>
  <c r="AD42" i="40"/>
  <c r="R42" i="40"/>
  <c r="F42" i="40"/>
  <c r="C49" i="40"/>
  <c r="AO50" i="40" s="1"/>
  <c r="AC42" i="40"/>
  <c r="Q42" i="40"/>
  <c r="E42" i="40"/>
  <c r="P42" i="40"/>
  <c r="AG42" i="40"/>
  <c r="AF42" i="40"/>
  <c r="I42" i="40"/>
  <c r="H42" i="40"/>
  <c r="G42" i="40"/>
  <c r="AE42" i="40"/>
  <c r="S42" i="40"/>
  <c r="B45" i="40"/>
  <c r="U42" i="40"/>
  <c r="AH47" i="40"/>
  <c r="T42" i="40"/>
  <c r="B47" i="40"/>
  <c r="AM33" i="41"/>
  <c r="AM38" i="40"/>
  <c r="F73" i="42"/>
  <c r="G64" i="42"/>
  <c r="F59" i="42"/>
  <c r="G50" i="42"/>
  <c r="F66" i="42"/>
  <c r="G57" i="42"/>
  <c r="F74" i="42"/>
  <c r="G65" i="42"/>
  <c r="G42" i="42"/>
  <c r="F51" i="42"/>
  <c r="AM39" i="40"/>
  <c r="AP38" i="40"/>
  <c r="AO45" i="41"/>
  <c r="AB45" i="41"/>
  <c r="P45" i="41"/>
  <c r="D45" i="41"/>
  <c r="AN45" i="41"/>
  <c r="AA45" i="41"/>
  <c r="O45" i="41"/>
  <c r="C45" i="41"/>
  <c r="AM45" i="41"/>
  <c r="Z45" i="41"/>
  <c r="N45" i="41"/>
  <c r="B45" i="41"/>
  <c r="AK45" i="41"/>
  <c r="Y45" i="41"/>
  <c r="M45" i="41"/>
  <c r="AM44" i="41"/>
  <c r="AJ45" i="41"/>
  <c r="X45" i="41"/>
  <c r="L45" i="41"/>
  <c r="AH44" i="41"/>
  <c r="AH49" i="41"/>
  <c r="AI45" i="41"/>
  <c r="W45" i="41"/>
  <c r="K45" i="41"/>
  <c r="B46" i="41"/>
  <c r="AD45" i="41"/>
  <c r="R45" i="41"/>
  <c r="F45" i="41"/>
  <c r="C52" i="41"/>
  <c r="AP45" i="41" s="1"/>
  <c r="AC45" i="41"/>
  <c r="Q45" i="41"/>
  <c r="E45" i="41"/>
  <c r="B50" i="41"/>
  <c r="G45" i="41"/>
  <c r="B49" i="41"/>
  <c r="AH45" i="41"/>
  <c r="B44" i="41"/>
  <c r="B48" i="41"/>
  <c r="AG45" i="41"/>
  <c r="AF45" i="41"/>
  <c r="AE45" i="41"/>
  <c r="V45" i="41"/>
  <c r="I45" i="41"/>
  <c r="AH50" i="41"/>
  <c r="AM50" i="41" s="1"/>
  <c r="H45" i="41"/>
  <c r="T45" i="41"/>
  <c r="S45" i="41"/>
  <c r="U45" i="41"/>
  <c r="J45" i="41"/>
  <c r="F54" i="42"/>
  <c r="G45" i="42"/>
  <c r="AP42" i="40" l="1"/>
  <c r="AM46" i="40"/>
  <c r="AP47" i="40"/>
  <c r="AN50" i="40"/>
  <c r="AM50" i="40"/>
  <c r="AK50" i="40"/>
  <c r="AJ50" i="40"/>
  <c r="AH50" i="40"/>
  <c r="AI50" i="40"/>
  <c r="F67" i="42"/>
  <c r="G58" i="42"/>
  <c r="G66" i="42"/>
  <c r="F75" i="42"/>
  <c r="F83" i="42"/>
  <c r="G74" i="42"/>
  <c r="AM41" i="41"/>
  <c r="F61" i="42"/>
  <c r="G52" i="42"/>
  <c r="B54" i="40"/>
  <c r="J50" i="40"/>
  <c r="B53" i="40"/>
  <c r="AG50" i="40"/>
  <c r="U50" i="40"/>
  <c r="I50" i="40"/>
  <c r="AH55" i="40"/>
  <c r="AF50" i="40"/>
  <c r="T50" i="40"/>
  <c r="H50" i="40"/>
  <c r="B55" i="40"/>
  <c r="AE50" i="40"/>
  <c r="S50" i="40"/>
  <c r="G50" i="40"/>
  <c r="B51" i="40"/>
  <c r="AD50" i="40"/>
  <c r="R50" i="40"/>
  <c r="F50" i="40"/>
  <c r="AB50" i="40"/>
  <c r="P50" i="40"/>
  <c r="D50" i="40"/>
  <c r="C57" i="40"/>
  <c r="AC50" i="40"/>
  <c r="Q50" i="40"/>
  <c r="E50" i="40"/>
  <c r="X50" i="40"/>
  <c r="L50" i="40"/>
  <c r="AH49" i="40"/>
  <c r="AH54" i="40"/>
  <c r="W50" i="40"/>
  <c r="K50" i="40"/>
  <c r="V50" i="40"/>
  <c r="B49" i="40"/>
  <c r="O50" i="40"/>
  <c r="N50" i="40"/>
  <c r="M50" i="40"/>
  <c r="C50" i="40"/>
  <c r="Z50" i="40"/>
  <c r="Y50" i="40"/>
  <c r="B50" i="40"/>
  <c r="AM49" i="40"/>
  <c r="AA50" i="40"/>
  <c r="F60" i="42"/>
  <c r="G51" i="42"/>
  <c r="AP46" i="40"/>
  <c r="AJ58" i="41"/>
  <c r="B57" i="41"/>
  <c r="AH53" i="41"/>
  <c r="V53" i="41"/>
  <c r="J53" i="41"/>
  <c r="B52" i="41"/>
  <c r="AI58" i="41"/>
  <c r="B56" i="41"/>
  <c r="AG53" i="41"/>
  <c r="U53" i="41"/>
  <c r="I53" i="41"/>
  <c r="AH58" i="41"/>
  <c r="AF53" i="41"/>
  <c r="T53" i="41"/>
  <c r="H53" i="41"/>
  <c r="B58" i="41"/>
  <c r="AE53" i="41"/>
  <c r="S53" i="41"/>
  <c r="G53" i="41"/>
  <c r="AP57" i="41"/>
  <c r="B54" i="41"/>
  <c r="AD53" i="41"/>
  <c r="R53" i="41"/>
  <c r="F53" i="41"/>
  <c r="C60" i="41"/>
  <c r="AP53" i="41"/>
  <c r="AC53" i="41"/>
  <c r="Q53" i="41"/>
  <c r="E53" i="41"/>
  <c r="AM58" i="41"/>
  <c r="AI57" i="41"/>
  <c r="AJ53" i="41"/>
  <c r="X53" i="41"/>
  <c r="L53" i="41"/>
  <c r="AH52" i="41"/>
  <c r="AK58" i="41"/>
  <c r="AH57" i="41"/>
  <c r="AI53" i="41"/>
  <c r="W53" i="41"/>
  <c r="K53" i="41"/>
  <c r="Y53" i="41"/>
  <c r="P53" i="41"/>
  <c r="AP58" i="41"/>
  <c r="O53" i="41"/>
  <c r="N53" i="41"/>
  <c r="AN58" i="41"/>
  <c r="M53" i="41"/>
  <c r="AN57" i="41"/>
  <c r="AO53" i="41"/>
  <c r="D53" i="41"/>
  <c r="AA53" i="41"/>
  <c r="Z53" i="41"/>
  <c r="AN53" i="41"/>
  <c r="AM53" i="41"/>
  <c r="AM52" i="41"/>
  <c r="AK53" i="41"/>
  <c r="AB53" i="41"/>
  <c r="AK57" i="41"/>
  <c r="B53" i="41"/>
  <c r="AM57" i="41"/>
  <c r="AO57" i="41" s="1"/>
  <c r="C53" i="41"/>
  <c r="AJ57" i="41"/>
  <c r="F68" i="42"/>
  <c r="G59" i="42"/>
  <c r="G73" i="42"/>
  <c r="F82" i="42"/>
  <c r="G54" i="42"/>
  <c r="F63" i="42"/>
  <c r="AM47" i="40"/>
  <c r="F80" i="42"/>
  <c r="G71" i="42"/>
  <c r="AM54" i="40" l="1"/>
  <c r="AK58" i="40"/>
  <c r="AH58" i="40"/>
  <c r="AO58" i="40"/>
  <c r="AI58" i="40"/>
  <c r="AN58" i="40"/>
  <c r="AM58" i="40"/>
  <c r="AJ58" i="40"/>
  <c r="AP50" i="40"/>
  <c r="G67" i="42"/>
  <c r="F76" i="42"/>
  <c r="G61" i="42"/>
  <c r="F70" i="42"/>
  <c r="F91" i="42"/>
  <c r="G82" i="42"/>
  <c r="AO58" i="41"/>
  <c r="G60" i="42"/>
  <c r="F69" i="42"/>
  <c r="F72" i="42"/>
  <c r="G63" i="42"/>
  <c r="AM55" i="40"/>
  <c r="G68" i="42"/>
  <c r="F77" i="42"/>
  <c r="AM49" i="41"/>
  <c r="F92" i="42"/>
  <c r="G83" i="42"/>
  <c r="F89" i="42"/>
  <c r="G80" i="42"/>
  <c r="AP65" i="41"/>
  <c r="B62" i="41"/>
  <c r="AD61" i="41"/>
  <c r="R61" i="41"/>
  <c r="AN65" i="41"/>
  <c r="AO61" i="41"/>
  <c r="AB61" i="41"/>
  <c r="P61" i="41"/>
  <c r="D61" i="41"/>
  <c r="AP66" i="41"/>
  <c r="AM65" i="41"/>
  <c r="AN61" i="41"/>
  <c r="AA61" i="41"/>
  <c r="O61" i="41"/>
  <c r="AI66" i="41"/>
  <c r="B64" i="41"/>
  <c r="AG61" i="41"/>
  <c r="U61" i="41"/>
  <c r="I61" i="41"/>
  <c r="AH66" i="41"/>
  <c r="AF61" i="41"/>
  <c r="AP61" i="41"/>
  <c r="V61" i="41"/>
  <c r="E61" i="41"/>
  <c r="AN66" i="41"/>
  <c r="AM61" i="41"/>
  <c r="T61" i="41"/>
  <c r="C61" i="41"/>
  <c r="AM66" i="41"/>
  <c r="AO66" i="41" s="1"/>
  <c r="AK61" i="41"/>
  <c r="S61" i="41"/>
  <c r="B61" i="41"/>
  <c r="AK66" i="41"/>
  <c r="AJ61" i="41"/>
  <c r="Q61" i="41"/>
  <c r="AM60" i="41"/>
  <c r="AJ66" i="41"/>
  <c r="AI61" i="41"/>
  <c r="N61" i="41"/>
  <c r="AH60" i="41"/>
  <c r="B66" i="41"/>
  <c r="AH61" i="41"/>
  <c r="M61" i="41"/>
  <c r="AH65" i="41"/>
  <c r="X61" i="41"/>
  <c r="G61" i="41"/>
  <c r="C68" i="41"/>
  <c r="B65" i="41"/>
  <c r="W61" i="41"/>
  <c r="F61" i="41"/>
  <c r="H61" i="41"/>
  <c r="B60" i="41"/>
  <c r="AK65" i="41"/>
  <c r="AJ65" i="41"/>
  <c r="AI65" i="41"/>
  <c r="AE61" i="41"/>
  <c r="K61" i="41"/>
  <c r="J61" i="41"/>
  <c r="AC61" i="41"/>
  <c r="Z61" i="41"/>
  <c r="Y61" i="41"/>
  <c r="L61" i="41"/>
  <c r="D58" i="40"/>
  <c r="AA58" i="40"/>
  <c r="O58" i="40"/>
  <c r="C58" i="40"/>
  <c r="Z58" i="40"/>
  <c r="N58" i="40"/>
  <c r="B58" i="40"/>
  <c r="Y58" i="40"/>
  <c r="M58" i="40"/>
  <c r="AM57" i="40"/>
  <c r="X58" i="40"/>
  <c r="L58" i="40"/>
  <c r="AH57" i="40"/>
  <c r="B62" i="40"/>
  <c r="V58" i="40"/>
  <c r="J58" i="40"/>
  <c r="B57" i="40"/>
  <c r="AH62" i="40"/>
  <c r="W58" i="40"/>
  <c r="K58" i="40"/>
  <c r="B59" i="40"/>
  <c r="AD58" i="40"/>
  <c r="R58" i="40"/>
  <c r="F58" i="40"/>
  <c r="C65" i="40"/>
  <c r="AP58" i="40" s="1"/>
  <c r="AC58" i="40"/>
  <c r="Q58" i="40"/>
  <c r="E58" i="40"/>
  <c r="AB58" i="40"/>
  <c r="P58" i="40"/>
  <c r="AG58" i="40"/>
  <c r="AF58" i="40"/>
  <c r="AE58" i="40"/>
  <c r="G58" i="40"/>
  <c r="U58" i="40"/>
  <c r="AH63" i="40"/>
  <c r="T58" i="40"/>
  <c r="B63" i="40"/>
  <c r="S58" i="40"/>
  <c r="B61" i="40"/>
  <c r="I58" i="40"/>
  <c r="H58" i="40"/>
  <c r="F84" i="42"/>
  <c r="G75" i="42"/>
  <c r="AM62" i="40" l="1"/>
  <c r="AP62" i="40"/>
  <c r="AM63" i="40"/>
  <c r="AP63" i="40"/>
  <c r="AK66" i="40"/>
  <c r="AJ66" i="40"/>
  <c r="AI66" i="40"/>
  <c r="AH66" i="40"/>
  <c r="AN66" i="40"/>
  <c r="AO66" i="40"/>
  <c r="AM66" i="40"/>
  <c r="G92" i="42"/>
  <c r="F101" i="42"/>
  <c r="G72" i="42"/>
  <c r="F81" i="42"/>
  <c r="F85" i="42"/>
  <c r="G76" i="42"/>
  <c r="F86" i="42"/>
  <c r="G77" i="42"/>
  <c r="F98" i="42"/>
  <c r="G89" i="42"/>
  <c r="AM74" i="41"/>
  <c r="AI73" i="41"/>
  <c r="AJ69" i="41"/>
  <c r="X69" i="41"/>
  <c r="L69" i="41"/>
  <c r="AH68" i="41"/>
  <c r="AJ74" i="41"/>
  <c r="B73" i="41"/>
  <c r="AH69" i="41"/>
  <c r="V69" i="41"/>
  <c r="J69" i="41"/>
  <c r="B68" i="41"/>
  <c r="AI74" i="41"/>
  <c r="B72" i="41"/>
  <c r="AG69" i="41"/>
  <c r="U69" i="41"/>
  <c r="I69" i="41"/>
  <c r="AP74" i="41"/>
  <c r="AM73" i="41"/>
  <c r="AN69" i="41"/>
  <c r="AA69" i="41"/>
  <c r="O69" i="41"/>
  <c r="C69" i="41"/>
  <c r="AK73" i="41"/>
  <c r="AM69" i="41"/>
  <c r="Z69" i="41"/>
  <c r="N69" i="41"/>
  <c r="B69" i="41"/>
  <c r="AN74" i="41"/>
  <c r="AO69" i="41"/>
  <c r="R69" i="41"/>
  <c r="AK74" i="41"/>
  <c r="AK69" i="41"/>
  <c r="Q69" i="41"/>
  <c r="AH74" i="41"/>
  <c r="AI69" i="41"/>
  <c r="P69" i="41"/>
  <c r="B74" i="41"/>
  <c r="AF69" i="41"/>
  <c r="M69" i="41"/>
  <c r="AP73" i="41"/>
  <c r="AE69" i="41"/>
  <c r="K69" i="41"/>
  <c r="AD69" i="41"/>
  <c r="H69" i="41"/>
  <c r="C76" i="41"/>
  <c r="B70" i="41"/>
  <c r="T69" i="41"/>
  <c r="AM68" i="41"/>
  <c r="AP69" i="41"/>
  <c r="S69" i="41"/>
  <c r="D69" i="41"/>
  <c r="AN73" i="41"/>
  <c r="AJ73" i="41"/>
  <c r="AH73" i="41"/>
  <c r="AC69" i="41"/>
  <c r="F69" i="41"/>
  <c r="E69" i="41"/>
  <c r="W69" i="41"/>
  <c r="Y69" i="41"/>
  <c r="AB69" i="41"/>
  <c r="G69" i="41"/>
  <c r="AO65" i="41"/>
  <c r="G84" i="42"/>
  <c r="F93" i="42"/>
  <c r="G91" i="42"/>
  <c r="F100" i="42"/>
  <c r="F78" i="42"/>
  <c r="G69" i="42"/>
  <c r="B70" i="40"/>
  <c r="V66" i="40"/>
  <c r="J66" i="40"/>
  <c r="B65" i="40"/>
  <c r="B69" i="40"/>
  <c r="AG66" i="40"/>
  <c r="U66" i="40"/>
  <c r="I66" i="40"/>
  <c r="AH71" i="40"/>
  <c r="AM71" i="40" s="1"/>
  <c r="AF66" i="40"/>
  <c r="T66" i="40"/>
  <c r="H66" i="40"/>
  <c r="B71" i="40"/>
  <c r="AE66" i="40"/>
  <c r="S66" i="40"/>
  <c r="G66" i="40"/>
  <c r="B67" i="40"/>
  <c r="AD66" i="40"/>
  <c r="R66" i="40"/>
  <c r="F66" i="40"/>
  <c r="AB66" i="40"/>
  <c r="P66" i="40"/>
  <c r="D66" i="40"/>
  <c r="C73" i="40"/>
  <c r="AP71" i="40" s="1"/>
  <c r="AC66" i="40"/>
  <c r="Q66" i="40"/>
  <c r="E66" i="40"/>
  <c r="X66" i="40"/>
  <c r="L66" i="40"/>
  <c r="AH65" i="40"/>
  <c r="AH70" i="40"/>
  <c r="W66" i="40"/>
  <c r="K66" i="40"/>
  <c r="C66" i="40"/>
  <c r="B66" i="40"/>
  <c r="AM65" i="40"/>
  <c r="O66" i="40"/>
  <c r="N66" i="40"/>
  <c r="AA66" i="40"/>
  <c r="M66" i="40"/>
  <c r="Z66" i="40"/>
  <c r="Y66" i="40"/>
  <c r="F79" i="42"/>
  <c r="G70" i="42"/>
  <c r="AM70" i="40" l="1"/>
  <c r="AP70" i="40"/>
  <c r="AP66" i="40"/>
  <c r="AO74" i="41"/>
  <c r="AO74" i="40"/>
  <c r="AN74" i="40"/>
  <c r="AM74" i="40"/>
  <c r="AK74" i="40"/>
  <c r="AJ74" i="40"/>
  <c r="AH74" i="40"/>
  <c r="AI74" i="40"/>
  <c r="G78" i="42"/>
  <c r="F87" i="42"/>
  <c r="F102" i="42"/>
  <c r="G93" i="42"/>
  <c r="F95" i="42"/>
  <c r="G86" i="42"/>
  <c r="F90" i="42"/>
  <c r="G81" i="42"/>
  <c r="G79" i="42"/>
  <c r="F88" i="42"/>
  <c r="B82" i="41"/>
  <c r="AP81" i="41"/>
  <c r="B78" i="41"/>
  <c r="AD77" i="41"/>
  <c r="R77" i="41"/>
  <c r="F77" i="41"/>
  <c r="C84" i="41"/>
  <c r="AN81" i="41"/>
  <c r="AO77" i="41"/>
  <c r="AB77" i="41"/>
  <c r="P77" i="41"/>
  <c r="D77" i="41"/>
  <c r="AP82" i="41"/>
  <c r="AM81" i="41"/>
  <c r="AN77" i="41"/>
  <c r="AA77" i="41"/>
  <c r="O77" i="41"/>
  <c r="C77" i="41"/>
  <c r="AK81" i="41"/>
  <c r="AM77" i="41"/>
  <c r="Z77" i="41"/>
  <c r="N77" i="41"/>
  <c r="B77" i="41"/>
  <c r="AI82" i="41"/>
  <c r="B80" i="41"/>
  <c r="AG77" i="41"/>
  <c r="U77" i="41"/>
  <c r="I77" i="41"/>
  <c r="AH82" i="41"/>
  <c r="AF77" i="41"/>
  <c r="T77" i="41"/>
  <c r="H77" i="41"/>
  <c r="S77" i="41"/>
  <c r="AP77" i="41"/>
  <c r="Q77" i="41"/>
  <c r="AK77" i="41"/>
  <c r="M77" i="41"/>
  <c r="AN82" i="41"/>
  <c r="AJ77" i="41"/>
  <c r="L77" i="41"/>
  <c r="AM82" i="41"/>
  <c r="AO82" i="41" s="1"/>
  <c r="AI77" i="41"/>
  <c r="K77" i="41"/>
  <c r="AK82" i="41"/>
  <c r="AH77" i="41"/>
  <c r="J77" i="41"/>
  <c r="AH81" i="41"/>
  <c r="W77" i="41"/>
  <c r="B81" i="41"/>
  <c r="V77" i="41"/>
  <c r="B76" i="41"/>
  <c r="AH76" i="41"/>
  <c r="AJ82" i="41"/>
  <c r="AE77" i="41"/>
  <c r="E77" i="41"/>
  <c r="AM76" i="41"/>
  <c r="G77" i="41"/>
  <c r="AJ81" i="41"/>
  <c r="AI81" i="41"/>
  <c r="Y77" i="41"/>
  <c r="X77" i="41"/>
  <c r="AC77" i="41"/>
  <c r="AH78" i="40"/>
  <c r="B78" i="40"/>
  <c r="B77" i="40"/>
  <c r="AH79" i="40"/>
  <c r="AM79" i="40" s="1"/>
  <c r="AB74" i="40"/>
  <c r="P74" i="40"/>
  <c r="D74" i="40"/>
  <c r="AA74" i="40"/>
  <c r="O74" i="40"/>
  <c r="C74" i="40"/>
  <c r="Z74" i="40"/>
  <c r="N74" i="40"/>
  <c r="B74" i="40"/>
  <c r="C81" i="40"/>
  <c r="AP74" i="40" s="1"/>
  <c r="Y74" i="40"/>
  <c r="M74" i="40"/>
  <c r="AM73" i="40"/>
  <c r="X74" i="40"/>
  <c r="L74" i="40"/>
  <c r="AH73" i="40"/>
  <c r="V74" i="40"/>
  <c r="J74" i="40"/>
  <c r="B73" i="40"/>
  <c r="W74" i="40"/>
  <c r="K74" i="40"/>
  <c r="B75" i="40"/>
  <c r="AD74" i="40"/>
  <c r="R74" i="40"/>
  <c r="F74" i="40"/>
  <c r="AC74" i="40"/>
  <c r="Q74" i="40"/>
  <c r="E74" i="40"/>
  <c r="U74" i="40"/>
  <c r="T74" i="40"/>
  <c r="S74" i="40"/>
  <c r="AG74" i="40"/>
  <c r="I74" i="40"/>
  <c r="AP78" i="40"/>
  <c r="H74" i="40"/>
  <c r="AE74" i="40"/>
  <c r="G74" i="40"/>
  <c r="B79" i="40"/>
  <c r="AF74" i="40"/>
  <c r="G85" i="42"/>
  <c r="F94" i="42"/>
  <c r="F109" i="42"/>
  <c r="G100" i="42"/>
  <c r="AO73" i="41"/>
  <c r="F110" i="42"/>
  <c r="G101" i="42"/>
  <c r="F107" i="42"/>
  <c r="G98" i="42"/>
  <c r="AM78" i="40" l="1"/>
  <c r="AP79" i="40"/>
  <c r="AM82" i="40"/>
  <c r="AH82" i="40"/>
  <c r="AK82" i="40"/>
  <c r="AI82" i="40"/>
  <c r="AO82" i="40"/>
  <c r="AJ82" i="40"/>
  <c r="AN82" i="40"/>
  <c r="C89" i="40"/>
  <c r="AP82" i="40" s="1"/>
  <c r="AC82" i="40"/>
  <c r="Q82" i="40"/>
  <c r="E82" i="40"/>
  <c r="AB82" i="40"/>
  <c r="P82" i="40"/>
  <c r="D82" i="40"/>
  <c r="AA82" i="40"/>
  <c r="O82" i="40"/>
  <c r="C82" i="40"/>
  <c r="Z82" i="40"/>
  <c r="N82" i="40"/>
  <c r="B82" i="40"/>
  <c r="AH87" i="40"/>
  <c r="AF82" i="40"/>
  <c r="T82" i="40"/>
  <c r="H82" i="40"/>
  <c r="B87" i="40"/>
  <c r="AE82" i="40"/>
  <c r="S82" i="40"/>
  <c r="G82" i="40"/>
  <c r="AD82" i="40"/>
  <c r="F82" i="40"/>
  <c r="Y82" i="40"/>
  <c r="AM81" i="40"/>
  <c r="X82" i="40"/>
  <c r="AH81" i="40"/>
  <c r="W82" i="40"/>
  <c r="V82" i="40"/>
  <c r="B81" i="40"/>
  <c r="B83" i="40"/>
  <c r="R82" i="40"/>
  <c r="U82" i="40"/>
  <c r="B86" i="40"/>
  <c r="J82" i="40"/>
  <c r="B85" i="40"/>
  <c r="AG82" i="40"/>
  <c r="I82" i="40"/>
  <c r="M82" i="40"/>
  <c r="L82" i="40"/>
  <c r="AH86" i="40"/>
  <c r="AM86" i="40" s="1"/>
  <c r="K82" i="40"/>
  <c r="F97" i="42"/>
  <c r="G88" i="42"/>
  <c r="AO81" i="41"/>
  <c r="F116" i="42"/>
  <c r="G107" i="42"/>
  <c r="G109" i="42"/>
  <c r="F118" i="42"/>
  <c r="G90" i="42"/>
  <c r="F99" i="42"/>
  <c r="F103" i="42"/>
  <c r="G94" i="42"/>
  <c r="AN90" i="41"/>
  <c r="AJ89" i="41"/>
  <c r="AK85" i="41"/>
  <c r="Y85" i="41"/>
  <c r="M85" i="41"/>
  <c r="AM84" i="41"/>
  <c r="AM90" i="41"/>
  <c r="AI89" i="41"/>
  <c r="AJ85" i="41"/>
  <c r="X85" i="41"/>
  <c r="L85" i="41"/>
  <c r="AH84" i="41"/>
  <c r="AK90" i="41"/>
  <c r="AH89" i="41"/>
  <c r="AI85" i="41"/>
  <c r="W85" i="41"/>
  <c r="K85" i="41"/>
  <c r="AJ90" i="41"/>
  <c r="B89" i="41"/>
  <c r="AH85" i="41"/>
  <c r="V85" i="41"/>
  <c r="J85" i="41"/>
  <c r="B84" i="41"/>
  <c r="AI90" i="41"/>
  <c r="B88" i="41"/>
  <c r="AG85" i="41"/>
  <c r="U85" i="41"/>
  <c r="I85" i="41"/>
  <c r="AH90" i="41"/>
  <c r="AF85" i="41"/>
  <c r="T85" i="41"/>
  <c r="H85" i="41"/>
  <c r="AP90" i="41"/>
  <c r="AM89" i="41"/>
  <c r="AO89" i="41" s="1"/>
  <c r="AN85" i="41"/>
  <c r="AA85" i="41"/>
  <c r="O85" i="41"/>
  <c r="C85" i="41"/>
  <c r="AK89" i="41"/>
  <c r="AM85" i="41"/>
  <c r="Z85" i="41"/>
  <c r="N85" i="41"/>
  <c r="B85" i="41"/>
  <c r="AP89" i="41"/>
  <c r="B86" i="41"/>
  <c r="F85" i="41"/>
  <c r="AP85" i="41"/>
  <c r="E85" i="41"/>
  <c r="AN89" i="41"/>
  <c r="AO85" i="41"/>
  <c r="D85" i="41"/>
  <c r="AE85" i="41"/>
  <c r="AD85" i="41"/>
  <c r="AC85" i="41"/>
  <c r="P85" i="41"/>
  <c r="B90" i="41"/>
  <c r="G85" i="41"/>
  <c r="AB85" i="41"/>
  <c r="S85" i="41"/>
  <c r="R85" i="41"/>
  <c r="C92" i="41"/>
  <c r="Q85" i="41"/>
  <c r="F104" i="42"/>
  <c r="G95" i="42"/>
  <c r="G102" i="42"/>
  <c r="F111" i="42"/>
  <c r="F119" i="42"/>
  <c r="G110" i="42"/>
  <c r="F96" i="42"/>
  <c r="G87" i="42"/>
  <c r="AP86" i="40" l="1"/>
  <c r="AP87" i="40"/>
  <c r="AM87" i="40"/>
  <c r="AK90" i="40"/>
  <c r="AJ90" i="40"/>
  <c r="AI90" i="40"/>
  <c r="AH90" i="40"/>
  <c r="AO90" i="40"/>
  <c r="AM90" i="40"/>
  <c r="AN90" i="40"/>
  <c r="F113" i="42"/>
  <c r="G104" i="42"/>
  <c r="G97" i="42"/>
  <c r="F106" i="42"/>
  <c r="AO90" i="41"/>
  <c r="F125" i="42"/>
  <c r="G116" i="42"/>
  <c r="F128" i="42"/>
  <c r="G119" i="42"/>
  <c r="G103" i="42"/>
  <c r="F112" i="42"/>
  <c r="F127" i="42"/>
  <c r="G118" i="42"/>
  <c r="F120" i="42"/>
  <c r="G111" i="42"/>
  <c r="AH94" i="40"/>
  <c r="AM94" i="40" s="1"/>
  <c r="W90" i="40"/>
  <c r="K90" i="40"/>
  <c r="B94" i="40"/>
  <c r="V90" i="40"/>
  <c r="J90" i="40"/>
  <c r="B89" i="40"/>
  <c r="B93" i="40"/>
  <c r="AG90" i="40"/>
  <c r="U90" i="40"/>
  <c r="I90" i="40"/>
  <c r="AH95" i="40"/>
  <c r="AF90" i="40"/>
  <c r="T90" i="40"/>
  <c r="H90" i="40"/>
  <c r="Z90" i="40"/>
  <c r="N90" i="40"/>
  <c r="B90" i="40"/>
  <c r="Y90" i="40"/>
  <c r="M90" i="40"/>
  <c r="AM89" i="40"/>
  <c r="X90" i="40"/>
  <c r="AH89" i="40"/>
  <c r="B95" i="40"/>
  <c r="S90" i="40"/>
  <c r="B91" i="40"/>
  <c r="R90" i="40"/>
  <c r="Q90" i="40"/>
  <c r="P90" i="40"/>
  <c r="L90" i="40"/>
  <c r="O90" i="40"/>
  <c r="AB90" i="40"/>
  <c r="D90" i="40"/>
  <c r="AA90" i="40"/>
  <c r="C90" i="40"/>
  <c r="AE90" i="40"/>
  <c r="AD90" i="40"/>
  <c r="C97" i="40"/>
  <c r="AC90" i="40"/>
  <c r="G90" i="40"/>
  <c r="F90" i="40"/>
  <c r="E90" i="40"/>
  <c r="G96" i="42"/>
  <c r="F105" i="42"/>
  <c r="F108" i="42"/>
  <c r="G99" i="42"/>
  <c r="AI98" i="41"/>
  <c r="B96" i="41"/>
  <c r="AG93" i="41"/>
  <c r="U93" i="41"/>
  <c r="I93" i="41"/>
  <c r="AH98" i="41"/>
  <c r="AF93" i="41"/>
  <c r="T93" i="41"/>
  <c r="B98" i="41"/>
  <c r="AK97" i="41"/>
  <c r="AM93" i="41"/>
  <c r="Z93" i="41"/>
  <c r="N93" i="41"/>
  <c r="B93" i="41"/>
  <c r="AN98" i="41"/>
  <c r="AO93" i="41"/>
  <c r="X93" i="41"/>
  <c r="H93" i="41"/>
  <c r="AM98" i="41"/>
  <c r="AN93" i="41"/>
  <c r="W93" i="41"/>
  <c r="G93" i="41"/>
  <c r="AK98" i="41"/>
  <c r="AK93" i="41"/>
  <c r="V93" i="41"/>
  <c r="F93" i="41"/>
  <c r="AJ98" i="41"/>
  <c r="AJ93" i="41"/>
  <c r="S93" i="41"/>
  <c r="E93" i="41"/>
  <c r="AP97" i="41"/>
  <c r="AI93" i="41"/>
  <c r="R93" i="41"/>
  <c r="D93" i="41"/>
  <c r="AH93" i="41"/>
  <c r="Q93" i="41"/>
  <c r="C93" i="41"/>
  <c r="AH97" i="41"/>
  <c r="B94" i="41"/>
  <c r="AA93" i="41"/>
  <c r="K93" i="41"/>
  <c r="AP98" i="41"/>
  <c r="B97" i="41"/>
  <c r="AP93" i="41"/>
  <c r="Y93" i="41"/>
  <c r="J93" i="41"/>
  <c r="AD93" i="41"/>
  <c r="AC93" i="41"/>
  <c r="C100" i="41"/>
  <c r="AB93" i="41"/>
  <c r="AN97" i="41"/>
  <c r="P93" i="41"/>
  <c r="AM97" i="41"/>
  <c r="O93" i="41"/>
  <c r="AJ97" i="41"/>
  <c r="M93" i="41"/>
  <c r="B92" i="41"/>
  <c r="AE93" i="41"/>
  <c r="L93" i="41"/>
  <c r="AM92" i="41"/>
  <c r="AH92" i="41"/>
  <c r="AI97" i="41"/>
  <c r="AM95" i="40" l="1"/>
  <c r="AP90" i="40"/>
  <c r="AO98" i="40"/>
  <c r="AN98" i="40"/>
  <c r="AM98" i="40"/>
  <c r="AH98" i="40"/>
  <c r="AK98" i="40"/>
  <c r="AJ98" i="40"/>
  <c r="AI98" i="40"/>
  <c r="F134" i="42"/>
  <c r="G125" i="42"/>
  <c r="G108" i="42"/>
  <c r="F117" i="42"/>
  <c r="F114" i="42"/>
  <c r="G105" i="42"/>
  <c r="AO97" i="41"/>
  <c r="AP106" i="41"/>
  <c r="AM105" i="41"/>
  <c r="AN101" i="41"/>
  <c r="AA101" i="41"/>
  <c r="O101" i="41"/>
  <c r="C101" i="41"/>
  <c r="AK105" i="41"/>
  <c r="AM101" i="41"/>
  <c r="Z101" i="41"/>
  <c r="N101" i="41"/>
  <c r="B101" i="41"/>
  <c r="AN106" i="41"/>
  <c r="AJ105" i="41"/>
  <c r="AK101" i="41"/>
  <c r="Y101" i="41"/>
  <c r="M101" i="41"/>
  <c r="AM100" i="41"/>
  <c r="AH106" i="41"/>
  <c r="AF101" i="41"/>
  <c r="T101" i="41"/>
  <c r="H101" i="41"/>
  <c r="AM106" i="41"/>
  <c r="AE101" i="41"/>
  <c r="L101" i="41"/>
  <c r="AK106" i="41"/>
  <c r="AD101" i="41"/>
  <c r="K101" i="41"/>
  <c r="AJ106" i="41"/>
  <c r="AC101" i="41"/>
  <c r="J101" i="41"/>
  <c r="AI106" i="41"/>
  <c r="AB101" i="41"/>
  <c r="I101" i="41"/>
  <c r="B106" i="41"/>
  <c r="X101" i="41"/>
  <c r="G101" i="41"/>
  <c r="AP105" i="41"/>
  <c r="B102" i="41"/>
  <c r="W101" i="41"/>
  <c r="F101" i="41"/>
  <c r="C108" i="41"/>
  <c r="B105" i="41"/>
  <c r="AH101" i="41"/>
  <c r="Q101" i="41"/>
  <c r="B100" i="41"/>
  <c r="B104" i="41"/>
  <c r="AG101" i="41"/>
  <c r="P101" i="41"/>
  <c r="AN105" i="41"/>
  <c r="D101" i="41"/>
  <c r="AI105" i="41"/>
  <c r="AH100" i="41"/>
  <c r="AH105" i="41"/>
  <c r="AP101" i="41"/>
  <c r="AO101" i="41"/>
  <c r="AJ101" i="41"/>
  <c r="R101" i="41"/>
  <c r="E101" i="41"/>
  <c r="AI101" i="41"/>
  <c r="V101" i="41"/>
  <c r="U101" i="41"/>
  <c r="S101" i="41"/>
  <c r="C105" i="40"/>
  <c r="AP102" i="40" s="1"/>
  <c r="AC98" i="40"/>
  <c r="Q98" i="40"/>
  <c r="E98" i="40"/>
  <c r="AB98" i="40"/>
  <c r="P98" i="40"/>
  <c r="D98" i="40"/>
  <c r="AA98" i="40"/>
  <c r="O98" i="40"/>
  <c r="C98" i="40"/>
  <c r="Z98" i="40"/>
  <c r="N98" i="40"/>
  <c r="B98" i="40"/>
  <c r="AH103" i="40"/>
  <c r="AM103" i="40" s="1"/>
  <c r="AF98" i="40"/>
  <c r="T98" i="40"/>
  <c r="H98" i="40"/>
  <c r="B103" i="40"/>
  <c r="AE98" i="40"/>
  <c r="S98" i="40"/>
  <c r="G98" i="40"/>
  <c r="B99" i="40"/>
  <c r="R98" i="40"/>
  <c r="M98" i="40"/>
  <c r="L98" i="40"/>
  <c r="AH102" i="40"/>
  <c r="K98" i="40"/>
  <c r="B102" i="40"/>
  <c r="J98" i="40"/>
  <c r="AD98" i="40"/>
  <c r="F98" i="40"/>
  <c r="B101" i="40"/>
  <c r="AG98" i="40"/>
  <c r="I98" i="40"/>
  <c r="V98" i="40"/>
  <c r="B97" i="40"/>
  <c r="U98" i="40"/>
  <c r="AM97" i="40"/>
  <c r="AH97" i="40"/>
  <c r="Y98" i="40"/>
  <c r="X98" i="40"/>
  <c r="W98" i="40"/>
  <c r="G120" i="42"/>
  <c r="F129" i="42"/>
  <c r="F122" i="42"/>
  <c r="G113" i="42"/>
  <c r="F137" i="42"/>
  <c r="G128" i="42"/>
  <c r="G127" i="42"/>
  <c r="F136" i="42"/>
  <c r="F121" i="42"/>
  <c r="G112" i="42"/>
  <c r="F115" i="42"/>
  <c r="G106" i="42"/>
  <c r="AO98" i="41"/>
  <c r="AP103" i="40" l="1"/>
  <c r="AP98" i="40"/>
  <c r="AM102" i="40"/>
  <c r="AO105" i="41"/>
  <c r="AK106" i="40"/>
  <c r="AI106" i="40"/>
  <c r="AH106" i="40"/>
  <c r="AO106" i="40"/>
  <c r="AJ106" i="40"/>
  <c r="AN106" i="40"/>
  <c r="AM106" i="40"/>
  <c r="G115" i="42"/>
  <c r="F124" i="42"/>
  <c r="F145" i="42"/>
  <c r="G136" i="42"/>
  <c r="AO106" i="41"/>
  <c r="G114" i="42"/>
  <c r="F123" i="42"/>
  <c r="AH110" i="40"/>
  <c r="AM110" i="40" s="1"/>
  <c r="W106" i="40"/>
  <c r="K106" i="40"/>
  <c r="B110" i="40"/>
  <c r="V106" i="40"/>
  <c r="J106" i="40"/>
  <c r="B105" i="40"/>
  <c r="B109" i="40"/>
  <c r="AG106" i="40"/>
  <c r="U106" i="40"/>
  <c r="I106" i="40"/>
  <c r="AH111" i="40"/>
  <c r="AM111" i="40" s="1"/>
  <c r="AF106" i="40"/>
  <c r="T106" i="40"/>
  <c r="H106" i="40"/>
  <c r="Z106" i="40"/>
  <c r="N106" i="40"/>
  <c r="B106" i="40"/>
  <c r="Y106" i="40"/>
  <c r="M106" i="40"/>
  <c r="AM105" i="40"/>
  <c r="L106" i="40"/>
  <c r="AE106" i="40"/>
  <c r="G106" i="40"/>
  <c r="AD106" i="40"/>
  <c r="F106" i="40"/>
  <c r="C113" i="40"/>
  <c r="AP111" i="40" s="1"/>
  <c r="AC106" i="40"/>
  <c r="E106" i="40"/>
  <c r="AB106" i="40"/>
  <c r="D106" i="40"/>
  <c r="X106" i="40"/>
  <c r="AH105" i="40"/>
  <c r="AA106" i="40"/>
  <c r="C106" i="40"/>
  <c r="P106" i="40"/>
  <c r="O106" i="40"/>
  <c r="B107" i="40"/>
  <c r="B111" i="40"/>
  <c r="S106" i="40"/>
  <c r="R106" i="40"/>
  <c r="Q106" i="40"/>
  <c r="F126" i="42"/>
  <c r="G117" i="42"/>
  <c r="G121" i="42"/>
  <c r="F130" i="42"/>
  <c r="F146" i="42"/>
  <c r="G137" i="42"/>
  <c r="AN113" i="41"/>
  <c r="AK113" i="41"/>
  <c r="AM114" i="41"/>
  <c r="AI113" i="41"/>
  <c r="AK114" i="41"/>
  <c r="AH113" i="41"/>
  <c r="B113" i="41"/>
  <c r="AG109" i="41"/>
  <c r="U109" i="41"/>
  <c r="I109" i="41"/>
  <c r="C116" i="41"/>
  <c r="B112" i="41"/>
  <c r="AF109" i="41"/>
  <c r="T109" i="41"/>
  <c r="H109" i="41"/>
  <c r="AP114" i="41"/>
  <c r="AE109" i="41"/>
  <c r="S109" i="41"/>
  <c r="G109" i="41"/>
  <c r="B114" i="41"/>
  <c r="AM109" i="41"/>
  <c r="Z109" i="41"/>
  <c r="N109" i="41"/>
  <c r="B109" i="41"/>
  <c r="AD109" i="41"/>
  <c r="M109" i="41"/>
  <c r="AC109" i="41"/>
  <c r="L109" i="41"/>
  <c r="AB109" i="41"/>
  <c r="K109" i="41"/>
  <c r="AA109" i="41"/>
  <c r="J109" i="41"/>
  <c r="AN114" i="41"/>
  <c r="B110" i="41"/>
  <c r="Y109" i="41"/>
  <c r="F109" i="41"/>
  <c r="AJ114" i="41"/>
  <c r="AP109" i="41"/>
  <c r="X109" i="41"/>
  <c r="E109" i="41"/>
  <c r="AM113" i="41"/>
  <c r="AO113" i="41" s="1"/>
  <c r="AI109" i="41"/>
  <c r="P109" i="41"/>
  <c r="AJ113" i="41"/>
  <c r="AH109" i="41"/>
  <c r="O109" i="41"/>
  <c r="B108" i="41"/>
  <c r="AN109" i="41"/>
  <c r="AK109" i="41"/>
  <c r="AJ109" i="41"/>
  <c r="W109" i="41"/>
  <c r="V109" i="41"/>
  <c r="R109" i="41"/>
  <c r="AH108" i="41"/>
  <c r="AO109" i="41"/>
  <c r="AP113" i="41"/>
  <c r="Q109" i="41"/>
  <c r="AI114" i="41"/>
  <c r="AH114" i="41"/>
  <c r="C109" i="41"/>
  <c r="D109" i="41"/>
  <c r="AM108" i="41"/>
  <c r="F131" i="42"/>
  <c r="G122" i="42"/>
  <c r="F138" i="42"/>
  <c r="G129" i="42"/>
  <c r="F143" i="42"/>
  <c r="G134" i="42"/>
  <c r="AP106" i="40" l="1"/>
  <c r="AP110" i="40"/>
  <c r="AK114" i="40"/>
  <c r="AM114" i="40"/>
  <c r="AJ114" i="40"/>
  <c r="AI114" i="40"/>
  <c r="AH114" i="40"/>
  <c r="AN114" i="40"/>
  <c r="AO114" i="40"/>
  <c r="G138" i="42"/>
  <c r="F147" i="42"/>
  <c r="F133" i="42"/>
  <c r="G124" i="42"/>
  <c r="AO114" i="41"/>
  <c r="F139" i="42"/>
  <c r="G130" i="42"/>
  <c r="C121" i="40"/>
  <c r="AC114" i="40"/>
  <c r="Q114" i="40"/>
  <c r="E114" i="40"/>
  <c r="AB114" i="40"/>
  <c r="P114" i="40"/>
  <c r="D114" i="40"/>
  <c r="AA114" i="40"/>
  <c r="O114" i="40"/>
  <c r="C114" i="40"/>
  <c r="Z114" i="40"/>
  <c r="N114" i="40"/>
  <c r="B114" i="40"/>
  <c r="AH119" i="40"/>
  <c r="AM119" i="40" s="1"/>
  <c r="AF114" i="40"/>
  <c r="T114" i="40"/>
  <c r="H114" i="40"/>
  <c r="B119" i="40"/>
  <c r="AE114" i="40"/>
  <c r="S114" i="40"/>
  <c r="G114" i="40"/>
  <c r="AD114" i="40"/>
  <c r="F114" i="40"/>
  <c r="Y114" i="40"/>
  <c r="AM113" i="40"/>
  <c r="X114" i="40"/>
  <c r="AH113" i="40"/>
  <c r="W114" i="40"/>
  <c r="R114" i="40"/>
  <c r="V114" i="40"/>
  <c r="B113" i="40"/>
  <c r="B115" i="40"/>
  <c r="U114" i="40"/>
  <c r="B118" i="40"/>
  <c r="J114" i="40"/>
  <c r="B117" i="40"/>
  <c r="AG114" i="40"/>
  <c r="I114" i="40"/>
  <c r="M114" i="40"/>
  <c r="L114" i="40"/>
  <c r="AH118" i="40"/>
  <c r="AM118" i="40" s="1"/>
  <c r="K114" i="40"/>
  <c r="F152" i="42"/>
  <c r="G143" i="42"/>
  <c r="F155" i="42"/>
  <c r="G146" i="42"/>
  <c r="F140" i="42"/>
  <c r="G131" i="42"/>
  <c r="AJ122" i="41"/>
  <c r="B121" i="41"/>
  <c r="AH117" i="41"/>
  <c r="V117" i="41"/>
  <c r="J117" i="41"/>
  <c r="B116" i="41"/>
  <c r="AH122" i="41"/>
  <c r="AF117" i="41"/>
  <c r="T117" i="41"/>
  <c r="H117" i="41"/>
  <c r="AP121" i="41"/>
  <c r="B118" i="41"/>
  <c r="AD117" i="41"/>
  <c r="R117" i="41"/>
  <c r="F117" i="41"/>
  <c r="C124" i="41"/>
  <c r="AP117" i="41"/>
  <c r="AC117" i="41"/>
  <c r="Q117" i="41"/>
  <c r="E117" i="41"/>
  <c r="AI121" i="41"/>
  <c r="AJ117" i="41"/>
  <c r="P117" i="41"/>
  <c r="AH116" i="41"/>
  <c r="AP122" i="41"/>
  <c r="AH121" i="41"/>
  <c r="AI117" i="41"/>
  <c r="O117" i="41"/>
  <c r="B120" i="41"/>
  <c r="AG117" i="41"/>
  <c r="N117" i="41"/>
  <c r="B122" i="41"/>
  <c r="Y117" i="41"/>
  <c r="G117" i="41"/>
  <c r="AN121" i="41"/>
  <c r="AE117" i="41"/>
  <c r="D117" i="41"/>
  <c r="AM121" i="41"/>
  <c r="AO121" i="41" s="1"/>
  <c r="AB117" i="41"/>
  <c r="C117" i="41"/>
  <c r="AK121" i="41"/>
  <c r="AA117" i="41"/>
  <c r="B117" i="41"/>
  <c r="AJ121" i="41"/>
  <c r="Z117" i="41"/>
  <c r="AM116" i="41"/>
  <c r="X117" i="41"/>
  <c r="W117" i="41"/>
  <c r="AK122" i="41"/>
  <c r="AM117" i="41"/>
  <c r="K117" i="41"/>
  <c r="AI122" i="41"/>
  <c r="AK117" i="41"/>
  <c r="I117" i="41"/>
  <c r="AN122" i="41"/>
  <c r="AO117" i="41"/>
  <c r="AM122" i="41"/>
  <c r="AN117" i="41"/>
  <c r="U117" i="41"/>
  <c r="S117" i="41"/>
  <c r="M117" i="41"/>
  <c r="L117" i="41"/>
  <c r="G126" i="42"/>
  <c r="F135" i="42"/>
  <c r="G145" i="42"/>
  <c r="F154" i="42"/>
  <c r="F132" i="42"/>
  <c r="G123" i="42"/>
  <c r="AP114" i="40" l="1"/>
  <c r="AO122" i="41"/>
  <c r="AO122" i="40"/>
  <c r="AN122" i="40"/>
  <c r="AM122" i="40"/>
  <c r="AK122" i="40"/>
  <c r="AH122" i="40"/>
  <c r="AJ122" i="40"/>
  <c r="AI122" i="40"/>
  <c r="F144" i="42"/>
  <c r="G135" i="42"/>
  <c r="AH126" i="40"/>
  <c r="AM126" i="40" s="1"/>
  <c r="W122" i="40"/>
  <c r="K122" i="40"/>
  <c r="B126" i="40"/>
  <c r="V122" i="40"/>
  <c r="J122" i="40"/>
  <c r="B121" i="40"/>
  <c r="B125" i="40"/>
  <c r="AG122" i="40"/>
  <c r="U122" i="40"/>
  <c r="I122" i="40"/>
  <c r="AH127" i="40"/>
  <c r="AM127" i="40" s="1"/>
  <c r="AF122" i="40"/>
  <c r="T122" i="40"/>
  <c r="H122" i="40"/>
  <c r="Z122" i="40"/>
  <c r="N122" i="40"/>
  <c r="B122" i="40"/>
  <c r="Y122" i="40"/>
  <c r="M122" i="40"/>
  <c r="AM121" i="40"/>
  <c r="X122" i="40"/>
  <c r="AH121" i="40"/>
  <c r="B127" i="40"/>
  <c r="S122" i="40"/>
  <c r="B123" i="40"/>
  <c r="R122" i="40"/>
  <c r="Q122" i="40"/>
  <c r="P122" i="40"/>
  <c r="L122" i="40"/>
  <c r="O122" i="40"/>
  <c r="AB122" i="40"/>
  <c r="D122" i="40"/>
  <c r="AA122" i="40"/>
  <c r="C122" i="40"/>
  <c r="G122" i="40"/>
  <c r="F122" i="40"/>
  <c r="C129" i="40"/>
  <c r="AP126" i="40" s="1"/>
  <c r="E122" i="40"/>
  <c r="AC122" i="40"/>
  <c r="AE122" i="40"/>
  <c r="AD122" i="40"/>
  <c r="F149" i="42"/>
  <c r="G140" i="42"/>
  <c r="F161" i="42"/>
  <c r="G152" i="42"/>
  <c r="G139" i="42"/>
  <c r="F148" i="42"/>
  <c r="F164" i="42"/>
  <c r="G155" i="42"/>
  <c r="G133" i="42"/>
  <c r="F142" i="42"/>
  <c r="F156" i="42"/>
  <c r="G147" i="42"/>
  <c r="F163" i="42"/>
  <c r="G154" i="42"/>
  <c r="G132" i="42"/>
  <c r="F141" i="42"/>
  <c r="AN129" i="41"/>
  <c r="AO125" i="41"/>
  <c r="AB125" i="41"/>
  <c r="P125" i="41"/>
  <c r="D125" i="41"/>
  <c r="AK129" i="41"/>
  <c r="AM125" i="41"/>
  <c r="Z125" i="41"/>
  <c r="N125" i="41"/>
  <c r="B125" i="41"/>
  <c r="AM130" i="41"/>
  <c r="AI129" i="41"/>
  <c r="AJ125" i="41"/>
  <c r="X125" i="41"/>
  <c r="L125" i="41"/>
  <c r="AH124" i="41"/>
  <c r="AK130" i="41"/>
  <c r="AH129" i="41"/>
  <c r="AI125" i="41"/>
  <c r="W125" i="41"/>
  <c r="K125" i="41"/>
  <c r="AM129" i="41"/>
  <c r="AN125" i="41"/>
  <c r="T125" i="41"/>
  <c r="C125" i="41"/>
  <c r="B129" i="41"/>
  <c r="AH125" i="41"/>
  <c r="R125" i="41"/>
  <c r="B124" i="41"/>
  <c r="C132" i="41"/>
  <c r="B128" i="41"/>
  <c r="AG125" i="41"/>
  <c r="Q125" i="41"/>
  <c r="AP130" i="41"/>
  <c r="AF125" i="41"/>
  <c r="O125" i="41"/>
  <c r="B130" i="41"/>
  <c r="Y125" i="41"/>
  <c r="G125" i="41"/>
  <c r="S125" i="41"/>
  <c r="AJ129" i="41"/>
  <c r="M125" i="41"/>
  <c r="J125" i="41"/>
  <c r="B126" i="41"/>
  <c r="I125" i="41"/>
  <c r="AP125" i="41"/>
  <c r="H125" i="41"/>
  <c r="AK125" i="41"/>
  <c r="F125" i="41"/>
  <c r="AH130" i="41"/>
  <c r="V125" i="41"/>
  <c r="AP129" i="41"/>
  <c r="U125" i="41"/>
  <c r="AM124" i="41"/>
  <c r="AI130" i="41"/>
  <c r="AA125" i="41"/>
  <c r="E125" i="41"/>
  <c r="AJ130" i="41"/>
  <c r="AE125" i="41"/>
  <c r="AD125" i="41"/>
  <c r="AC125" i="41"/>
  <c r="AN130" i="41"/>
  <c r="AP122" i="40" l="1"/>
  <c r="AP127" i="40"/>
  <c r="AI130" i="40"/>
  <c r="AH130" i="40"/>
  <c r="AK130" i="40"/>
  <c r="AO130" i="40"/>
  <c r="AM130" i="40"/>
  <c r="AN130" i="40"/>
  <c r="AJ130" i="40"/>
  <c r="G163" i="42"/>
  <c r="F172" i="42"/>
  <c r="F150" i="42"/>
  <c r="G141" i="42"/>
  <c r="F151" i="42"/>
  <c r="G142" i="42"/>
  <c r="C137" i="40"/>
  <c r="AP135" i="40" s="1"/>
  <c r="AC130" i="40"/>
  <c r="Q130" i="40"/>
  <c r="E130" i="40"/>
  <c r="AB130" i="40"/>
  <c r="P130" i="40"/>
  <c r="D130" i="40"/>
  <c r="AA130" i="40"/>
  <c r="O130" i="40"/>
  <c r="C130" i="40"/>
  <c r="Z130" i="40"/>
  <c r="N130" i="40"/>
  <c r="B130" i="40"/>
  <c r="AH135" i="40"/>
  <c r="AM135" i="40" s="1"/>
  <c r="AF130" i="40"/>
  <c r="T130" i="40"/>
  <c r="H130" i="40"/>
  <c r="B135" i="40"/>
  <c r="AE130" i="40"/>
  <c r="S130" i="40"/>
  <c r="G130" i="40"/>
  <c r="B131" i="40"/>
  <c r="R130" i="40"/>
  <c r="M130" i="40"/>
  <c r="L130" i="40"/>
  <c r="AH134" i="40"/>
  <c r="K130" i="40"/>
  <c r="B134" i="40"/>
  <c r="J130" i="40"/>
  <c r="AD130" i="40"/>
  <c r="F130" i="40"/>
  <c r="AM129" i="40"/>
  <c r="B133" i="40"/>
  <c r="AG130" i="40"/>
  <c r="I130" i="40"/>
  <c r="V130" i="40"/>
  <c r="B129" i="40"/>
  <c r="U130" i="40"/>
  <c r="W130" i="40"/>
  <c r="AH129" i="40"/>
  <c r="Y130" i="40"/>
  <c r="X130" i="40"/>
  <c r="G156" i="42"/>
  <c r="F165" i="42"/>
  <c r="AO130" i="41"/>
  <c r="F173" i="42"/>
  <c r="G164" i="42"/>
  <c r="AO129" i="41"/>
  <c r="F157" i="42"/>
  <c r="G148" i="42"/>
  <c r="F170" i="42"/>
  <c r="G161" i="42"/>
  <c r="F158" i="42"/>
  <c r="G149" i="42"/>
  <c r="AJ138" i="41"/>
  <c r="B137" i="41"/>
  <c r="AH133" i="41"/>
  <c r="V133" i="41"/>
  <c r="J133" i="41"/>
  <c r="B132" i="41"/>
  <c r="AH138" i="41"/>
  <c r="AF133" i="41"/>
  <c r="T133" i="41"/>
  <c r="H133" i="41"/>
  <c r="AP137" i="41"/>
  <c r="B134" i="41"/>
  <c r="AD133" i="41"/>
  <c r="R133" i="41"/>
  <c r="F133" i="41"/>
  <c r="C140" i="41"/>
  <c r="AP133" i="41"/>
  <c r="AC133" i="41"/>
  <c r="Q133" i="41"/>
  <c r="E133" i="41"/>
  <c r="AK137" i="41"/>
  <c r="AM133" i="41"/>
  <c r="U133" i="41"/>
  <c r="B133" i="41"/>
  <c r="AJ137" i="41"/>
  <c r="AK133" i="41"/>
  <c r="S133" i="41"/>
  <c r="AI137" i="41"/>
  <c r="AJ133" i="41"/>
  <c r="P133" i="41"/>
  <c r="AH132" i="41"/>
  <c r="AP138" i="41"/>
  <c r="AH137" i="41"/>
  <c r="AI133" i="41"/>
  <c r="O133" i="41"/>
  <c r="B136" i="41"/>
  <c r="AG133" i="41"/>
  <c r="N133" i="41"/>
  <c r="B138" i="41"/>
  <c r="Y133" i="41"/>
  <c r="G133" i="41"/>
  <c r="AN138" i="41"/>
  <c r="M133" i="41"/>
  <c r="AM138" i="41"/>
  <c r="L133" i="41"/>
  <c r="AK138" i="41"/>
  <c r="K133" i="41"/>
  <c r="AI138" i="41"/>
  <c r="I133" i="41"/>
  <c r="AN137" i="41"/>
  <c r="AO133" i="41"/>
  <c r="D133" i="41"/>
  <c r="AM137" i="41"/>
  <c r="AN133" i="41"/>
  <c r="C133" i="41"/>
  <c r="X133" i="41"/>
  <c r="W133" i="41"/>
  <c r="AE133" i="41"/>
  <c r="AB133" i="41"/>
  <c r="AA133" i="41"/>
  <c r="AM132" i="41"/>
  <c r="Z133" i="41"/>
  <c r="G144" i="42"/>
  <c r="F153" i="42"/>
  <c r="AP134" i="40" l="1"/>
  <c r="AP130" i="40"/>
  <c r="AM134" i="40"/>
  <c r="AO137" i="41"/>
  <c r="AK138" i="40"/>
  <c r="AJ138" i="40"/>
  <c r="AO138" i="40"/>
  <c r="AI138" i="40"/>
  <c r="AH138" i="40"/>
  <c r="AN138" i="40"/>
  <c r="AM138" i="40"/>
  <c r="F162" i="42"/>
  <c r="G153" i="42"/>
  <c r="F174" i="42"/>
  <c r="G165" i="42"/>
  <c r="G150" i="42"/>
  <c r="F159" i="42"/>
  <c r="AO138" i="41"/>
  <c r="F182" i="42"/>
  <c r="G173" i="42"/>
  <c r="G151" i="42"/>
  <c r="F160" i="42"/>
  <c r="AH142" i="40"/>
  <c r="W138" i="40"/>
  <c r="K138" i="40"/>
  <c r="B142" i="40"/>
  <c r="V138" i="40"/>
  <c r="J138" i="40"/>
  <c r="B137" i="40"/>
  <c r="B141" i="40"/>
  <c r="AG138" i="40"/>
  <c r="U138" i="40"/>
  <c r="I138" i="40"/>
  <c r="AH143" i="40"/>
  <c r="AM143" i="40" s="1"/>
  <c r="AF138" i="40"/>
  <c r="T138" i="40"/>
  <c r="H138" i="40"/>
  <c r="Z138" i="40"/>
  <c r="N138" i="40"/>
  <c r="B138" i="40"/>
  <c r="Y138" i="40"/>
  <c r="M138" i="40"/>
  <c r="AM137" i="40"/>
  <c r="L138" i="40"/>
  <c r="AE138" i="40"/>
  <c r="G138" i="40"/>
  <c r="AD138" i="40"/>
  <c r="F138" i="40"/>
  <c r="C145" i="40"/>
  <c r="AP138" i="40" s="1"/>
  <c r="AC138" i="40"/>
  <c r="E138" i="40"/>
  <c r="AB138" i="40"/>
  <c r="D138" i="40"/>
  <c r="X138" i="40"/>
  <c r="AH137" i="40"/>
  <c r="B143" i="40"/>
  <c r="S138" i="40"/>
  <c r="AP143" i="40"/>
  <c r="AA138" i="40"/>
  <c r="C138" i="40"/>
  <c r="P138" i="40"/>
  <c r="O138" i="40"/>
  <c r="R138" i="40"/>
  <c r="Q138" i="40"/>
  <c r="B139" i="40"/>
  <c r="AP142" i="40"/>
  <c r="G170" i="42"/>
  <c r="F179" i="42"/>
  <c r="G157" i="42"/>
  <c r="F166" i="42"/>
  <c r="F181" i="42"/>
  <c r="G172" i="42"/>
  <c r="AN145" i="41"/>
  <c r="AO141" i="41"/>
  <c r="AB141" i="41"/>
  <c r="P141" i="41"/>
  <c r="D141" i="41"/>
  <c r="AK145" i="41"/>
  <c r="AM141" i="41"/>
  <c r="Z141" i="41"/>
  <c r="N141" i="41"/>
  <c r="B141" i="41"/>
  <c r="AM146" i="41"/>
  <c r="AI145" i="41"/>
  <c r="AJ141" i="41"/>
  <c r="X141" i="41"/>
  <c r="L141" i="41"/>
  <c r="AH140" i="41"/>
  <c r="AK146" i="41"/>
  <c r="AH145" i="41"/>
  <c r="AI141" i="41"/>
  <c r="W141" i="41"/>
  <c r="K141" i="41"/>
  <c r="AM145" i="41"/>
  <c r="AN141" i="41"/>
  <c r="T141" i="41"/>
  <c r="C141" i="41"/>
  <c r="AJ145" i="41"/>
  <c r="AK141" i="41"/>
  <c r="S141" i="41"/>
  <c r="AM140" i="41"/>
  <c r="B145" i="41"/>
  <c r="AH141" i="41"/>
  <c r="R141" i="41"/>
  <c r="B140" i="41"/>
  <c r="C148" i="41"/>
  <c r="B144" i="41"/>
  <c r="AG141" i="41"/>
  <c r="Q141" i="41"/>
  <c r="AP146" i="41"/>
  <c r="AF141" i="41"/>
  <c r="O141" i="41"/>
  <c r="B146" i="41"/>
  <c r="Y141" i="41"/>
  <c r="G141" i="41"/>
  <c r="AE141" i="41"/>
  <c r="AD141" i="41"/>
  <c r="AC141" i="41"/>
  <c r="AA141" i="41"/>
  <c r="V141" i="41"/>
  <c r="U141" i="41"/>
  <c r="AH146" i="41"/>
  <c r="B142" i="41"/>
  <c r="F141" i="41"/>
  <c r="AP145" i="41"/>
  <c r="AP141" i="41"/>
  <c r="E141" i="41"/>
  <c r="M141" i="41"/>
  <c r="AN146" i="41"/>
  <c r="J141" i="41"/>
  <c r="AJ146" i="41"/>
  <c r="I141" i="41"/>
  <c r="AI146" i="41"/>
  <c r="H141" i="41"/>
  <c r="F167" i="42"/>
  <c r="G158" i="42"/>
  <c r="AM142" i="40" l="1"/>
  <c r="AO145" i="41"/>
  <c r="AO146" i="40"/>
  <c r="AN146" i="40"/>
  <c r="AM146" i="40"/>
  <c r="AK146" i="40"/>
  <c r="AJ146" i="40"/>
  <c r="AI146" i="40"/>
  <c r="AH146" i="40"/>
  <c r="F175" i="42"/>
  <c r="G166" i="42"/>
  <c r="G162" i="42"/>
  <c r="F171" i="42"/>
  <c r="F169" i="42"/>
  <c r="G160" i="42"/>
  <c r="G181" i="42"/>
  <c r="F190" i="42"/>
  <c r="F168" i="42"/>
  <c r="G159" i="42"/>
  <c r="C153" i="40"/>
  <c r="AP146" i="40" s="1"/>
  <c r="AC146" i="40"/>
  <c r="Q146" i="40"/>
  <c r="E146" i="40"/>
  <c r="AB146" i="40"/>
  <c r="P146" i="40"/>
  <c r="D146" i="40"/>
  <c r="AA146" i="40"/>
  <c r="O146" i="40"/>
  <c r="C146" i="40"/>
  <c r="Z146" i="40"/>
  <c r="N146" i="40"/>
  <c r="B146" i="40"/>
  <c r="AH151" i="40"/>
  <c r="AF146" i="40"/>
  <c r="T146" i="40"/>
  <c r="H146" i="40"/>
  <c r="B151" i="40"/>
  <c r="AE146" i="40"/>
  <c r="S146" i="40"/>
  <c r="G146" i="40"/>
  <c r="AD146" i="40"/>
  <c r="F146" i="40"/>
  <c r="Y146" i="40"/>
  <c r="AM145" i="40"/>
  <c r="X146" i="40"/>
  <c r="AH145" i="40"/>
  <c r="W146" i="40"/>
  <c r="V146" i="40"/>
  <c r="B145" i="40"/>
  <c r="B147" i="40"/>
  <c r="R146" i="40"/>
  <c r="M146" i="40"/>
  <c r="U146" i="40"/>
  <c r="B150" i="40"/>
  <c r="J146" i="40"/>
  <c r="B149" i="40"/>
  <c r="AG146" i="40"/>
  <c r="I146" i="40"/>
  <c r="L146" i="40"/>
  <c r="K146" i="40"/>
  <c r="AH150" i="40"/>
  <c r="F188" i="42"/>
  <c r="G179" i="42"/>
  <c r="G174" i="42"/>
  <c r="F183" i="42"/>
  <c r="F176" i="42"/>
  <c r="G167" i="42"/>
  <c r="AO146" i="41"/>
  <c r="F191" i="42"/>
  <c r="G182" i="42"/>
  <c r="AN153" i="41"/>
  <c r="AP154" i="41"/>
  <c r="AM153" i="41"/>
  <c r="AK153" i="41"/>
  <c r="AN154" i="41"/>
  <c r="AJ153" i="41"/>
  <c r="AK154" i="41"/>
  <c r="AH153" i="41"/>
  <c r="AP153" i="41"/>
  <c r="C156" i="41"/>
  <c r="B152" i="41"/>
  <c r="AH149" i="41"/>
  <c r="V149" i="41"/>
  <c r="J149" i="41"/>
  <c r="B148" i="41"/>
  <c r="AF149" i="41"/>
  <c r="T149" i="41"/>
  <c r="H149" i="41"/>
  <c r="B150" i="41"/>
  <c r="AD149" i="41"/>
  <c r="R149" i="41"/>
  <c r="F149" i="41"/>
  <c r="AM154" i="41"/>
  <c r="AP149" i="41"/>
  <c r="AC149" i="41"/>
  <c r="Q149" i="41"/>
  <c r="E149" i="41"/>
  <c r="B153" i="41"/>
  <c r="AN149" i="41"/>
  <c r="W149" i="41"/>
  <c r="C149" i="41"/>
  <c r="AM149" i="41"/>
  <c r="U149" i="41"/>
  <c r="B149" i="41"/>
  <c r="AK149" i="41"/>
  <c r="S149" i="41"/>
  <c r="AM148" i="41"/>
  <c r="AJ149" i="41"/>
  <c r="P149" i="41"/>
  <c r="AH148" i="41"/>
  <c r="AI149" i="41"/>
  <c r="O149" i="41"/>
  <c r="AG149" i="41"/>
  <c r="N149" i="41"/>
  <c r="B154" i="41"/>
  <c r="Y149" i="41"/>
  <c r="G149" i="41"/>
  <c r="Z149" i="41"/>
  <c r="X149" i="41"/>
  <c r="AJ154" i="41"/>
  <c r="M149" i="41"/>
  <c r="AI154" i="41"/>
  <c r="L149" i="41"/>
  <c r="AH154" i="41"/>
  <c r="K149" i="41"/>
  <c r="AI153" i="41"/>
  <c r="I149" i="41"/>
  <c r="AB149" i="41"/>
  <c r="AA149" i="41"/>
  <c r="AO149" i="41"/>
  <c r="AE149" i="41"/>
  <c r="D149" i="41"/>
  <c r="AP151" i="40" l="1"/>
  <c r="AP150" i="40"/>
  <c r="AM150" i="40"/>
  <c r="AM151" i="40"/>
  <c r="G175" i="42"/>
  <c r="F184" i="42"/>
  <c r="G168" i="42"/>
  <c r="F177" i="42"/>
  <c r="AO153" i="41"/>
  <c r="F180" i="42"/>
  <c r="G171" i="42"/>
  <c r="F192" i="42"/>
  <c r="G183" i="42"/>
  <c r="B159" i="40"/>
  <c r="AE154" i="40"/>
  <c r="B155" i="40"/>
  <c r="AO154" i="40"/>
  <c r="AB154" i="40"/>
  <c r="P154" i="40"/>
  <c r="AP159" i="40"/>
  <c r="AN154" i="40"/>
  <c r="AA154" i="40"/>
  <c r="B157" i="40"/>
  <c r="AG154" i="40"/>
  <c r="C161" i="40"/>
  <c r="AP158" i="40" s="1"/>
  <c r="B158" i="40"/>
  <c r="X154" i="40"/>
  <c r="K154" i="40"/>
  <c r="W154" i="40"/>
  <c r="J154" i="40"/>
  <c r="B153" i="40"/>
  <c r="AM154" i="40"/>
  <c r="V154" i="40"/>
  <c r="I154" i="40"/>
  <c r="AK154" i="40"/>
  <c r="U154" i="40"/>
  <c r="H154" i="40"/>
  <c r="AC154" i="40"/>
  <c r="N154" i="40"/>
  <c r="B154" i="40"/>
  <c r="Z154" i="40"/>
  <c r="M154" i="40"/>
  <c r="AM153" i="40"/>
  <c r="AH158" i="40"/>
  <c r="Y154" i="40"/>
  <c r="AH153" i="40"/>
  <c r="T154" i="40"/>
  <c r="S154" i="40"/>
  <c r="R154" i="40"/>
  <c r="Q154" i="40"/>
  <c r="L154" i="40"/>
  <c r="AJ154" i="40"/>
  <c r="G154" i="40"/>
  <c r="O154" i="40"/>
  <c r="AF154" i="40"/>
  <c r="D154" i="40"/>
  <c r="AD154" i="40"/>
  <c r="C154" i="40"/>
  <c r="AI154" i="40"/>
  <c r="AH154" i="40"/>
  <c r="F154" i="40"/>
  <c r="AH159" i="40"/>
  <c r="E154" i="40"/>
  <c r="G188" i="42"/>
  <c r="F197" i="42"/>
  <c r="F199" i="42"/>
  <c r="G190" i="42"/>
  <c r="F185" i="42"/>
  <c r="G176" i="42"/>
  <c r="AO154" i="41"/>
  <c r="AJ162" i="41"/>
  <c r="B161" i="41"/>
  <c r="AH157" i="41"/>
  <c r="V157" i="41"/>
  <c r="J157" i="41"/>
  <c r="B156" i="41"/>
  <c r="AI162" i="41"/>
  <c r="B160" i="41"/>
  <c r="AG157" i="41"/>
  <c r="U157" i="41"/>
  <c r="I157" i="41"/>
  <c r="AH162" i="41"/>
  <c r="AF157" i="41"/>
  <c r="T157" i="41"/>
  <c r="H157" i="41"/>
  <c r="B162" i="41"/>
  <c r="AE157" i="41"/>
  <c r="S157" i="41"/>
  <c r="G157" i="41"/>
  <c r="C164" i="41"/>
  <c r="AP157" i="41"/>
  <c r="AC157" i="41"/>
  <c r="Q157" i="41"/>
  <c r="E157" i="41"/>
  <c r="AM162" i="41"/>
  <c r="AI161" i="41"/>
  <c r="AJ157" i="41"/>
  <c r="X157" i="41"/>
  <c r="L157" i="41"/>
  <c r="AH156" i="41"/>
  <c r="AK162" i="41"/>
  <c r="AH161" i="41"/>
  <c r="AI157" i="41"/>
  <c r="W157" i="41"/>
  <c r="K157" i="41"/>
  <c r="AP162" i="41"/>
  <c r="AM157" i="41"/>
  <c r="F157" i="41"/>
  <c r="AN162" i="41"/>
  <c r="AD157" i="41"/>
  <c r="C157" i="41"/>
  <c r="AN161" i="41"/>
  <c r="AA157" i="41"/>
  <c r="AM156" i="41"/>
  <c r="AM161" i="41"/>
  <c r="Z157" i="41"/>
  <c r="AJ161" i="41"/>
  <c r="R157" i="41"/>
  <c r="P157" i="41"/>
  <c r="O157" i="41"/>
  <c r="N157" i="41"/>
  <c r="M157" i="41"/>
  <c r="D157" i="41"/>
  <c r="B158" i="41"/>
  <c r="AP161" i="41"/>
  <c r="AB157" i="41"/>
  <c r="Y157" i="41"/>
  <c r="B157" i="41"/>
  <c r="AK161" i="41"/>
  <c r="AN157" i="41"/>
  <c r="AK157" i="41"/>
  <c r="AO157" i="41"/>
  <c r="F200" i="42"/>
  <c r="G191" i="42"/>
  <c r="G169" i="42"/>
  <c r="F178" i="42"/>
  <c r="AP154" i="40" l="1"/>
  <c r="AM158" i="40"/>
  <c r="AM159" i="40"/>
  <c r="AO162" i="41"/>
  <c r="AO161" i="41"/>
  <c r="AN169" i="41"/>
  <c r="AO165" i="41"/>
  <c r="AB165" i="41"/>
  <c r="P165" i="41"/>
  <c r="D165" i="41"/>
  <c r="AP170" i="41"/>
  <c r="AM169" i="41"/>
  <c r="AN165" i="41"/>
  <c r="AA165" i="41"/>
  <c r="O165" i="41"/>
  <c r="C165" i="41"/>
  <c r="AK169" i="41"/>
  <c r="AM165" i="41"/>
  <c r="Z165" i="41"/>
  <c r="N165" i="41"/>
  <c r="B165" i="41"/>
  <c r="AN170" i="41"/>
  <c r="AJ169" i="41"/>
  <c r="AK165" i="41"/>
  <c r="Y165" i="41"/>
  <c r="M165" i="41"/>
  <c r="AM164" i="41"/>
  <c r="AK170" i="41"/>
  <c r="AH169" i="41"/>
  <c r="AI165" i="41"/>
  <c r="W165" i="41"/>
  <c r="K165" i="41"/>
  <c r="AP169" i="41"/>
  <c r="B166" i="41"/>
  <c r="AD165" i="41"/>
  <c r="R165" i="41"/>
  <c r="F165" i="41"/>
  <c r="C172" i="41"/>
  <c r="AP165" i="41"/>
  <c r="AC165" i="41"/>
  <c r="Q165" i="41"/>
  <c r="E165" i="41"/>
  <c r="B170" i="41"/>
  <c r="X165" i="41"/>
  <c r="B169" i="41"/>
  <c r="U165" i="41"/>
  <c r="S165" i="41"/>
  <c r="L165" i="41"/>
  <c r="AH170" i="41"/>
  <c r="AE165" i="41"/>
  <c r="AI169" i="41"/>
  <c r="V165" i="41"/>
  <c r="B168" i="41"/>
  <c r="T165" i="41"/>
  <c r="J165" i="41"/>
  <c r="I165" i="41"/>
  <c r="H165" i="41"/>
  <c r="G165" i="41"/>
  <c r="AJ170" i="41"/>
  <c r="AG165" i="41"/>
  <c r="AF165" i="41"/>
  <c r="AH164" i="41"/>
  <c r="B164" i="41"/>
  <c r="AM170" i="41"/>
  <c r="AO170" i="41" s="1"/>
  <c r="AI170" i="41"/>
  <c r="AJ165" i="41"/>
  <c r="AH165" i="41"/>
  <c r="G180" i="42"/>
  <c r="F189" i="42"/>
  <c r="F209" i="42"/>
  <c r="G200" i="42"/>
  <c r="F208" i="42"/>
  <c r="G199" i="42"/>
  <c r="F194" i="42"/>
  <c r="G185" i="42"/>
  <c r="G192" i="42"/>
  <c r="F201" i="42"/>
  <c r="F186" i="42"/>
  <c r="G177" i="42"/>
  <c r="F193" i="42"/>
  <c r="G184" i="42"/>
  <c r="F206" i="42"/>
  <c r="G197" i="42"/>
  <c r="F187" i="42"/>
  <c r="G178" i="42"/>
  <c r="AK162" i="40"/>
  <c r="Y162" i="40"/>
  <c r="M162" i="40"/>
  <c r="AM161" i="40"/>
  <c r="AJ162" i="40"/>
  <c r="X162" i="40"/>
  <c r="L162" i="40"/>
  <c r="AH161" i="40"/>
  <c r="B166" i="40"/>
  <c r="AH162" i="40"/>
  <c r="V162" i="40"/>
  <c r="J162" i="40"/>
  <c r="B161" i="40"/>
  <c r="B165" i="40"/>
  <c r="AG162" i="40"/>
  <c r="U162" i="40"/>
  <c r="I162" i="40"/>
  <c r="AH167" i="40"/>
  <c r="AF162" i="40"/>
  <c r="AN162" i="40"/>
  <c r="AA162" i="40"/>
  <c r="O162" i="40"/>
  <c r="C162" i="40"/>
  <c r="B163" i="40"/>
  <c r="S162" i="40"/>
  <c r="R162" i="40"/>
  <c r="AO162" i="40"/>
  <c r="Q162" i="40"/>
  <c r="AM162" i="40"/>
  <c r="P162" i="40"/>
  <c r="Z162" i="40"/>
  <c r="E162" i="40"/>
  <c r="W162" i="40"/>
  <c r="D162" i="40"/>
  <c r="B167" i="40"/>
  <c r="T162" i="40"/>
  <c r="AH166" i="40"/>
  <c r="N162" i="40"/>
  <c r="K162" i="40"/>
  <c r="H162" i="40"/>
  <c r="G162" i="40"/>
  <c r="B162" i="40"/>
  <c r="AI162" i="40"/>
  <c r="F162" i="40"/>
  <c r="C169" i="40"/>
  <c r="AP162" i="40" s="1"/>
  <c r="AC162" i="40"/>
  <c r="AB162" i="40"/>
  <c r="AD162" i="40"/>
  <c r="AE162" i="40"/>
  <c r="AP166" i="40" l="1"/>
  <c r="AM167" i="40"/>
  <c r="AM166" i="40"/>
  <c r="AP167" i="40"/>
  <c r="F196" i="42"/>
  <c r="G187" i="42"/>
  <c r="G206" i="42"/>
  <c r="F215" i="42"/>
  <c r="F202" i="42"/>
  <c r="G193" i="42"/>
  <c r="F217" i="42"/>
  <c r="G208" i="42"/>
  <c r="F210" i="42"/>
  <c r="G201" i="42"/>
  <c r="F218" i="42"/>
  <c r="G209" i="42"/>
  <c r="B175" i="40"/>
  <c r="AE170" i="40"/>
  <c r="S170" i="40"/>
  <c r="G170" i="40"/>
  <c r="B171" i="40"/>
  <c r="AD170" i="40"/>
  <c r="R170" i="40"/>
  <c r="F170" i="40"/>
  <c r="AO170" i="40"/>
  <c r="AB170" i="40"/>
  <c r="P170" i="40"/>
  <c r="D170" i="40"/>
  <c r="AN170" i="40"/>
  <c r="AA170" i="40"/>
  <c r="O170" i="40"/>
  <c r="C170" i="40"/>
  <c r="AM170" i="40"/>
  <c r="Z170" i="40"/>
  <c r="N170" i="40"/>
  <c r="B170" i="40"/>
  <c r="B173" i="40"/>
  <c r="AG170" i="40"/>
  <c r="U170" i="40"/>
  <c r="I170" i="40"/>
  <c r="AJ170" i="40"/>
  <c r="L170" i="40"/>
  <c r="AH174" i="40"/>
  <c r="AM174" i="40" s="1"/>
  <c r="AI170" i="40"/>
  <c r="K170" i="40"/>
  <c r="B174" i="40"/>
  <c r="AH170" i="40"/>
  <c r="J170" i="40"/>
  <c r="AF170" i="40"/>
  <c r="H170" i="40"/>
  <c r="AH175" i="40"/>
  <c r="T170" i="40"/>
  <c r="Q170" i="40"/>
  <c r="AK170" i="40"/>
  <c r="C177" i="40"/>
  <c r="AP174" i="40" s="1"/>
  <c r="AC170" i="40"/>
  <c r="Y170" i="40"/>
  <c r="AM175" i="40"/>
  <c r="X170" i="40"/>
  <c r="W170" i="40"/>
  <c r="M170" i="40"/>
  <c r="E170" i="40"/>
  <c r="V170" i="40"/>
  <c r="B169" i="40"/>
  <c r="AM169" i="40"/>
  <c r="AH169" i="40"/>
  <c r="G186" i="42"/>
  <c r="F195" i="42"/>
  <c r="AJ178" i="41"/>
  <c r="B177" i="41"/>
  <c r="AH178" i="41"/>
  <c r="AF173" i="41"/>
  <c r="AM178" i="41"/>
  <c r="B176" i="41"/>
  <c r="AI173" i="41"/>
  <c r="V173" i="41"/>
  <c r="J173" i="41"/>
  <c r="B172" i="41"/>
  <c r="AK178" i="41"/>
  <c r="AH173" i="41"/>
  <c r="U173" i="41"/>
  <c r="I173" i="41"/>
  <c r="AI178" i="41"/>
  <c r="AG173" i="41"/>
  <c r="T173" i="41"/>
  <c r="H173" i="41"/>
  <c r="B178" i="41"/>
  <c r="AE173" i="41"/>
  <c r="S173" i="41"/>
  <c r="G173" i="41"/>
  <c r="B174" i="41"/>
  <c r="AC173" i="41"/>
  <c r="Q173" i="41"/>
  <c r="E173" i="41"/>
  <c r="AI177" i="41"/>
  <c r="AK173" i="41"/>
  <c r="X173" i="41"/>
  <c r="L173" i="41"/>
  <c r="AH172" i="41"/>
  <c r="AN178" i="41"/>
  <c r="AH177" i="41"/>
  <c r="AJ173" i="41"/>
  <c r="W173" i="41"/>
  <c r="K173" i="41"/>
  <c r="AN177" i="41"/>
  <c r="O173" i="41"/>
  <c r="AK177" i="41"/>
  <c r="AO173" i="41"/>
  <c r="M173" i="41"/>
  <c r="AM173" i="41"/>
  <c r="D173" i="41"/>
  <c r="AD173" i="41"/>
  <c r="C173" i="41"/>
  <c r="AA173" i="41"/>
  <c r="C180" i="41"/>
  <c r="Z173" i="41"/>
  <c r="Y173" i="41"/>
  <c r="AP178" i="41"/>
  <c r="R173" i="41"/>
  <c r="AP177" i="41"/>
  <c r="P173" i="41"/>
  <c r="AM177" i="41"/>
  <c r="AO177" i="41" s="1"/>
  <c r="N173" i="41"/>
  <c r="AJ177" i="41"/>
  <c r="F173" i="41"/>
  <c r="AN173" i="41"/>
  <c r="AB173" i="41"/>
  <c r="B173" i="41"/>
  <c r="AM172" i="41"/>
  <c r="AP173" i="41"/>
  <c r="F198" i="42"/>
  <c r="G189" i="42"/>
  <c r="G194" i="42"/>
  <c r="F203" i="42"/>
  <c r="AO169" i="41"/>
  <c r="AP175" i="40" l="1"/>
  <c r="AP170" i="40"/>
  <c r="F204" i="42"/>
  <c r="G195" i="42"/>
  <c r="F224" i="42"/>
  <c r="G215" i="42"/>
  <c r="F212" i="42"/>
  <c r="G203" i="42"/>
  <c r="F205" i="42"/>
  <c r="G196" i="42"/>
  <c r="AK178" i="40"/>
  <c r="Y178" i="40"/>
  <c r="M178" i="40"/>
  <c r="AM177" i="40"/>
  <c r="AJ178" i="40"/>
  <c r="X178" i="40"/>
  <c r="L178" i="40"/>
  <c r="AH177" i="40"/>
  <c r="B182" i="40"/>
  <c r="AH178" i="40"/>
  <c r="V178" i="40"/>
  <c r="J178" i="40"/>
  <c r="B177" i="40"/>
  <c r="B181" i="40"/>
  <c r="AG178" i="40"/>
  <c r="U178" i="40"/>
  <c r="I178" i="40"/>
  <c r="AH183" i="40"/>
  <c r="AM183" i="40" s="1"/>
  <c r="AF178" i="40"/>
  <c r="T178" i="40"/>
  <c r="H178" i="40"/>
  <c r="AN178" i="40"/>
  <c r="AA178" i="40"/>
  <c r="O178" i="40"/>
  <c r="C178" i="40"/>
  <c r="AD178" i="40"/>
  <c r="F178" i="40"/>
  <c r="C185" i="40"/>
  <c r="AP182" i="40" s="1"/>
  <c r="AC178" i="40"/>
  <c r="E178" i="40"/>
  <c r="AB178" i="40"/>
  <c r="D178" i="40"/>
  <c r="Z178" i="40"/>
  <c r="B178" i="40"/>
  <c r="AM178" i="40"/>
  <c r="N178" i="40"/>
  <c r="AH182" i="40"/>
  <c r="AM182" i="40" s="1"/>
  <c r="AI178" i="40"/>
  <c r="K178" i="40"/>
  <c r="G178" i="40"/>
  <c r="B179" i="40"/>
  <c r="AE178" i="40"/>
  <c r="W178" i="40"/>
  <c r="AO178" i="40"/>
  <c r="Q178" i="40"/>
  <c r="P178" i="40"/>
  <c r="R178" i="40"/>
  <c r="S178" i="40"/>
  <c r="B183" i="40"/>
  <c r="F226" i="42"/>
  <c r="G217" i="42"/>
  <c r="G218" i="42"/>
  <c r="F227" i="42"/>
  <c r="AO178" i="41"/>
  <c r="AN185" i="41"/>
  <c r="AO181" i="41"/>
  <c r="AB181" i="41"/>
  <c r="P181" i="41"/>
  <c r="D181" i="41"/>
  <c r="AK185" i="41"/>
  <c r="AM181" i="41"/>
  <c r="Z181" i="41"/>
  <c r="N181" i="41"/>
  <c r="B181" i="41"/>
  <c r="AP186" i="41"/>
  <c r="AI185" i="41"/>
  <c r="AJ181" i="41"/>
  <c r="V181" i="41"/>
  <c r="H181" i="41"/>
  <c r="AN186" i="41"/>
  <c r="AH185" i="41"/>
  <c r="AI181" i="41"/>
  <c r="U181" i="41"/>
  <c r="G181" i="41"/>
  <c r="AM186" i="41"/>
  <c r="B185" i="41"/>
  <c r="AH181" i="41"/>
  <c r="T181" i="41"/>
  <c r="F181" i="41"/>
  <c r="AK186" i="41"/>
  <c r="B184" i="41"/>
  <c r="AG181" i="41"/>
  <c r="S181" i="41"/>
  <c r="E181" i="41"/>
  <c r="AI186" i="41"/>
  <c r="AE181" i="41"/>
  <c r="Q181" i="41"/>
  <c r="AM180" i="41"/>
  <c r="AM185" i="41"/>
  <c r="AO185" i="41" s="1"/>
  <c r="AN181" i="41"/>
  <c r="X181" i="41"/>
  <c r="J181" i="41"/>
  <c r="C188" i="41"/>
  <c r="AJ185" i="41"/>
  <c r="AK181" i="41"/>
  <c r="W181" i="41"/>
  <c r="I181" i="41"/>
  <c r="Y181" i="41"/>
  <c r="AJ186" i="41"/>
  <c r="O181" i="41"/>
  <c r="B186" i="41"/>
  <c r="L181" i="41"/>
  <c r="AP185" i="41"/>
  <c r="K181" i="41"/>
  <c r="AH180" i="41"/>
  <c r="B180" i="41"/>
  <c r="B182" i="41"/>
  <c r="AP181" i="41"/>
  <c r="AF181" i="41"/>
  <c r="AD181" i="41"/>
  <c r="AH186" i="41"/>
  <c r="M181" i="41"/>
  <c r="AC181" i="41"/>
  <c r="AA181" i="41"/>
  <c r="R181" i="41"/>
  <c r="C181" i="41"/>
  <c r="G210" i="42"/>
  <c r="F219" i="42"/>
  <c r="F211" i="42"/>
  <c r="G202" i="42"/>
  <c r="G198" i="42"/>
  <c r="F207" i="42"/>
  <c r="AP183" i="40" l="1"/>
  <c r="AP178" i="40"/>
  <c r="F214" i="42"/>
  <c r="G205" i="42"/>
  <c r="F220" i="42"/>
  <c r="G211" i="42"/>
  <c r="AO186" i="41"/>
  <c r="F233" i="42"/>
  <c r="G224" i="42"/>
  <c r="F216" i="42"/>
  <c r="G207" i="42"/>
  <c r="F228" i="42"/>
  <c r="G219" i="42"/>
  <c r="F235" i="42"/>
  <c r="G226" i="42"/>
  <c r="B191" i="40"/>
  <c r="AE186" i="40"/>
  <c r="S186" i="40"/>
  <c r="G186" i="40"/>
  <c r="B187" i="40"/>
  <c r="AD186" i="40"/>
  <c r="R186" i="40"/>
  <c r="F186" i="40"/>
  <c r="C193" i="40"/>
  <c r="AP191" i="40" s="1"/>
  <c r="AO186" i="40"/>
  <c r="AB186" i="40"/>
  <c r="P186" i="40"/>
  <c r="D186" i="40"/>
  <c r="AN186" i="40"/>
  <c r="AA186" i="40"/>
  <c r="O186" i="40"/>
  <c r="C186" i="40"/>
  <c r="AM186" i="40"/>
  <c r="Z186" i="40"/>
  <c r="N186" i="40"/>
  <c r="B186" i="40"/>
  <c r="B189" i="40"/>
  <c r="AG186" i="40"/>
  <c r="U186" i="40"/>
  <c r="I186" i="40"/>
  <c r="X186" i="40"/>
  <c r="AH185" i="40"/>
  <c r="W186" i="40"/>
  <c r="V186" i="40"/>
  <c r="B185" i="40"/>
  <c r="T186" i="40"/>
  <c r="AF186" i="40"/>
  <c r="H186" i="40"/>
  <c r="AC186" i="40"/>
  <c r="E186" i="40"/>
  <c r="Y186" i="40"/>
  <c r="AH191" i="40"/>
  <c r="Q186" i="40"/>
  <c r="M186" i="40"/>
  <c r="L186" i="40"/>
  <c r="AH190" i="40"/>
  <c r="AM190" i="40" s="1"/>
  <c r="K186" i="40"/>
  <c r="AM185" i="40"/>
  <c r="B190" i="40"/>
  <c r="J186" i="40"/>
  <c r="AI186" i="40"/>
  <c r="AH186" i="40"/>
  <c r="AK186" i="40"/>
  <c r="AJ186" i="40"/>
  <c r="F221" i="42"/>
  <c r="G212" i="42"/>
  <c r="G204" i="42"/>
  <c r="F213" i="42"/>
  <c r="AJ194" i="41"/>
  <c r="B193" i="41"/>
  <c r="AH189" i="41"/>
  <c r="V189" i="41"/>
  <c r="J189" i="41"/>
  <c r="B188" i="41"/>
  <c r="AH194" i="41"/>
  <c r="AF189" i="41"/>
  <c r="T189" i="41"/>
  <c r="H189" i="41"/>
  <c r="AN193" i="41"/>
  <c r="AO189" i="41"/>
  <c r="Z189" i="41"/>
  <c r="L189" i="41"/>
  <c r="C196" i="41"/>
  <c r="AM193" i="41"/>
  <c r="AN189" i="41"/>
  <c r="Y189" i="41"/>
  <c r="K189" i="41"/>
  <c r="AK193" i="41"/>
  <c r="AM189" i="41"/>
  <c r="X189" i="41"/>
  <c r="I189" i="41"/>
  <c r="AP194" i="41"/>
  <c r="AJ193" i="41"/>
  <c r="AK189" i="41"/>
  <c r="W189" i="41"/>
  <c r="G189" i="41"/>
  <c r="AN194" i="41"/>
  <c r="AH193" i="41"/>
  <c r="AI189" i="41"/>
  <c r="S189" i="41"/>
  <c r="E189" i="41"/>
  <c r="AP193" i="41"/>
  <c r="B190" i="41"/>
  <c r="AB189" i="41"/>
  <c r="N189" i="41"/>
  <c r="AH188" i="41"/>
  <c r="AP189" i="41"/>
  <c r="AA189" i="41"/>
  <c r="M189" i="41"/>
  <c r="AG189" i="41"/>
  <c r="B189" i="41"/>
  <c r="AD189" i="41"/>
  <c r="U189" i="41"/>
  <c r="R189" i="41"/>
  <c r="AJ189" i="41"/>
  <c r="AE189" i="41"/>
  <c r="AC189" i="41"/>
  <c r="AM194" i="41"/>
  <c r="Q189" i="41"/>
  <c r="AK194" i="41"/>
  <c r="P189" i="41"/>
  <c r="AI194" i="41"/>
  <c r="O189" i="41"/>
  <c r="B194" i="41"/>
  <c r="F189" i="41"/>
  <c r="D189" i="41"/>
  <c r="B192" i="41"/>
  <c r="AI193" i="41"/>
  <c r="C189" i="41"/>
  <c r="AM188" i="41"/>
  <c r="F236" i="42"/>
  <c r="G227" i="42"/>
  <c r="AP186" i="40" l="1"/>
  <c r="AM191" i="40"/>
  <c r="AP190" i="40"/>
  <c r="F244" i="42"/>
  <c r="G235" i="42"/>
  <c r="F230" i="42"/>
  <c r="G221" i="42"/>
  <c r="F242" i="42"/>
  <c r="G233" i="42"/>
  <c r="F245" i="42"/>
  <c r="G236" i="42"/>
  <c r="F223" i="42"/>
  <c r="G214" i="42"/>
  <c r="G228" i="42"/>
  <c r="F237" i="42"/>
  <c r="AO193" i="41"/>
  <c r="G216" i="42"/>
  <c r="F225" i="42"/>
  <c r="F222" i="42"/>
  <c r="G213" i="42"/>
  <c r="AN201" i="41"/>
  <c r="AO197" i="41"/>
  <c r="AB197" i="41"/>
  <c r="P197" i="41"/>
  <c r="D197" i="41"/>
  <c r="AP202" i="41"/>
  <c r="AK201" i="41"/>
  <c r="AM197" i="41"/>
  <c r="Z197" i="41"/>
  <c r="N197" i="41"/>
  <c r="B197" i="41"/>
  <c r="AI202" i="41"/>
  <c r="AD197" i="41"/>
  <c r="O197" i="41"/>
  <c r="AH196" i="41"/>
  <c r="AH202" i="41"/>
  <c r="AC197" i="41"/>
  <c r="M197" i="41"/>
  <c r="B202" i="41"/>
  <c r="B198" i="41"/>
  <c r="AA197" i="41"/>
  <c r="L197" i="41"/>
  <c r="B196" i="41"/>
  <c r="AP201" i="41"/>
  <c r="AP197" i="41"/>
  <c r="Y197" i="41"/>
  <c r="K197" i="41"/>
  <c r="AJ201" i="41"/>
  <c r="AK197" i="41"/>
  <c r="W197" i="41"/>
  <c r="I197" i="41"/>
  <c r="AK202" i="41"/>
  <c r="AF197" i="41"/>
  <c r="R197" i="41"/>
  <c r="C197" i="41"/>
  <c r="AJ202" i="41"/>
  <c r="AE197" i="41"/>
  <c r="Q197" i="41"/>
  <c r="AM196" i="41"/>
  <c r="AM202" i="41"/>
  <c r="J197" i="41"/>
  <c r="AI201" i="41"/>
  <c r="AN197" i="41"/>
  <c r="G197" i="41"/>
  <c r="B201" i="41"/>
  <c r="AI197" i="41"/>
  <c r="E197" i="41"/>
  <c r="B200" i="41"/>
  <c r="AH197" i="41"/>
  <c r="AN202" i="41"/>
  <c r="S197" i="41"/>
  <c r="AM201" i="41"/>
  <c r="AO201" i="41" s="1"/>
  <c r="H197" i="41"/>
  <c r="AH201" i="41"/>
  <c r="F197" i="41"/>
  <c r="AJ197" i="41"/>
  <c r="U197" i="41"/>
  <c r="AG197" i="41"/>
  <c r="V197" i="41"/>
  <c r="T197" i="41"/>
  <c r="X197" i="41"/>
  <c r="F229" i="42"/>
  <c r="G220" i="42"/>
  <c r="AO194" i="41"/>
  <c r="AK194" i="40"/>
  <c r="Y194" i="40"/>
  <c r="M194" i="40"/>
  <c r="AM193" i="40"/>
  <c r="AJ194" i="40"/>
  <c r="X194" i="40"/>
  <c r="L194" i="40"/>
  <c r="AH193" i="40"/>
  <c r="AH198" i="40"/>
  <c r="AM198" i="40" s="1"/>
  <c r="AI194" i="40"/>
  <c r="W194" i="40"/>
  <c r="K194" i="40"/>
  <c r="B198" i="40"/>
  <c r="AH194" i="40"/>
  <c r="V194" i="40"/>
  <c r="J194" i="40"/>
  <c r="B193" i="40"/>
  <c r="B197" i="40"/>
  <c r="AG194" i="40"/>
  <c r="U194" i="40"/>
  <c r="I194" i="40"/>
  <c r="AH199" i="40"/>
  <c r="AF194" i="40"/>
  <c r="T194" i="40"/>
  <c r="H194" i="40"/>
  <c r="AN194" i="40"/>
  <c r="AA194" i="40"/>
  <c r="O194" i="40"/>
  <c r="C194" i="40"/>
  <c r="AB194" i="40"/>
  <c r="Z194" i="40"/>
  <c r="S194" i="40"/>
  <c r="R194" i="40"/>
  <c r="AE194" i="40"/>
  <c r="E194" i="40"/>
  <c r="B199" i="40"/>
  <c r="AD194" i="40"/>
  <c r="D194" i="40"/>
  <c r="B194" i="40"/>
  <c r="B195" i="40"/>
  <c r="AO194" i="40"/>
  <c r="AC194" i="40"/>
  <c r="Q194" i="40"/>
  <c r="AM194" i="40"/>
  <c r="C201" i="40"/>
  <c r="AP199" i="40" s="1"/>
  <c r="G194" i="40"/>
  <c r="F194" i="40"/>
  <c r="P194" i="40"/>
  <c r="N194" i="40"/>
  <c r="AP194" i="40" l="1"/>
  <c r="AP198" i="40"/>
  <c r="AM199" i="40"/>
  <c r="AO202" i="41"/>
  <c r="G222" i="42"/>
  <c r="F231" i="42"/>
  <c r="F232" i="42"/>
  <c r="G223" i="42"/>
  <c r="B207" i="40"/>
  <c r="AE202" i="40"/>
  <c r="S202" i="40"/>
  <c r="G202" i="40"/>
  <c r="B203" i="40"/>
  <c r="AD202" i="40"/>
  <c r="R202" i="40"/>
  <c r="F202" i="40"/>
  <c r="AP202" i="40"/>
  <c r="AC202" i="40"/>
  <c r="Q202" i="40"/>
  <c r="E202" i="40"/>
  <c r="AO202" i="40"/>
  <c r="AB202" i="40"/>
  <c r="P202" i="40"/>
  <c r="D202" i="40"/>
  <c r="AN202" i="40"/>
  <c r="AA202" i="40"/>
  <c r="O202" i="40"/>
  <c r="C202" i="40"/>
  <c r="AM202" i="40"/>
  <c r="Z202" i="40"/>
  <c r="N202" i="40"/>
  <c r="B202" i="40"/>
  <c r="B205" i="40"/>
  <c r="AG202" i="40"/>
  <c r="U202" i="40"/>
  <c r="I202" i="40"/>
  <c r="AH207" i="40"/>
  <c r="B206" i="40"/>
  <c r="M202" i="40"/>
  <c r="L202" i="40"/>
  <c r="AK202" i="40"/>
  <c r="K202" i="40"/>
  <c r="AJ202" i="40"/>
  <c r="J202" i="40"/>
  <c r="W202" i="40"/>
  <c r="AH206" i="40"/>
  <c r="AM206" i="40" s="1"/>
  <c r="V202" i="40"/>
  <c r="AI202" i="40"/>
  <c r="AH202" i="40"/>
  <c r="AF202" i="40"/>
  <c r="Y202" i="40"/>
  <c r="T202" i="40"/>
  <c r="H202" i="40"/>
  <c r="X202" i="40"/>
  <c r="B201" i="40"/>
  <c r="AH201" i="40"/>
  <c r="AM201" i="40"/>
  <c r="F253" i="42"/>
  <c r="G244" i="42"/>
  <c r="G230" i="42"/>
  <c r="F239" i="42"/>
  <c r="F234" i="42"/>
  <c r="G225" i="42"/>
  <c r="F246" i="42"/>
  <c r="G237" i="42"/>
  <c r="F238" i="42"/>
  <c r="G229" i="42"/>
  <c r="F254" i="42"/>
  <c r="G245" i="42"/>
  <c r="G242" i="42"/>
  <c r="F251" i="42"/>
  <c r="AM207" i="40" l="1"/>
  <c r="G254" i="42"/>
  <c r="F263" i="42"/>
  <c r="G246" i="42"/>
  <c r="F255" i="42"/>
  <c r="F262" i="42"/>
  <c r="G253" i="42"/>
  <c r="G234" i="42"/>
  <c r="F243" i="42"/>
  <c r="F247" i="42"/>
  <c r="G238" i="42"/>
  <c r="F260" i="42"/>
  <c r="G251" i="42"/>
  <c r="F248" i="42"/>
  <c r="G239" i="42"/>
  <c r="F241" i="42"/>
  <c r="G232" i="42"/>
  <c r="F240" i="42"/>
  <c r="G231" i="42"/>
  <c r="G240" i="42" l="1"/>
  <c r="F249" i="42"/>
  <c r="F256" i="42"/>
  <c r="G247" i="42"/>
  <c r="F271" i="42"/>
  <c r="G262" i="42"/>
  <c r="F252" i="42"/>
  <c r="G243" i="42"/>
  <c r="F250" i="42"/>
  <c r="G241" i="42"/>
  <c r="F264" i="42"/>
  <c r="G255" i="42"/>
  <c r="F269" i="42"/>
  <c r="G260" i="42"/>
  <c r="F272" i="42"/>
  <c r="G263" i="42"/>
  <c r="F257" i="42"/>
  <c r="G248" i="42"/>
  <c r="F259" i="42" l="1"/>
  <c r="G250" i="42"/>
  <c r="F265" i="42"/>
  <c r="G256" i="42"/>
  <c r="G252" i="42"/>
  <c r="F261" i="42"/>
  <c r="F266" i="42"/>
  <c r="G257" i="42"/>
  <c r="F281" i="42"/>
  <c r="G272" i="42"/>
  <c r="G264" i="42"/>
  <c r="F273" i="42"/>
  <c r="G273" i="42" s="1"/>
  <c r="F258" i="42"/>
  <c r="G249" i="42"/>
  <c r="F280" i="42"/>
  <c r="G280" i="42" s="1"/>
  <c r="G271" i="42"/>
  <c r="F278" i="42"/>
  <c r="G278" i="42" s="1"/>
  <c r="G269" i="42"/>
  <c r="G281" i="42" l="1"/>
  <c r="G258" i="42"/>
  <c r="F267" i="42"/>
  <c r="F274" i="42"/>
  <c r="G274" i="42" s="1"/>
  <c r="G265" i="42"/>
  <c r="F270" i="42"/>
  <c r="G261" i="42"/>
  <c r="G266" i="42"/>
  <c r="F275" i="42"/>
  <c r="F268" i="42"/>
  <c r="G259" i="42"/>
  <c r="G275" i="42" l="1"/>
  <c r="F277" i="42"/>
  <c r="G277" i="42" s="1"/>
  <c r="G268" i="42"/>
  <c r="X35" i="40"/>
  <c r="X36" i="40" s="1"/>
  <c r="P19" i="40"/>
  <c r="P20" i="40" s="1"/>
  <c r="G270" i="42"/>
  <c r="F279" i="42"/>
  <c r="S19" i="40" s="1"/>
  <c r="S20" i="40" s="1"/>
  <c r="AE158" i="41"/>
  <c r="AE159" i="41" s="1"/>
  <c r="AD139" i="40"/>
  <c r="AD140" i="40" s="1"/>
  <c r="I115" i="40"/>
  <c r="I116" i="40" s="1"/>
  <c r="AC91" i="40"/>
  <c r="AC92" i="40" s="1"/>
  <c r="AD78" i="41"/>
  <c r="AD79" i="41" s="1"/>
  <c r="S51" i="40"/>
  <c r="S52" i="40" s="1"/>
  <c r="C38" i="41"/>
  <c r="C39" i="41" s="1"/>
  <c r="G171" i="40"/>
  <c r="G172" i="40" s="1"/>
  <c r="F276" i="42"/>
  <c r="G276" i="42" s="1"/>
  <c r="G267" i="42"/>
  <c r="P203" i="40"/>
  <c r="P204" i="40" s="1"/>
  <c r="R179" i="40"/>
  <c r="R180" i="40" s="1"/>
  <c r="U166" i="41"/>
  <c r="U167" i="41" s="1"/>
  <c r="J139" i="40"/>
  <c r="J140" i="40" s="1"/>
  <c r="E134" i="41"/>
  <c r="E135" i="41" s="1"/>
  <c r="X110" i="41"/>
  <c r="X111" i="41" s="1"/>
  <c r="M102" i="41"/>
  <c r="M103" i="41" s="1"/>
  <c r="S75" i="40"/>
  <c r="S76" i="40" s="1"/>
  <c r="Z54" i="41"/>
  <c r="Z55" i="41" s="1"/>
  <c r="G38" i="41"/>
  <c r="G39" i="41" s="1"/>
  <c r="N35" i="40"/>
  <c r="N36" i="40" s="1"/>
  <c r="H22" i="41"/>
  <c r="H23" i="41" s="1"/>
  <c r="AB19" i="40"/>
  <c r="AB20" i="40" s="1"/>
  <c r="AB190" i="41"/>
  <c r="AB191" i="41" s="1"/>
  <c r="C182" i="41"/>
  <c r="C183" i="41" s="1"/>
  <c r="N174" i="41"/>
  <c r="N175" i="41" s="1"/>
  <c r="C166" i="41"/>
  <c r="C167" i="41" s="1"/>
  <c r="Y147" i="40"/>
  <c r="Y148" i="40" s="1"/>
  <c r="J150" i="41"/>
  <c r="J151" i="41" s="1"/>
  <c r="AD134" i="41"/>
  <c r="AD135" i="41" s="1"/>
  <c r="AA123" i="40"/>
  <c r="AA124" i="40" s="1"/>
  <c r="C126" i="41"/>
  <c r="C127" i="41" s="1"/>
  <c r="M110" i="41"/>
  <c r="M111" i="41" s="1"/>
  <c r="P102" i="41"/>
  <c r="P103" i="41" s="1"/>
  <c r="O75" i="40"/>
  <c r="O76" i="40" s="1"/>
  <c r="V75" i="40"/>
  <c r="V76" i="40" s="1"/>
  <c r="U70" i="41"/>
  <c r="U71" i="41" s="1"/>
  <c r="K54" i="41"/>
  <c r="K55" i="41" s="1"/>
  <c r="R54" i="41"/>
  <c r="R55" i="41" s="1"/>
  <c r="T38" i="41"/>
  <c r="T39" i="41" s="1"/>
  <c r="C30" i="41"/>
  <c r="C31" i="41" s="1"/>
  <c r="AA22" i="41"/>
  <c r="AA23" i="41" s="1"/>
  <c r="J14" i="41"/>
  <c r="J15" i="41" s="1"/>
  <c r="U54" i="41" l="1"/>
  <c r="U55" i="41" s="1"/>
  <c r="AB86" i="41"/>
  <c r="AB87" i="41" s="1"/>
  <c r="C123" i="40"/>
  <c r="C124" i="40" s="1"/>
  <c r="I155" i="40"/>
  <c r="I156" i="40" s="1"/>
  <c r="R203" i="40"/>
  <c r="R204" i="40" s="1"/>
  <c r="Z14" i="41"/>
  <c r="Z15" i="41" s="1"/>
  <c r="N67" i="40"/>
  <c r="N68" i="40" s="1"/>
  <c r="T107" i="40"/>
  <c r="T108" i="40" s="1"/>
  <c r="AA142" i="41"/>
  <c r="AA143" i="41" s="1"/>
  <c r="G174" i="41"/>
  <c r="G175" i="41" s="1"/>
  <c r="T182" i="41"/>
  <c r="T183" i="41" s="1"/>
  <c r="AE38" i="41"/>
  <c r="AE39" i="41" s="1"/>
  <c r="N94" i="41"/>
  <c r="N95" i="41" s="1"/>
  <c r="O139" i="40"/>
  <c r="O140" i="40" s="1"/>
  <c r="P174" i="41"/>
  <c r="P175" i="41" s="1"/>
  <c r="G35" i="40"/>
  <c r="G36" i="40" s="1"/>
  <c r="C78" i="41"/>
  <c r="C79" i="41" s="1"/>
  <c r="AF102" i="41"/>
  <c r="AF103" i="41" s="1"/>
  <c r="N131" i="40"/>
  <c r="N132" i="40" s="1"/>
  <c r="O147" i="40"/>
  <c r="O148" i="40" s="1"/>
  <c r="AG174" i="41"/>
  <c r="AG175" i="41" s="1"/>
  <c r="X179" i="40"/>
  <c r="X180" i="40" s="1"/>
  <c r="AG19" i="40"/>
  <c r="AG20" i="40" s="1"/>
  <c r="M62" i="41"/>
  <c r="M63" i="41" s="1"/>
  <c r="N99" i="40"/>
  <c r="N100" i="40" s="1"/>
  <c r="AB131" i="40"/>
  <c r="AB132" i="40" s="1"/>
  <c r="X171" i="40"/>
  <c r="X172" i="40" s="1"/>
  <c r="M179" i="40"/>
  <c r="M180" i="40" s="1"/>
  <c r="AF43" i="40"/>
  <c r="AF44" i="40" s="1"/>
  <c r="AD75" i="40"/>
  <c r="AD76" i="40" s="1"/>
  <c r="R123" i="40"/>
  <c r="R124" i="40" s="1"/>
  <c r="N142" i="41"/>
  <c r="N143" i="41" s="1"/>
  <c r="H46" i="41"/>
  <c r="H47" i="41" s="1"/>
  <c r="J19" i="40"/>
  <c r="J20" i="40" s="1"/>
  <c r="AB59" i="40"/>
  <c r="AB60" i="40" s="1"/>
  <c r="AD102" i="41"/>
  <c r="AD103" i="41" s="1"/>
  <c r="Q131" i="40"/>
  <c r="Q132" i="40" s="1"/>
  <c r="L166" i="41"/>
  <c r="L167" i="41" s="1"/>
  <c r="AC86" i="41"/>
  <c r="AC87" i="41" s="1"/>
  <c r="AD155" i="40"/>
  <c r="AD156" i="40" s="1"/>
  <c r="Y166" i="41"/>
  <c r="Y167" i="41" s="1"/>
  <c r="Z59" i="40"/>
  <c r="Z60" i="40" s="1"/>
  <c r="K139" i="40"/>
  <c r="K140" i="40" s="1"/>
  <c r="E67" i="40"/>
  <c r="E68" i="40" s="1"/>
  <c r="X22" i="41"/>
  <c r="X23" i="41" s="1"/>
  <c r="C83" i="40"/>
  <c r="C84" i="40" s="1"/>
  <c r="N166" i="41"/>
  <c r="N167" i="41" s="1"/>
  <c r="AD91" i="40"/>
  <c r="AD92" i="40" s="1"/>
  <c r="X99" i="40"/>
  <c r="X100" i="40" s="1"/>
  <c r="H38" i="41"/>
  <c r="H39" i="41" s="1"/>
  <c r="S110" i="41"/>
  <c r="S111" i="41" s="1"/>
  <c r="F195" i="40"/>
  <c r="F196" i="40" s="1"/>
  <c r="O62" i="41"/>
  <c r="O63" i="41" s="1"/>
  <c r="H142" i="41"/>
  <c r="H143" i="41" s="1"/>
  <c r="AG14" i="41"/>
  <c r="AG15" i="41" s="1"/>
  <c r="AE179" i="40"/>
  <c r="AE180" i="40" s="1"/>
  <c r="F86" i="41"/>
  <c r="F87" i="41" s="1"/>
  <c r="C35" i="40"/>
  <c r="C36" i="40" s="1"/>
  <c r="Y75" i="40"/>
  <c r="Y76" i="40" s="1"/>
  <c r="E182" i="41"/>
  <c r="E183" i="41" s="1"/>
  <c r="M14" i="41"/>
  <c r="M15" i="41" s="1"/>
  <c r="AB115" i="40"/>
  <c r="AB116" i="40" s="1"/>
  <c r="P155" i="40"/>
  <c r="P156" i="40" s="1"/>
  <c r="AA171" i="40"/>
  <c r="AA172" i="40" s="1"/>
  <c r="AF158" i="41"/>
  <c r="AF159" i="41" s="1"/>
  <c r="Q142" i="41"/>
  <c r="Q143" i="41" s="1"/>
  <c r="AC147" i="40"/>
  <c r="AC148" i="40" s="1"/>
  <c r="T110" i="41"/>
  <c r="T111" i="41" s="1"/>
  <c r="G54" i="41"/>
  <c r="G55" i="41" s="1"/>
  <c r="V134" i="41"/>
  <c r="V135" i="41" s="1"/>
  <c r="C22" i="41"/>
  <c r="C23" i="41" s="1"/>
  <c r="F67" i="40"/>
  <c r="F68" i="40" s="1"/>
  <c r="Z110" i="41"/>
  <c r="Z111" i="41" s="1"/>
  <c r="R147" i="40"/>
  <c r="R148" i="40" s="1"/>
  <c r="H182" i="41"/>
  <c r="H183" i="41" s="1"/>
  <c r="Q195" i="40"/>
  <c r="Q196" i="40" s="1"/>
  <c r="E43" i="40"/>
  <c r="E44" i="40" s="1"/>
  <c r="C86" i="41"/>
  <c r="C87" i="41" s="1"/>
  <c r="P123" i="40"/>
  <c r="P124" i="40" s="1"/>
  <c r="X155" i="40"/>
  <c r="X156" i="40" s="1"/>
  <c r="V27" i="40"/>
  <c r="V28" i="40" s="1"/>
  <c r="I62" i="41"/>
  <c r="I63" i="41" s="1"/>
  <c r="F78" i="41"/>
  <c r="F79" i="41" s="1"/>
  <c r="T126" i="41"/>
  <c r="T127" i="41" s="1"/>
  <c r="K142" i="41"/>
  <c r="K143" i="41" s="1"/>
  <c r="J22" i="41"/>
  <c r="J23" i="41" s="1"/>
  <c r="AG62" i="41"/>
  <c r="AG63" i="41" s="1"/>
  <c r="O118" i="41"/>
  <c r="O119" i="41" s="1"/>
  <c r="M35" i="40"/>
  <c r="M36" i="40" s="1"/>
  <c r="E86" i="41"/>
  <c r="E87" i="41" s="1"/>
  <c r="Z118" i="41"/>
  <c r="Z119" i="41" s="1"/>
  <c r="AG147" i="40"/>
  <c r="AG148" i="40" s="1"/>
  <c r="L30" i="41"/>
  <c r="L31" i="41" s="1"/>
  <c r="Q70" i="41"/>
  <c r="Q71" i="41" s="1"/>
  <c r="N102" i="41"/>
  <c r="N103" i="41" s="1"/>
  <c r="X139" i="40"/>
  <c r="X140" i="40" s="1"/>
  <c r="Y179" i="40"/>
  <c r="Y180" i="40" s="1"/>
  <c r="N198" i="41"/>
  <c r="N199" i="41" s="1"/>
  <c r="AG30" i="41"/>
  <c r="AG31" i="41" s="1"/>
  <c r="W38" i="41"/>
  <c r="W39" i="41" s="1"/>
  <c r="O67" i="40"/>
  <c r="O68" i="40" s="1"/>
  <c r="AA110" i="41"/>
  <c r="AA111" i="41" s="1"/>
  <c r="N150" i="41"/>
  <c r="N151" i="41" s="1"/>
  <c r="C179" i="40"/>
  <c r="C180" i="40" s="1"/>
  <c r="AB35" i="40"/>
  <c r="AB36" i="40" s="1"/>
  <c r="H107" i="40"/>
  <c r="H108" i="40" s="1"/>
  <c r="Y43" i="40"/>
  <c r="Y44" i="40" s="1"/>
  <c r="Z187" i="40"/>
  <c r="Z188" i="40" s="1"/>
  <c r="G19" i="40"/>
  <c r="G20" i="40" s="1"/>
  <c r="X38" i="41"/>
  <c r="X39" i="41" s="1"/>
  <c r="X51" i="40"/>
  <c r="X52" i="40" s="1"/>
  <c r="AC75" i="40"/>
  <c r="AC76" i="40" s="1"/>
  <c r="L86" i="41"/>
  <c r="L87" i="41" s="1"/>
  <c r="F115" i="40"/>
  <c r="F116" i="40" s="1"/>
  <c r="S126" i="41"/>
  <c r="S127" i="41" s="1"/>
  <c r="E139" i="40"/>
  <c r="E140" i="40" s="1"/>
  <c r="F166" i="41"/>
  <c r="F167" i="41" s="1"/>
  <c r="X187" i="40"/>
  <c r="X188" i="40" s="1"/>
  <c r="AD22" i="41"/>
  <c r="AD23" i="41" s="1"/>
  <c r="R38" i="41"/>
  <c r="R39" i="41" s="1"/>
  <c r="H43" i="40"/>
  <c r="H44" i="40" s="1"/>
  <c r="O70" i="41"/>
  <c r="O71" i="41" s="1"/>
  <c r="L83" i="40"/>
  <c r="L84" i="40" s="1"/>
  <c r="AG115" i="40"/>
  <c r="AG116" i="40" s="1"/>
  <c r="O115" i="40"/>
  <c r="O116" i="40" s="1"/>
  <c r="Y139" i="40"/>
  <c r="Y140" i="40" s="1"/>
  <c r="R158" i="41"/>
  <c r="R159" i="41" s="1"/>
  <c r="U187" i="40"/>
  <c r="U188" i="40" s="1"/>
  <c r="X203" i="40"/>
  <c r="X204" i="40" s="1"/>
  <c r="S195" i="40"/>
  <c r="S196" i="40" s="1"/>
  <c r="K35" i="40"/>
  <c r="K36" i="40" s="1"/>
  <c r="F51" i="40"/>
  <c r="F52" i="40" s="1"/>
  <c r="G67" i="40"/>
  <c r="G68" i="40" s="1"/>
  <c r="G91" i="40"/>
  <c r="G92" i="40" s="1"/>
  <c r="Q107" i="40"/>
  <c r="Q108" i="40" s="1"/>
  <c r="D123" i="40"/>
  <c r="D124" i="40" s="1"/>
  <c r="P134" i="41"/>
  <c r="P135" i="41" s="1"/>
  <c r="D166" i="41"/>
  <c r="D167" i="41" s="1"/>
  <c r="L174" i="41"/>
  <c r="L175" i="41" s="1"/>
  <c r="V195" i="40"/>
  <c r="V196" i="40" s="1"/>
  <c r="R30" i="41"/>
  <c r="R31" i="41" s="1"/>
  <c r="AB38" i="41"/>
  <c r="AB39" i="41" s="1"/>
  <c r="S67" i="40"/>
  <c r="S68" i="40" s="1"/>
  <c r="J91" i="40"/>
  <c r="J92" i="40" s="1"/>
  <c r="P110" i="41"/>
  <c r="P111" i="41" s="1"/>
  <c r="I118" i="41"/>
  <c r="I119" i="41" s="1"/>
  <c r="P139" i="40"/>
  <c r="P140" i="40" s="1"/>
  <c r="I147" i="40"/>
  <c r="I148" i="40" s="1"/>
  <c r="H174" i="41"/>
  <c r="H175" i="41" s="1"/>
  <c r="R27" i="40"/>
  <c r="R28" i="40" s="1"/>
  <c r="AB43" i="40"/>
  <c r="AB44" i="40" s="1"/>
  <c r="K67" i="40"/>
  <c r="K68" i="40" s="1"/>
  <c r="V86" i="41"/>
  <c r="V87" i="41" s="1"/>
  <c r="U94" i="41"/>
  <c r="U95" i="41" s="1"/>
  <c r="Y107" i="40"/>
  <c r="Y108" i="40" s="1"/>
  <c r="C118" i="41"/>
  <c r="C119" i="41" s="1"/>
  <c r="AB155" i="40"/>
  <c r="AB156" i="40" s="1"/>
  <c r="E163" i="40"/>
  <c r="E164" i="40" s="1"/>
  <c r="AF195" i="40"/>
  <c r="AF196" i="40" s="1"/>
  <c r="C27" i="40"/>
  <c r="C28" i="40" s="1"/>
  <c r="Z38" i="41"/>
  <c r="Z39" i="41" s="1"/>
  <c r="R46" i="41"/>
  <c r="R47" i="41" s="1"/>
  <c r="U86" i="41"/>
  <c r="U87" i="41" s="1"/>
  <c r="Y91" i="40"/>
  <c r="Y92" i="40" s="1"/>
  <c r="R115" i="40"/>
  <c r="R116" i="40" s="1"/>
  <c r="T123" i="40"/>
  <c r="T124" i="40" s="1"/>
  <c r="H158" i="41"/>
  <c r="H159" i="41" s="1"/>
  <c r="AE166" i="41"/>
  <c r="AE167" i="41" s="1"/>
  <c r="L187" i="40"/>
  <c r="L188" i="40" s="1"/>
  <c r="V22" i="41"/>
  <c r="V23" i="41" s="1"/>
  <c r="AF35" i="40"/>
  <c r="AF36" i="40" s="1"/>
  <c r="N62" i="41"/>
  <c r="N63" i="41" s="1"/>
  <c r="AF78" i="41"/>
  <c r="AF79" i="41" s="1"/>
  <c r="V102" i="41"/>
  <c r="V103" i="41" s="1"/>
  <c r="U118" i="41"/>
  <c r="U119" i="41" s="1"/>
  <c r="AA131" i="40"/>
  <c r="AA132" i="40" s="1"/>
  <c r="L147" i="40"/>
  <c r="L148" i="40" s="1"/>
  <c r="D171" i="40"/>
  <c r="D172" i="40" s="1"/>
  <c r="G195" i="40"/>
  <c r="G196" i="40" s="1"/>
  <c r="S30" i="41"/>
  <c r="S31" i="41" s="1"/>
  <c r="Q38" i="41"/>
  <c r="Q39" i="41" s="1"/>
  <c r="U14" i="41"/>
  <c r="U15" i="41" s="1"/>
  <c r="S43" i="40"/>
  <c r="S44" i="40" s="1"/>
  <c r="Y62" i="41"/>
  <c r="Y63" i="41" s="1"/>
  <c r="G78" i="41"/>
  <c r="G79" i="41" s="1"/>
  <c r="V94" i="41"/>
  <c r="V95" i="41" s="1"/>
  <c r="S118" i="41"/>
  <c r="S119" i="41" s="1"/>
  <c r="M131" i="40"/>
  <c r="M132" i="40" s="1"/>
  <c r="E150" i="41"/>
  <c r="E151" i="41" s="1"/>
  <c r="C174" i="41"/>
  <c r="C175" i="41" s="1"/>
  <c r="AG182" i="41"/>
  <c r="AG183" i="41" s="1"/>
  <c r="H51" i="40"/>
  <c r="H52" i="40" s="1"/>
  <c r="X131" i="40"/>
  <c r="X132" i="40" s="1"/>
  <c r="AD190" i="41"/>
  <c r="AD191" i="41" s="1"/>
  <c r="AC14" i="41"/>
  <c r="AC15" i="41" s="1"/>
  <c r="L94" i="41"/>
  <c r="L95" i="41" s="1"/>
  <c r="L163" i="40"/>
  <c r="L164" i="40" s="1"/>
  <c r="P27" i="40"/>
  <c r="P28" i="40" s="1"/>
  <c r="X67" i="40"/>
  <c r="X68" i="40" s="1"/>
  <c r="F131" i="40"/>
  <c r="F132" i="40" s="1"/>
  <c r="Y102" i="41"/>
  <c r="Y103" i="41" s="1"/>
  <c r="D30" i="41"/>
  <c r="D31" i="41" s="1"/>
  <c r="F102" i="41"/>
  <c r="F103" i="41" s="1"/>
  <c r="AG179" i="40"/>
  <c r="AG180" i="40" s="1"/>
  <c r="AF126" i="41"/>
  <c r="AF127" i="41" s="1"/>
  <c r="N118" i="41"/>
  <c r="N119" i="41" s="1"/>
  <c r="Y54" i="41"/>
  <c r="Y55" i="41" s="1"/>
  <c r="Y123" i="40"/>
  <c r="Y124" i="40" s="1"/>
  <c r="O46" i="41"/>
  <c r="O47" i="41" s="1"/>
  <c r="W51" i="40"/>
  <c r="W52" i="40" s="1"/>
  <c r="H171" i="40"/>
  <c r="H172" i="40" s="1"/>
  <c r="C59" i="40"/>
  <c r="C60" i="40" s="1"/>
  <c r="P94" i="41"/>
  <c r="P95" i="41" s="1"/>
  <c r="X102" i="41"/>
  <c r="X103" i="41" s="1"/>
  <c r="R94" i="41"/>
  <c r="R95" i="41" s="1"/>
  <c r="AE91" i="40"/>
  <c r="AE92" i="40" s="1"/>
  <c r="Q27" i="40"/>
  <c r="Q28" i="40" s="1"/>
  <c r="Y182" i="41"/>
  <c r="Y183" i="41" s="1"/>
  <c r="D91" i="40"/>
  <c r="D92" i="40" s="1"/>
  <c r="Q147" i="40"/>
  <c r="Q148" i="40" s="1"/>
  <c r="G131" i="40"/>
  <c r="G132" i="40" s="1"/>
  <c r="AE142" i="41"/>
  <c r="AE143" i="41" s="1"/>
  <c r="L142" i="41"/>
  <c r="L143" i="41" s="1"/>
  <c r="Q123" i="40"/>
  <c r="Q124" i="40" s="1"/>
  <c r="Q83" i="40"/>
  <c r="Q84" i="40" s="1"/>
  <c r="AC62" i="41"/>
  <c r="AC63" i="41" s="1"/>
  <c r="Z134" i="41"/>
  <c r="Z135" i="41" s="1"/>
  <c r="I22" i="41"/>
  <c r="I23" i="41" s="1"/>
  <c r="W94" i="41"/>
  <c r="W95" i="41" s="1"/>
  <c r="I187" i="40"/>
  <c r="I188" i="40" s="1"/>
  <c r="AA27" i="40"/>
  <c r="AA28" i="40" s="1"/>
  <c r="J102" i="41"/>
  <c r="J103" i="41" s="1"/>
  <c r="W46" i="41"/>
  <c r="W47" i="41" s="1"/>
  <c r="AA99" i="40"/>
  <c r="AA100" i="40" s="1"/>
  <c r="AC182" i="41"/>
  <c r="AC183" i="41" s="1"/>
  <c r="P14" i="41"/>
  <c r="P15" i="41" s="1"/>
  <c r="Z43" i="40"/>
  <c r="Z44" i="40" s="1"/>
  <c r="M174" i="41"/>
  <c r="M175" i="41" s="1"/>
  <c r="W126" i="41"/>
  <c r="W127" i="41" s="1"/>
  <c r="AC139" i="40"/>
  <c r="AC140" i="40" s="1"/>
  <c r="AA134" i="41"/>
  <c r="AA135" i="41" s="1"/>
  <c r="D134" i="41"/>
  <c r="D135" i="41" s="1"/>
  <c r="U99" i="40"/>
  <c r="U100" i="40" s="1"/>
  <c r="J75" i="40"/>
  <c r="J76" i="40" s="1"/>
  <c r="L38" i="41"/>
  <c r="L39" i="41" s="1"/>
  <c r="M75" i="40"/>
  <c r="M76" i="40" s="1"/>
  <c r="G150" i="41"/>
  <c r="G151" i="41" s="1"/>
  <c r="L35" i="40"/>
  <c r="L36" i="40" s="1"/>
  <c r="C102" i="41"/>
  <c r="C103" i="41" s="1"/>
  <c r="K150" i="41"/>
  <c r="K151" i="41" s="1"/>
  <c r="AB70" i="41"/>
  <c r="AB71" i="41" s="1"/>
  <c r="S46" i="41"/>
  <c r="S47" i="41" s="1"/>
  <c r="F107" i="40"/>
  <c r="F108" i="40" s="1"/>
  <c r="M182" i="41"/>
  <c r="M183" i="41" s="1"/>
  <c r="AA35" i="40"/>
  <c r="AA36" i="40" s="1"/>
  <c r="I107" i="40"/>
  <c r="I108" i="40" s="1"/>
  <c r="T43" i="40"/>
  <c r="T44" i="40" s="1"/>
  <c r="U75" i="40"/>
  <c r="U76" i="40" s="1"/>
  <c r="C139" i="40"/>
  <c r="C140" i="40" s="1"/>
  <c r="T179" i="40"/>
  <c r="T180" i="40" s="1"/>
  <c r="AA62" i="41"/>
  <c r="AA63" i="41" s="1"/>
  <c r="G182" i="41"/>
  <c r="G183" i="41" s="1"/>
  <c r="W171" i="40"/>
  <c r="W172" i="40" s="1"/>
  <c r="AG171" i="40"/>
  <c r="AG172" i="40" s="1"/>
  <c r="AC179" i="40"/>
  <c r="AC180" i="40" s="1"/>
  <c r="X198" i="41"/>
  <c r="X199" i="41" s="1"/>
  <c r="I59" i="40"/>
  <c r="I60" i="40" s="1"/>
  <c r="M147" i="40"/>
  <c r="M148" i="40" s="1"/>
  <c r="M139" i="40"/>
  <c r="M140" i="40" s="1"/>
  <c r="K179" i="40"/>
  <c r="K180" i="40" s="1"/>
  <c r="AF155" i="40"/>
  <c r="AF156" i="40" s="1"/>
  <c r="AB107" i="40"/>
  <c r="AB108" i="40" s="1"/>
  <c r="T19" i="40"/>
  <c r="T20" i="40" s="1"/>
  <c r="G279" i="42"/>
  <c r="J182" i="41"/>
  <c r="J183" i="41" s="1"/>
  <c r="S187" i="40"/>
  <c r="S188" i="40" s="1"/>
  <c r="V198" i="41"/>
  <c r="V199" i="41" s="1"/>
  <c r="O190" i="41"/>
  <c r="O191" i="41" s="1"/>
  <c r="W195" i="40"/>
  <c r="W196" i="40" s="1"/>
  <c r="H195" i="40"/>
  <c r="H196" i="40" s="1"/>
  <c r="O195" i="40"/>
  <c r="O196" i="40" s="1"/>
  <c r="E195" i="40"/>
  <c r="E196" i="40" s="1"/>
  <c r="O182" i="41"/>
  <c r="O183" i="41" s="1"/>
  <c r="Y190" i="41"/>
  <c r="Y191" i="41" s="1"/>
  <c r="AB195" i="40"/>
  <c r="AB196" i="40" s="1"/>
  <c r="M195" i="40"/>
  <c r="M196" i="40" s="1"/>
  <c r="M187" i="40"/>
  <c r="M188" i="40" s="1"/>
  <c r="G198" i="41"/>
  <c r="G199" i="41" s="1"/>
  <c r="C203" i="40"/>
  <c r="C204" i="40" s="1"/>
  <c r="AA195" i="40"/>
  <c r="AA196" i="40" s="1"/>
  <c r="AC198" i="41"/>
  <c r="AC199" i="41" s="1"/>
  <c r="H203" i="40"/>
  <c r="H204" i="40" s="1"/>
  <c r="F203" i="40"/>
  <c r="F204" i="40" s="1"/>
  <c r="AA198" i="41"/>
  <c r="AA199" i="41" s="1"/>
  <c r="AG198" i="41"/>
  <c r="AG199" i="41" s="1"/>
  <c r="K203" i="40"/>
  <c r="K204" i="40" s="1"/>
  <c r="C190" i="41"/>
  <c r="C191" i="41" s="1"/>
  <c r="M198" i="41"/>
  <c r="M199" i="41" s="1"/>
  <c r="AB187" i="40"/>
  <c r="AB188" i="40" s="1"/>
  <c r="Y195" i="40"/>
  <c r="Y196" i="40" s="1"/>
  <c r="W203" i="40"/>
  <c r="W204" i="40" s="1"/>
  <c r="I198" i="41"/>
  <c r="I199" i="41" s="1"/>
  <c r="V203" i="40"/>
  <c r="V204" i="40" s="1"/>
  <c r="AC187" i="40"/>
  <c r="AC188" i="40" s="1"/>
  <c r="M203" i="40"/>
  <c r="M204" i="40" s="1"/>
  <c r="AF198" i="41"/>
  <c r="AF199" i="41" s="1"/>
  <c r="E203" i="40"/>
  <c r="E204" i="40" s="1"/>
  <c r="I203" i="40"/>
  <c r="I204" i="40" s="1"/>
  <c r="L190" i="41"/>
  <c r="L191" i="41" s="1"/>
  <c r="Q198" i="41"/>
  <c r="Q199" i="41" s="1"/>
  <c r="Q203" i="40"/>
  <c r="Q204" i="40" s="1"/>
  <c r="AB198" i="41"/>
  <c r="AB199" i="41" s="1"/>
  <c r="J203" i="40"/>
  <c r="J204" i="40" s="1"/>
  <c r="U203" i="40"/>
  <c r="U204" i="40" s="1"/>
  <c r="H190" i="41"/>
  <c r="H191" i="41" s="1"/>
  <c r="O203" i="40"/>
  <c r="O204" i="40" s="1"/>
  <c r="S198" i="41"/>
  <c r="S199" i="41" s="1"/>
  <c r="W198" i="41"/>
  <c r="W199" i="41" s="1"/>
  <c r="P198" i="41"/>
  <c r="P199" i="41" s="1"/>
  <c r="R198" i="41"/>
  <c r="R199" i="41" s="1"/>
  <c r="I195" i="40"/>
  <c r="I196" i="40" s="1"/>
  <c r="Y203" i="40"/>
  <c r="Y204" i="40" s="1"/>
  <c r="O198" i="41"/>
  <c r="O199" i="41" s="1"/>
  <c r="H198" i="41"/>
  <c r="H199" i="41" s="1"/>
  <c r="AG195" i="40"/>
  <c r="AG196" i="40" s="1"/>
  <c r="AB203" i="40"/>
  <c r="AB204" i="40" s="1"/>
  <c r="S203" i="40"/>
  <c r="S204" i="40" s="1"/>
  <c r="Z195" i="40"/>
  <c r="Z196" i="40" s="1"/>
  <c r="AE203" i="40"/>
  <c r="AE204" i="40" s="1"/>
  <c r="AC46" i="41"/>
  <c r="AC47" i="41" s="1"/>
  <c r="U110" i="41"/>
  <c r="U111" i="41" s="1"/>
  <c r="Z46" i="41"/>
  <c r="Z47" i="41" s="1"/>
  <c r="Z115" i="40"/>
  <c r="Z116" i="40" s="1"/>
  <c r="N155" i="40"/>
  <c r="N156" i="40" s="1"/>
  <c r="P67" i="40"/>
  <c r="P68" i="40" s="1"/>
  <c r="W35" i="40"/>
  <c r="W36" i="40" s="1"/>
  <c r="E14" i="41"/>
  <c r="E15" i="41" s="1"/>
  <c r="W91" i="40"/>
  <c r="W92" i="40" s="1"/>
  <c r="AB118" i="41"/>
  <c r="AB119" i="41" s="1"/>
  <c r="AA203" i="40"/>
  <c r="AA204" i="40" s="1"/>
  <c r="AE35" i="40"/>
  <c r="AE36" i="40" s="1"/>
  <c r="L171" i="40"/>
  <c r="L172" i="40" s="1"/>
  <c r="H131" i="40"/>
  <c r="H132" i="40" s="1"/>
  <c r="T67" i="40"/>
  <c r="T68" i="40" s="1"/>
  <c r="AC115" i="40"/>
  <c r="AC116" i="40" s="1"/>
  <c r="X174" i="41"/>
  <c r="X175" i="41" s="1"/>
  <c r="S131" i="40"/>
  <c r="S132" i="40" s="1"/>
  <c r="M43" i="40"/>
  <c r="M44" i="40" s="1"/>
  <c r="Q59" i="40"/>
  <c r="Q60" i="40" s="1"/>
  <c r="V131" i="40"/>
  <c r="V132" i="40" s="1"/>
  <c r="N158" i="41"/>
  <c r="N159" i="41" s="1"/>
  <c r="F70" i="41"/>
  <c r="F71" i="41" s="1"/>
  <c r="D94" i="41"/>
  <c r="D95" i="41" s="1"/>
  <c r="S147" i="40"/>
  <c r="S148" i="40" s="1"/>
  <c r="AD203" i="40"/>
  <c r="AD204" i="40" s="1"/>
  <c r="AF91" i="40"/>
  <c r="AF92" i="40" s="1"/>
  <c r="AA155" i="40"/>
  <c r="AA156" i="40" s="1"/>
  <c r="C54" i="41"/>
  <c r="C55" i="41" s="1"/>
  <c r="AA30" i="41"/>
  <c r="AA31" i="41" s="1"/>
  <c r="L91" i="40"/>
  <c r="L92" i="40" s="1"/>
  <c r="Q171" i="40"/>
  <c r="Q172" i="40" s="1"/>
  <c r="C51" i="40"/>
  <c r="C52" i="40" s="1"/>
  <c r="L46" i="41"/>
  <c r="L47" i="41" s="1"/>
  <c r="L14" i="41"/>
  <c r="L15" i="41" s="1"/>
  <c r="AD123" i="40"/>
  <c r="AD124" i="40" s="1"/>
  <c r="V107" i="40"/>
  <c r="V108" i="40" s="1"/>
  <c r="M46" i="41"/>
  <c r="M47" i="41" s="1"/>
  <c r="AC118" i="41"/>
  <c r="AC119" i="41" s="1"/>
  <c r="K43" i="40"/>
  <c r="K44" i="40" s="1"/>
  <c r="S62" i="41"/>
  <c r="S63" i="41" s="1"/>
  <c r="AG110" i="41"/>
  <c r="AG111" i="41" s="1"/>
  <c r="AD126" i="41"/>
  <c r="AD127" i="41" s="1"/>
  <c r="D182" i="41"/>
  <c r="D183" i="41" s="1"/>
  <c r="V59" i="40"/>
  <c r="V60" i="40" s="1"/>
  <c r="C99" i="40"/>
  <c r="C100" i="40" s="1"/>
  <c r="AB134" i="41"/>
  <c r="AB135" i="41" s="1"/>
  <c r="AB158" i="41"/>
  <c r="AB159" i="41" s="1"/>
  <c r="O174" i="41"/>
  <c r="O175" i="41" s="1"/>
  <c r="X78" i="41"/>
  <c r="X79" i="41" s="1"/>
  <c r="W134" i="41"/>
  <c r="W135" i="41" s="1"/>
  <c r="AB163" i="40"/>
  <c r="AB164" i="40" s="1"/>
  <c r="N19" i="40"/>
  <c r="N20" i="40" s="1"/>
  <c r="U19" i="40"/>
  <c r="U20" i="40" s="1"/>
  <c r="N70" i="41"/>
  <c r="N71" i="41" s="1"/>
  <c r="K118" i="41"/>
  <c r="K119" i="41" s="1"/>
  <c r="D142" i="41"/>
  <c r="D143" i="41" s="1"/>
  <c r="AA174" i="41"/>
  <c r="AA175" i="41" s="1"/>
  <c r="U78" i="41"/>
  <c r="U79" i="41" s="1"/>
  <c r="T54" i="41"/>
  <c r="T55" i="41" s="1"/>
  <c r="D70" i="41"/>
  <c r="D71" i="41" s="1"/>
  <c r="C70" i="41"/>
  <c r="C71" i="41" s="1"/>
  <c r="H134" i="41"/>
  <c r="H135" i="41" s="1"/>
  <c r="N203" i="40"/>
  <c r="N204" i="40" s="1"/>
  <c r="AB150" i="41"/>
  <c r="AB151" i="41" s="1"/>
  <c r="V123" i="40"/>
  <c r="V124" i="40" s="1"/>
  <c r="AC43" i="40"/>
  <c r="AC44" i="40" s="1"/>
  <c r="AG134" i="41"/>
  <c r="AG135" i="41" s="1"/>
  <c r="E70" i="41"/>
  <c r="E71" i="41" s="1"/>
  <c r="V78" i="41"/>
  <c r="V79" i="41" s="1"/>
  <c r="I163" i="40"/>
  <c r="I164" i="40" s="1"/>
  <c r="X59" i="40"/>
  <c r="X60" i="40" s="1"/>
  <c r="H94" i="41"/>
  <c r="H95" i="41" s="1"/>
  <c r="AE51" i="40"/>
  <c r="AE52" i="40" s="1"/>
  <c r="O59" i="40"/>
  <c r="O60" i="40" s="1"/>
  <c r="U59" i="40"/>
  <c r="U60" i="40" s="1"/>
  <c r="H99" i="40"/>
  <c r="H100" i="40" s="1"/>
  <c r="Q115" i="40"/>
  <c r="Q116" i="40" s="1"/>
  <c r="O158" i="41"/>
  <c r="O159" i="41" s="1"/>
  <c r="R22" i="41"/>
  <c r="R23" i="41" s="1"/>
  <c r="J54" i="41"/>
  <c r="J55" i="41" s="1"/>
  <c r="AD70" i="41"/>
  <c r="AD71" i="41" s="1"/>
  <c r="AE131" i="40"/>
  <c r="AE132" i="40" s="1"/>
  <c r="K147" i="40"/>
  <c r="K148" i="40" s="1"/>
  <c r="AG22" i="41"/>
  <c r="AG23" i="41" s="1"/>
  <c r="E35" i="40"/>
  <c r="E36" i="40" s="1"/>
  <c r="W54" i="41"/>
  <c r="W55" i="41" s="1"/>
  <c r="Q78" i="41"/>
  <c r="Q79" i="41" s="1"/>
  <c r="R75" i="40"/>
  <c r="R76" i="40" s="1"/>
  <c r="T91" i="40"/>
  <c r="T92" i="40" s="1"/>
  <c r="R126" i="41"/>
  <c r="R127" i="41" s="1"/>
  <c r="U139" i="40"/>
  <c r="U140" i="40" s="1"/>
  <c r="AG163" i="40"/>
  <c r="AG164" i="40" s="1"/>
  <c r="W187" i="40"/>
  <c r="W188" i="40" s="1"/>
  <c r="C14" i="41"/>
  <c r="C15" i="41" s="1"/>
  <c r="AG46" i="41"/>
  <c r="AG47" i="41" s="1"/>
  <c r="Z62" i="41"/>
  <c r="Z63" i="41" s="1"/>
  <c r="M86" i="41"/>
  <c r="M87" i="41" s="1"/>
  <c r="U102" i="41"/>
  <c r="U103" i="41" s="1"/>
  <c r="AD107" i="40"/>
  <c r="AD108" i="40" s="1"/>
  <c r="G139" i="40"/>
  <c r="G140" i="40" s="1"/>
  <c r="AE147" i="40"/>
  <c r="AE148" i="40" s="1"/>
  <c r="K171" i="40"/>
  <c r="K172" i="40" s="1"/>
  <c r="K195" i="40"/>
  <c r="K196" i="40" s="1"/>
  <c r="X19" i="40"/>
  <c r="X20" i="40" s="1"/>
  <c r="O43" i="40"/>
  <c r="O44" i="40" s="1"/>
  <c r="L67" i="40"/>
  <c r="L68" i="40" s="1"/>
  <c r="AA83" i="40"/>
  <c r="AA84" i="40" s="1"/>
  <c r="Y94" i="41"/>
  <c r="Y95" i="41" s="1"/>
  <c r="O126" i="41"/>
  <c r="O127" i="41" s="1"/>
  <c r="X126" i="41"/>
  <c r="X127" i="41" s="1"/>
  <c r="V158" i="41"/>
  <c r="V159" i="41" s="1"/>
  <c r="J174" i="41"/>
  <c r="J175" i="41" s="1"/>
  <c r="AD14" i="41"/>
  <c r="AD15" i="41" s="1"/>
  <c r="AG27" i="40"/>
  <c r="AG28" i="40" s="1"/>
  <c r="Z51" i="40"/>
  <c r="Z52" i="40" s="1"/>
  <c r="AE67" i="40"/>
  <c r="AE68" i="40" s="1"/>
  <c r="AG91" i="40"/>
  <c r="AG92" i="40" s="1"/>
  <c r="K110" i="41"/>
  <c r="K111" i="41" s="1"/>
  <c r="AF131" i="40"/>
  <c r="AF132" i="40" s="1"/>
  <c r="E147" i="40"/>
  <c r="E148" i="40" s="1"/>
  <c r="U174" i="41"/>
  <c r="U175" i="41" s="1"/>
  <c r="U179" i="40"/>
  <c r="U180" i="40" s="1"/>
  <c r="V14" i="41"/>
  <c r="V15" i="41" s="1"/>
  <c r="Q30" i="41"/>
  <c r="Q31" i="41" s="1"/>
  <c r="Y51" i="40"/>
  <c r="Y52" i="40" s="1"/>
  <c r="F22" i="41"/>
  <c r="F23" i="41" s="1"/>
  <c r="AD38" i="41"/>
  <c r="AD39" i="41" s="1"/>
  <c r="AF59" i="40"/>
  <c r="AF60" i="40" s="1"/>
  <c r="M78" i="41"/>
  <c r="M79" i="41" s="1"/>
  <c r="E99" i="40"/>
  <c r="E100" i="40" s="1"/>
  <c r="H118" i="41"/>
  <c r="H119" i="41" s="1"/>
  <c r="T131" i="40"/>
  <c r="T132" i="40" s="1"/>
  <c r="W147" i="40"/>
  <c r="W148" i="40" s="1"/>
  <c r="Z179" i="40"/>
  <c r="Z180" i="40" s="1"/>
  <c r="L195" i="40"/>
  <c r="L196" i="40" s="1"/>
  <c r="J78" i="41"/>
  <c r="J79" i="41" s="1"/>
  <c r="X158" i="41"/>
  <c r="X159" i="41" s="1"/>
  <c r="W78" i="41"/>
  <c r="W79" i="41" s="1"/>
  <c r="V43" i="40"/>
  <c r="V44" i="40" s="1"/>
  <c r="AB110" i="41"/>
  <c r="AB111" i="41" s="1"/>
  <c r="N190" i="41"/>
  <c r="N191" i="41" s="1"/>
  <c r="U22" i="41"/>
  <c r="U23" i="41" s="1"/>
  <c r="H91" i="40"/>
  <c r="H92" i="40" s="1"/>
  <c r="Q155" i="40"/>
  <c r="Q156" i="40" s="1"/>
  <c r="AG158" i="41"/>
  <c r="AG159" i="41" s="1"/>
  <c r="I54" i="41"/>
  <c r="I55" i="41" s="1"/>
  <c r="N123" i="40"/>
  <c r="N124" i="40" s="1"/>
  <c r="V174" i="41"/>
  <c r="V175" i="41" s="1"/>
  <c r="T59" i="40"/>
  <c r="T60" i="40" s="1"/>
  <c r="J163" i="40"/>
  <c r="J164" i="40" s="1"/>
  <c r="I75" i="40"/>
  <c r="I76" i="40" s="1"/>
  <c r="I139" i="40"/>
  <c r="I140" i="40" s="1"/>
  <c r="AF70" i="41"/>
  <c r="AF71" i="41" s="1"/>
  <c r="T187" i="40"/>
  <c r="T188" i="40" s="1"/>
  <c r="N83" i="40"/>
  <c r="N84" i="40" s="1"/>
  <c r="I102" i="41"/>
  <c r="I103" i="41" s="1"/>
  <c r="T203" i="40"/>
  <c r="T204" i="40" s="1"/>
  <c r="D139" i="40"/>
  <c r="D140" i="40" s="1"/>
  <c r="AB67" i="40"/>
  <c r="AB68" i="40" s="1"/>
  <c r="M158" i="41"/>
  <c r="M159" i="41" s="1"/>
  <c r="AB46" i="41"/>
  <c r="AB47" i="41" s="1"/>
  <c r="L150" i="41"/>
  <c r="L151" i="41" s="1"/>
  <c r="E78" i="41"/>
  <c r="E79" i="41" s="1"/>
  <c r="D99" i="40"/>
  <c r="D100" i="40" s="1"/>
  <c r="AA86" i="41"/>
  <c r="AA87" i="41" s="1"/>
  <c r="G83" i="40"/>
  <c r="G84" i="40" s="1"/>
  <c r="AG102" i="41"/>
  <c r="AG103" i="41" s="1"/>
  <c r="X182" i="41"/>
  <c r="X183" i="41" s="1"/>
  <c r="D187" i="40"/>
  <c r="D188" i="40" s="1"/>
  <c r="AE83" i="40"/>
  <c r="AE84" i="40" s="1"/>
  <c r="H163" i="40"/>
  <c r="H164" i="40" s="1"/>
  <c r="AD62" i="41"/>
  <c r="AD63" i="41" s="1"/>
  <c r="P70" i="41"/>
  <c r="P71" i="41" s="1"/>
  <c r="P115" i="40"/>
  <c r="P116" i="40" s="1"/>
  <c r="F62" i="41"/>
  <c r="F63" i="41" s="1"/>
  <c r="T158" i="41"/>
  <c r="T159" i="41" s="1"/>
  <c r="AA187" i="40"/>
  <c r="AA188" i="40" s="1"/>
  <c r="F46" i="41"/>
  <c r="F47" i="41" s="1"/>
  <c r="D131" i="40"/>
  <c r="D132" i="40" s="1"/>
  <c r="N59" i="40"/>
  <c r="N60" i="40" s="1"/>
  <c r="T171" i="40"/>
  <c r="T172" i="40" s="1"/>
  <c r="I142" i="41"/>
  <c r="I143" i="41" s="1"/>
  <c r="AF115" i="40"/>
  <c r="AF116" i="40" s="1"/>
  <c r="K27" i="40"/>
  <c r="K28" i="40" s="1"/>
  <c r="AA163" i="40"/>
  <c r="AA164" i="40" s="1"/>
  <c r="Q54" i="41"/>
  <c r="Q55" i="41" s="1"/>
  <c r="AA182" i="41"/>
  <c r="AA183" i="41" s="1"/>
  <c r="I86" i="41"/>
  <c r="I87" i="41" s="1"/>
  <c r="C142" i="41"/>
  <c r="C143" i="41" s="1"/>
  <c r="E59" i="40"/>
  <c r="E60" i="40" s="1"/>
  <c r="E158" i="41"/>
  <c r="E159" i="41" s="1"/>
  <c r="K102" i="41"/>
  <c r="K103" i="41" s="1"/>
  <c r="L155" i="40"/>
  <c r="L156" i="40" s="1"/>
  <c r="J83" i="40"/>
  <c r="J84" i="40" s="1"/>
  <c r="W166" i="41"/>
  <c r="W167" i="41" s="1"/>
  <c r="AE59" i="40"/>
  <c r="AE60" i="40" s="1"/>
  <c r="AB14" i="41"/>
  <c r="AB15" i="41" s="1"/>
  <c r="X94" i="41"/>
  <c r="X95" i="41" s="1"/>
  <c r="N75" i="40"/>
  <c r="N76" i="40" s="1"/>
  <c r="O94" i="41"/>
  <c r="O95" i="41" s="1"/>
  <c r="K19" i="40"/>
  <c r="K20" i="40" s="1"/>
  <c r="Y35" i="40"/>
  <c r="Y36" i="40" s="1"/>
  <c r="M126" i="41"/>
  <c r="M127" i="41" s="1"/>
  <c r="K46" i="41"/>
  <c r="K47" i="41" s="1"/>
  <c r="AA75" i="40"/>
  <c r="AA76" i="40" s="1"/>
  <c r="J155" i="40"/>
  <c r="J156" i="40" s="1"/>
  <c r="C91" i="40"/>
  <c r="C92" i="40" s="1"/>
  <c r="J43" i="40"/>
  <c r="J44" i="40" s="1"/>
  <c r="Z150" i="41"/>
  <c r="Z151" i="41" s="1"/>
  <c r="L75" i="40"/>
  <c r="L76" i="40" s="1"/>
  <c r="R187" i="40"/>
  <c r="R188" i="40" s="1"/>
  <c r="W163" i="40"/>
  <c r="W164" i="40" s="1"/>
  <c r="AG35" i="40"/>
  <c r="AG36" i="40" s="1"/>
  <c r="Y67" i="40"/>
  <c r="Y68" i="40" s="1"/>
  <c r="F83" i="40"/>
  <c r="F84" i="40" s="1"/>
  <c r="K190" i="41"/>
  <c r="K191" i="41" s="1"/>
  <c r="G99" i="40"/>
  <c r="G100" i="40" s="1"/>
  <c r="R91" i="40"/>
  <c r="R92" i="40" s="1"/>
  <c r="W139" i="40"/>
  <c r="W140" i="40" s="1"/>
  <c r="Y99" i="40"/>
  <c r="Y100" i="40" s="1"/>
  <c r="AA19" i="40"/>
  <c r="AA20" i="40" s="1"/>
  <c r="E38" i="41"/>
  <c r="E39" i="41" s="1"/>
  <c r="AD99" i="40"/>
  <c r="AD100" i="40" s="1"/>
  <c r="G179" i="40"/>
  <c r="G180" i="40" s="1"/>
  <c r="I43" i="40"/>
  <c r="I44" i="40" s="1"/>
  <c r="S83" i="40"/>
  <c r="S84" i="40" s="1"/>
  <c r="AC30" i="41"/>
  <c r="AC31" i="41" s="1"/>
  <c r="F27" i="40"/>
  <c r="F28" i="40" s="1"/>
  <c r="S59" i="40"/>
  <c r="S60" i="40" s="1"/>
  <c r="T86" i="41"/>
  <c r="T87" i="41" s="1"/>
  <c r="AC102" i="41"/>
  <c r="AC103" i="41" s="1"/>
  <c r="G115" i="40"/>
  <c r="G116" i="40" s="1"/>
  <c r="AB139" i="40"/>
  <c r="AB140" i="40" s="1"/>
  <c r="S142" i="41"/>
  <c r="S143" i="41" s="1"/>
  <c r="AE171" i="40"/>
  <c r="AE172" i="40" s="1"/>
  <c r="Z190" i="41"/>
  <c r="Z191" i="41" s="1"/>
  <c r="Z198" i="41"/>
  <c r="Z199" i="41" s="1"/>
  <c r="Z22" i="41"/>
  <c r="Z23" i="41" s="1"/>
  <c r="U30" i="41"/>
  <c r="U31" i="41" s="1"/>
  <c r="AB62" i="41"/>
  <c r="AB63" i="41" s="1"/>
  <c r="W75" i="40"/>
  <c r="W76" i="40" s="1"/>
  <c r="T94" i="41"/>
  <c r="T95" i="41" s="1"/>
  <c r="J107" i="40"/>
  <c r="J108" i="40" s="1"/>
  <c r="AB123" i="40"/>
  <c r="AB124" i="40" s="1"/>
  <c r="W142" i="41"/>
  <c r="W143" i="41" s="1"/>
  <c r="F171" i="40"/>
  <c r="F172" i="40" s="1"/>
  <c r="H187" i="40"/>
  <c r="H188" i="40" s="1"/>
  <c r="Q19" i="40"/>
  <c r="Q20" i="40" s="1"/>
  <c r="L27" i="40"/>
  <c r="L28" i="40" s="1"/>
  <c r="V46" i="41"/>
  <c r="V47" i="41" s="1"/>
  <c r="AB78" i="41"/>
  <c r="AB79" i="41" s="1"/>
  <c r="S94" i="41"/>
  <c r="S95" i="41" s="1"/>
  <c r="D110" i="41"/>
  <c r="D111" i="41" s="1"/>
  <c r="AE134" i="41"/>
  <c r="AE135" i="41" s="1"/>
  <c r="AC134" i="41"/>
  <c r="AC135" i="41" s="1"/>
  <c r="D155" i="40"/>
  <c r="D156" i="40" s="1"/>
  <c r="W179" i="40"/>
  <c r="W180" i="40" s="1"/>
  <c r="O27" i="40"/>
  <c r="O28" i="40" s="1"/>
  <c r="AD35" i="40"/>
  <c r="AD36" i="40" s="1"/>
  <c r="D67" i="40"/>
  <c r="D68" i="40" s="1"/>
  <c r="W86" i="41"/>
  <c r="W87" i="41" s="1"/>
  <c r="K94" i="41"/>
  <c r="K95" i="41" s="1"/>
  <c r="AC123" i="40"/>
  <c r="AC124" i="40" s="1"/>
  <c r="Z142" i="41"/>
  <c r="Z143" i="41" s="1"/>
  <c r="AD163" i="40"/>
  <c r="AD164" i="40" s="1"/>
  <c r="O179" i="40"/>
  <c r="O180" i="40" s="1"/>
  <c r="D195" i="40"/>
  <c r="D196" i="40" s="1"/>
  <c r="Y22" i="41"/>
  <c r="Y23" i="41" s="1"/>
  <c r="C43" i="40"/>
  <c r="C44" i="40" s="1"/>
  <c r="W70" i="41"/>
  <c r="W71" i="41" s="1"/>
  <c r="N91" i="40"/>
  <c r="N92" i="40" s="1"/>
  <c r="F110" i="41"/>
  <c r="F111" i="41" s="1"/>
  <c r="AG123" i="40"/>
  <c r="AG124" i="40" s="1"/>
  <c r="V139" i="40"/>
  <c r="V140" i="40" s="1"/>
  <c r="Y158" i="41"/>
  <c r="Y159" i="41" s="1"/>
  <c r="Y171" i="40"/>
  <c r="Y172" i="40" s="1"/>
  <c r="W14" i="41"/>
  <c r="W15" i="41" s="1"/>
  <c r="V38" i="41"/>
  <c r="V39" i="41" s="1"/>
  <c r="N51" i="40"/>
  <c r="N52" i="40" s="1"/>
  <c r="AG75" i="40"/>
  <c r="AG76" i="40" s="1"/>
  <c r="J94" i="41"/>
  <c r="J95" i="41" s="1"/>
  <c r="W107" i="40"/>
  <c r="W108" i="40" s="1"/>
  <c r="V126" i="41"/>
  <c r="V127" i="41" s="1"/>
  <c r="AF142" i="41"/>
  <c r="AF143" i="41" s="1"/>
  <c r="D163" i="40"/>
  <c r="D164" i="40" s="1"/>
  <c r="J171" i="40"/>
  <c r="J172" i="40" s="1"/>
  <c r="J30" i="41"/>
  <c r="J31" i="41" s="1"/>
  <c r="S27" i="40"/>
  <c r="S28" i="40" s="1"/>
  <c r="AA46" i="41"/>
  <c r="AA47" i="41" s="1"/>
  <c r="L22" i="41"/>
  <c r="L23" i="41" s="1"/>
  <c r="AE46" i="41"/>
  <c r="AE47" i="41" s="1"/>
  <c r="AD59" i="40"/>
  <c r="AD60" i="40" s="1"/>
  <c r="M83" i="40"/>
  <c r="M84" i="40" s="1"/>
  <c r="Z102" i="41"/>
  <c r="Z103" i="41" s="1"/>
  <c r="P118" i="41"/>
  <c r="P119" i="41" s="1"/>
  <c r="P131" i="40"/>
  <c r="P132" i="40" s="1"/>
  <c r="AC158" i="41"/>
  <c r="AC159" i="41" s="1"/>
  <c r="Y174" i="41"/>
  <c r="Y175" i="41" s="1"/>
  <c r="D198" i="41"/>
  <c r="D199" i="41" s="1"/>
  <c r="Z75" i="40"/>
  <c r="Z76" i="40" s="1"/>
  <c r="AC155" i="40"/>
  <c r="AC156" i="40" s="1"/>
  <c r="F94" i="41"/>
  <c r="F95" i="41" s="1"/>
  <c r="C46" i="41"/>
  <c r="C47" i="41" s="1"/>
  <c r="J126" i="41"/>
  <c r="J127" i="41" s="1"/>
  <c r="Y78" i="41"/>
  <c r="Y79" i="41" s="1"/>
  <c r="T27" i="40"/>
  <c r="T28" i="40" s="1"/>
  <c r="AE99" i="40"/>
  <c r="AE100" i="40" s="1"/>
  <c r="E179" i="40"/>
  <c r="E180" i="40" s="1"/>
  <c r="S14" i="41"/>
  <c r="S15" i="41" s="1"/>
  <c r="F54" i="41"/>
  <c r="F55" i="41" s="1"/>
  <c r="R134" i="41"/>
  <c r="R135" i="41" s="1"/>
  <c r="AE190" i="41"/>
  <c r="AE191" i="41" s="1"/>
  <c r="K83" i="40"/>
  <c r="K84" i="40" s="1"/>
  <c r="T102" i="41"/>
  <c r="T103" i="41" s="1"/>
  <c r="AD83" i="40"/>
  <c r="AD84" i="40" s="1"/>
  <c r="V142" i="41"/>
  <c r="V143" i="41" s="1"/>
  <c r="P99" i="40"/>
  <c r="P100" i="40" s="1"/>
  <c r="W19" i="40"/>
  <c r="W20" i="40" s="1"/>
  <c r="D107" i="40"/>
  <c r="D108" i="40" s="1"/>
  <c r="AC99" i="40"/>
  <c r="AC100" i="40" s="1"/>
  <c r="AC19" i="40"/>
  <c r="AC20" i="40" s="1"/>
  <c r="H150" i="41"/>
  <c r="H151" i="41" s="1"/>
  <c r="AF83" i="40"/>
  <c r="AF84" i="40" s="1"/>
  <c r="AA107" i="40"/>
  <c r="AA108" i="40" s="1"/>
  <c r="I179" i="40"/>
  <c r="I180" i="40" s="1"/>
  <c r="AD142" i="41"/>
  <c r="AD143" i="41" s="1"/>
  <c r="AC67" i="40"/>
  <c r="AC68" i="40" s="1"/>
  <c r="I91" i="40"/>
  <c r="I92" i="40" s="1"/>
  <c r="AA94" i="41"/>
  <c r="AA95" i="41" s="1"/>
  <c r="G86" i="41"/>
  <c r="G87" i="41" s="1"/>
  <c r="C75" i="40"/>
  <c r="C76" i="40" s="1"/>
  <c r="O171" i="40"/>
  <c r="O172" i="40" s="1"/>
  <c r="C94" i="41"/>
  <c r="C95" i="41" s="1"/>
  <c r="H166" i="41"/>
  <c r="H167" i="41" s="1"/>
  <c r="R70" i="41"/>
  <c r="R71" i="41" s="1"/>
  <c r="AF139" i="40"/>
  <c r="AF140" i="40" s="1"/>
  <c r="X14" i="41"/>
  <c r="X15" i="41" s="1"/>
  <c r="R107" i="40"/>
  <c r="R108" i="40" s="1"/>
  <c r="L19" i="40"/>
  <c r="L20" i="40" s="1"/>
  <c r="U147" i="40"/>
  <c r="U148" i="40" s="1"/>
  <c r="Y59" i="40"/>
  <c r="Y60" i="40" s="1"/>
  <c r="V110" i="41"/>
  <c r="V111" i="41" s="1"/>
  <c r="U142" i="41"/>
  <c r="U143" i="41" s="1"/>
  <c r="V67" i="40"/>
  <c r="V68" i="40" s="1"/>
  <c r="E91" i="40"/>
  <c r="E92" i="40" s="1"/>
  <c r="Q187" i="40"/>
  <c r="Q188" i="40" s="1"/>
  <c r="W118" i="41"/>
  <c r="W119" i="41" s="1"/>
  <c r="K78" i="41"/>
  <c r="K79" i="41" s="1"/>
  <c r="N46" i="41"/>
  <c r="N47" i="41" s="1"/>
  <c r="T134" i="41"/>
  <c r="T135" i="41" s="1"/>
  <c r="P195" i="40"/>
  <c r="P196" i="40" s="1"/>
  <c r="X142" i="41"/>
  <c r="X143" i="41" s="1"/>
  <c r="K30" i="41"/>
  <c r="K31" i="41" s="1"/>
  <c r="M134" i="41"/>
  <c r="M135" i="41" s="1"/>
  <c r="C131" i="40"/>
  <c r="C132" i="40" s="1"/>
  <c r="L123" i="40"/>
  <c r="L124" i="40" s="1"/>
  <c r="R78" i="41"/>
  <c r="R79" i="41" s="1"/>
  <c r="P30" i="41"/>
  <c r="P31" i="41" s="1"/>
  <c r="AD110" i="41"/>
  <c r="AD111" i="41" s="1"/>
  <c r="J179" i="40"/>
  <c r="J180" i="40" s="1"/>
  <c r="AC70" i="41"/>
  <c r="AC71" i="41" s="1"/>
  <c r="AB147" i="40"/>
  <c r="AB148" i="40" s="1"/>
  <c r="Q67" i="40"/>
  <c r="Q68" i="40" s="1"/>
  <c r="J142" i="41"/>
  <c r="J143" i="41" s="1"/>
  <c r="W30" i="41"/>
  <c r="W31" i="41" s="1"/>
  <c r="R99" i="40"/>
  <c r="R100" i="40" s="1"/>
  <c r="W150" i="41"/>
  <c r="W151" i="41" s="1"/>
  <c r="L182" i="41"/>
  <c r="L183" i="41" s="1"/>
  <c r="F38" i="41"/>
  <c r="F39" i="41" s="1"/>
  <c r="AA91" i="40"/>
  <c r="AA92" i="40" s="1"/>
  <c r="AD179" i="40"/>
  <c r="AD180" i="40" s="1"/>
  <c r="D150" i="41"/>
  <c r="D151" i="41" s="1"/>
  <c r="Y27" i="40"/>
  <c r="Y28" i="40" s="1"/>
  <c r="L110" i="41"/>
  <c r="L111" i="41" s="1"/>
  <c r="AA38" i="41"/>
  <c r="AA39" i="41" s="1"/>
  <c r="X83" i="40"/>
  <c r="X84" i="40" s="1"/>
  <c r="R139" i="40"/>
  <c r="R140" i="40" s="1"/>
  <c r="AE174" i="41"/>
  <c r="AE175" i="41" s="1"/>
  <c r="T198" i="41"/>
  <c r="T199" i="41" s="1"/>
  <c r="AF203" i="40"/>
  <c r="AF204" i="40" s="1"/>
  <c r="X118" i="41"/>
  <c r="X119" i="41" s="1"/>
  <c r="AE163" i="40"/>
  <c r="AE164" i="40" s="1"/>
  <c r="I27" i="40"/>
  <c r="I28" i="40" s="1"/>
  <c r="AA59" i="40"/>
  <c r="AA60" i="40" s="1"/>
  <c r="O102" i="41"/>
  <c r="O103" i="41" s="1"/>
  <c r="AA118" i="41"/>
  <c r="AA119" i="41" s="1"/>
  <c r="P142" i="41"/>
  <c r="P143" i="41" s="1"/>
  <c r="L158" i="41"/>
  <c r="L159" i="41" s="1"/>
  <c r="AG166" i="41"/>
  <c r="AG167" i="41" s="1"/>
  <c r="R195" i="40"/>
  <c r="R196" i="40" s="1"/>
  <c r="AD19" i="40"/>
  <c r="AD20" i="40" s="1"/>
  <c r="I46" i="41"/>
  <c r="I47" i="41" s="1"/>
  <c r="E62" i="41"/>
  <c r="E63" i="41" s="1"/>
  <c r="Y86" i="41"/>
  <c r="Y87" i="41" s="1"/>
  <c r="T99" i="40"/>
  <c r="T100" i="40" s="1"/>
  <c r="Y126" i="41"/>
  <c r="Y127" i="41" s="1"/>
  <c r="D126" i="41"/>
  <c r="D127" i="41" s="1"/>
  <c r="Y150" i="41"/>
  <c r="Y151" i="41" s="1"/>
  <c r="T166" i="41"/>
  <c r="T167" i="41" s="1"/>
  <c r="K198" i="41"/>
  <c r="K199" i="41" s="1"/>
  <c r="M30" i="41"/>
  <c r="M31" i="41" s="1"/>
  <c r="U46" i="41"/>
  <c r="U47" i="41" s="1"/>
  <c r="AG43" i="40"/>
  <c r="AG44" i="40" s="1"/>
  <c r="T75" i="40"/>
  <c r="T76" i="40" s="1"/>
  <c r="F99" i="40"/>
  <c r="F100" i="40" s="1"/>
  <c r="M123" i="40"/>
  <c r="M124" i="40" s="1"/>
  <c r="J134" i="41"/>
  <c r="J135" i="41" s="1"/>
  <c r="F158" i="41"/>
  <c r="F159" i="41" s="1"/>
  <c r="R174" i="41"/>
  <c r="R175" i="41" s="1"/>
  <c r="AF190" i="41"/>
  <c r="AF191" i="41" s="1"/>
  <c r="J187" i="40"/>
  <c r="J188" i="40" s="1"/>
  <c r="AF22" i="41"/>
  <c r="AF23" i="41" s="1"/>
  <c r="AD46" i="41"/>
  <c r="AD47" i="41" s="1"/>
  <c r="X62" i="41"/>
  <c r="X63" i="41" s="1"/>
  <c r="I83" i="40"/>
  <c r="I84" i="40" s="1"/>
  <c r="W102" i="41"/>
  <c r="W103" i="41" s="1"/>
  <c r="U115" i="40"/>
  <c r="U116" i="40" s="1"/>
  <c r="AF134" i="41"/>
  <c r="AF135" i="41" s="1"/>
  <c r="C158" i="41"/>
  <c r="C159" i="41" s="1"/>
  <c r="AB166" i="41"/>
  <c r="AB167" i="41" s="1"/>
  <c r="AB174" i="41"/>
  <c r="AB175" i="41" s="1"/>
  <c r="T22" i="41"/>
  <c r="T23" i="41" s="1"/>
  <c r="Y30" i="41"/>
  <c r="Y31" i="41" s="1"/>
  <c r="O51" i="40"/>
  <c r="O52" i="40" s="1"/>
  <c r="S70" i="41"/>
  <c r="S71" i="41" s="1"/>
  <c r="J110" i="41"/>
  <c r="J111" i="41" s="1"/>
  <c r="G118" i="41"/>
  <c r="G119" i="41" s="1"/>
  <c r="U134" i="41"/>
  <c r="U135" i="41" s="1"/>
  <c r="AF147" i="40"/>
  <c r="AF148" i="40" s="1"/>
  <c r="Z166" i="41"/>
  <c r="Z167" i="41" s="1"/>
  <c r="AE195" i="40"/>
  <c r="AE196" i="40" s="1"/>
  <c r="U38" i="41"/>
  <c r="U39" i="41" s="1"/>
  <c r="N54" i="41"/>
  <c r="N55" i="41" s="1"/>
  <c r="C67" i="40"/>
  <c r="C68" i="40" s="1"/>
  <c r="X86" i="41"/>
  <c r="X87" i="41" s="1"/>
  <c r="G102" i="41"/>
  <c r="G103" i="41" s="1"/>
  <c r="W115" i="40"/>
  <c r="W116" i="40" s="1"/>
  <c r="R142" i="41"/>
  <c r="R143" i="41" s="1"/>
  <c r="N163" i="40"/>
  <c r="N164" i="40" s="1"/>
  <c r="C163" i="40"/>
  <c r="C164" i="40" s="1"/>
  <c r="L198" i="41"/>
  <c r="L199" i="41" s="1"/>
  <c r="D35" i="40"/>
  <c r="D36" i="40" s="1"/>
  <c r="AE54" i="41"/>
  <c r="AE55" i="41" s="1"/>
  <c r="C62" i="41"/>
  <c r="C63" i="41" s="1"/>
  <c r="Z86" i="41"/>
  <c r="Z87" i="41" s="1"/>
  <c r="O91" i="40"/>
  <c r="O92" i="40" s="1"/>
  <c r="M118" i="41"/>
  <c r="M119" i="41" s="1"/>
  <c r="G147" i="40"/>
  <c r="G148" i="40" s="1"/>
  <c r="P163" i="40"/>
  <c r="P164" i="40" s="1"/>
  <c r="S166" i="41"/>
  <c r="S167" i="41" s="1"/>
  <c r="H19" i="40"/>
  <c r="H20" i="40" s="1"/>
  <c r="S35" i="40"/>
  <c r="S36" i="40" s="1"/>
  <c r="J62" i="41"/>
  <c r="J63" i="41" s="1"/>
  <c r="AF75" i="40"/>
  <c r="AF76" i="40" s="1"/>
  <c r="AB99" i="40"/>
  <c r="AB100" i="40" s="1"/>
  <c r="W110" i="41"/>
  <c r="W111" i="41" s="1"/>
  <c r="T115" i="40"/>
  <c r="T116" i="40" s="1"/>
  <c r="V147" i="40"/>
  <c r="V148" i="40" s="1"/>
  <c r="O163" i="40"/>
  <c r="O164" i="40" s="1"/>
  <c r="Q190" i="41"/>
  <c r="Q191" i="41" s="1"/>
  <c r="R19" i="40"/>
  <c r="R20" i="40" s="1"/>
  <c r="W27" i="40"/>
  <c r="W28" i="40" s="1"/>
  <c r="U43" i="40"/>
  <c r="U44" i="40" s="1"/>
  <c r="D14" i="41"/>
  <c r="D15" i="41" s="1"/>
  <c r="O14" i="41"/>
  <c r="O15" i="41" s="1"/>
  <c r="M54" i="41"/>
  <c r="M55" i="41" s="1"/>
  <c r="H86" i="41"/>
  <c r="H87" i="41" s="1"/>
  <c r="G110" i="41"/>
  <c r="G111" i="41" s="1"/>
  <c r="X115" i="40"/>
  <c r="X116" i="40" s="1"/>
  <c r="S134" i="41"/>
  <c r="S135" i="41" s="1"/>
  <c r="G166" i="41"/>
  <c r="G167" i="41" s="1"/>
  <c r="AF174" i="41"/>
  <c r="AF175" i="41" s="1"/>
  <c r="F14" i="41"/>
  <c r="F15" i="41" s="1"/>
  <c r="Z83" i="40"/>
  <c r="Z84" i="40" s="1"/>
  <c r="G158" i="41"/>
  <c r="G159" i="41" s="1"/>
  <c r="AC126" i="41"/>
  <c r="AC127" i="41" s="1"/>
  <c r="I51" i="40"/>
  <c r="I52" i="40" s="1"/>
  <c r="AB126" i="41"/>
  <c r="AB127" i="41" s="1"/>
  <c r="L126" i="41"/>
  <c r="L127" i="41" s="1"/>
  <c r="G27" i="40"/>
  <c r="G28" i="40" s="1"/>
  <c r="L107" i="40"/>
  <c r="L108" i="40" s="1"/>
  <c r="N171" i="40"/>
  <c r="N172" i="40" s="1"/>
  <c r="F150" i="41"/>
  <c r="F151" i="41" s="1"/>
  <c r="U62" i="41"/>
  <c r="U63" i="41" s="1"/>
  <c r="Z139" i="40"/>
  <c r="Z140" i="40" s="1"/>
  <c r="I174" i="41"/>
  <c r="I175" i="41" s="1"/>
  <c r="AB102" i="41"/>
  <c r="AB103" i="41" s="1"/>
  <c r="R155" i="40"/>
  <c r="R156" i="40" s="1"/>
  <c r="M91" i="40"/>
  <c r="M92" i="40" s="1"/>
  <c r="F155" i="40"/>
  <c r="F156" i="40" s="1"/>
  <c r="U91" i="40"/>
  <c r="U92" i="40" s="1"/>
  <c r="J67" i="40"/>
  <c r="J68" i="40" s="1"/>
  <c r="Q110" i="41"/>
  <c r="Q111" i="41" s="1"/>
  <c r="D118" i="41"/>
  <c r="D119" i="41" s="1"/>
  <c r="I19" i="40"/>
  <c r="I20" i="40" s="1"/>
  <c r="T163" i="40"/>
  <c r="T164" i="40" s="1"/>
  <c r="AF99" i="40"/>
  <c r="AF100" i="40" s="1"/>
  <c r="AC174" i="41"/>
  <c r="AC175" i="41" s="1"/>
  <c r="L115" i="40"/>
  <c r="L116" i="40" s="1"/>
  <c r="AB142" i="41"/>
  <c r="AB143" i="41" s="1"/>
  <c r="F75" i="40"/>
  <c r="F76" i="40" s="1"/>
  <c r="D86" i="41"/>
  <c r="D87" i="41" s="1"/>
  <c r="H67" i="40"/>
  <c r="H68" i="40" s="1"/>
  <c r="J59" i="40"/>
  <c r="J60" i="40" s="1"/>
  <c r="K62" i="41"/>
  <c r="K63" i="41" s="1"/>
  <c r="Y163" i="40"/>
  <c r="Y164" i="40" s="1"/>
  <c r="G14" i="41"/>
  <c r="G15" i="41" s="1"/>
  <c r="X107" i="40"/>
  <c r="X108" i="40" s="1"/>
  <c r="S174" i="41"/>
  <c r="S175" i="41" s="1"/>
  <c r="V62" i="41"/>
  <c r="V63" i="41" s="1"/>
  <c r="H110" i="41"/>
  <c r="H111" i="41" s="1"/>
  <c r="E171" i="40"/>
  <c r="E172" i="40" s="1"/>
  <c r="AA43" i="40"/>
  <c r="AA44" i="40" s="1"/>
  <c r="Z123" i="40"/>
  <c r="Z124" i="40" s="1"/>
  <c r="AC166" i="41"/>
  <c r="AC167" i="41" s="1"/>
  <c r="AC59" i="40"/>
  <c r="AC60" i="40" s="1"/>
  <c r="Q158" i="41"/>
  <c r="Q159" i="41" s="1"/>
  <c r="N134" i="41"/>
  <c r="N135" i="41" s="1"/>
  <c r="AE75" i="40"/>
  <c r="AE76" i="40" s="1"/>
  <c r="Z174" i="41"/>
  <c r="Z175" i="41" s="1"/>
  <c r="P126" i="41"/>
  <c r="P127" i="41" s="1"/>
  <c r="AC22" i="41"/>
  <c r="AC23" i="41" s="1"/>
  <c r="K134" i="41"/>
  <c r="K135" i="41" s="1"/>
  <c r="U182" i="41"/>
  <c r="U183" i="41" s="1"/>
  <c r="F118" i="41"/>
  <c r="F119" i="41" s="1"/>
  <c r="F91" i="40"/>
  <c r="F92" i="40" s="1"/>
  <c r="AG150" i="41"/>
  <c r="AG151" i="41" s="1"/>
  <c r="AE78" i="41"/>
  <c r="AE79" i="41" s="1"/>
  <c r="AC78" i="41"/>
  <c r="AC79" i="41" s="1"/>
  <c r="T30" i="41"/>
  <c r="T31" i="41" s="1"/>
  <c r="E142" i="41"/>
  <c r="E143" i="41" s="1"/>
  <c r="N107" i="40"/>
  <c r="N108" i="40" s="1"/>
  <c r="AG67" i="40"/>
  <c r="AG68" i="40" s="1"/>
  <c r="X46" i="41"/>
  <c r="X47" i="41" s="1"/>
  <c r="U171" i="40"/>
  <c r="U172" i="40" s="1"/>
  <c r="P22" i="41"/>
  <c r="P23" i="41" s="1"/>
  <c r="Z94" i="41"/>
  <c r="Z95" i="41" s="1"/>
  <c r="I166" i="41"/>
  <c r="I167" i="41" s="1"/>
  <c r="E75" i="40"/>
  <c r="E76" i="40" s="1"/>
  <c r="K158" i="41"/>
  <c r="K159" i="41" s="1"/>
  <c r="AG51" i="40"/>
  <c r="AG52" i="40" s="1"/>
  <c r="I123" i="40"/>
  <c r="I124" i="40" s="1"/>
  <c r="AA166" i="41"/>
  <c r="AA167" i="41" s="1"/>
  <c r="AF38" i="41"/>
  <c r="AF39" i="41" s="1"/>
  <c r="AA54" i="41"/>
  <c r="AA55" i="41" s="1"/>
  <c r="N182" i="41"/>
  <c r="N183" i="41" s="1"/>
  <c r="L139" i="40"/>
  <c r="L140" i="40" s="1"/>
  <c r="Y110" i="41"/>
  <c r="Y111" i="41" s="1"/>
  <c r="R102" i="41"/>
  <c r="R103" i="41" s="1"/>
  <c r="AG83" i="40"/>
  <c r="AG84" i="40" s="1"/>
  <c r="S54" i="41"/>
  <c r="S55" i="41" s="1"/>
  <c r="J131" i="40"/>
  <c r="J132" i="40" s="1"/>
  <c r="AC190" i="41"/>
  <c r="AC191" i="41" s="1"/>
  <c r="J27" i="40"/>
  <c r="J28" i="40" s="1"/>
  <c r="X43" i="40"/>
  <c r="X44" i="40" s="1"/>
  <c r="M67" i="40"/>
  <c r="M68" i="40" s="1"/>
  <c r="L78" i="41"/>
  <c r="L79" i="41" s="1"/>
  <c r="H102" i="41"/>
  <c r="H103" i="41" s="1"/>
  <c r="AG126" i="41"/>
  <c r="AG127" i="41" s="1"/>
  <c r="H139" i="40"/>
  <c r="H140" i="40" s="1"/>
  <c r="T155" i="40"/>
  <c r="T156" i="40" s="1"/>
  <c r="R182" i="41"/>
  <c r="R183" i="41" s="1"/>
  <c r="Y187" i="40"/>
  <c r="Y188" i="40" s="1"/>
  <c r="I30" i="41"/>
  <c r="I31" i="41" s="1"/>
  <c r="AE43" i="40"/>
  <c r="AE44" i="40" s="1"/>
  <c r="Z67" i="40"/>
  <c r="Z68" i="40" s="1"/>
  <c r="AG94" i="41"/>
  <c r="AG95" i="41" s="1"/>
  <c r="AE110" i="41"/>
  <c r="AE111" i="41" s="1"/>
  <c r="U126" i="41"/>
  <c r="U127" i="41" s="1"/>
  <c r="AD131" i="40"/>
  <c r="AD132" i="40" s="1"/>
  <c r="W158" i="41"/>
  <c r="W159" i="41" s="1"/>
  <c r="K174" i="41"/>
  <c r="K175" i="41" s="1"/>
  <c r="AG203" i="40"/>
  <c r="AG204" i="40" s="1"/>
  <c r="T195" i="40"/>
  <c r="T196" i="40" s="1"/>
  <c r="AF27" i="40"/>
  <c r="AF28" i="40" s="1"/>
  <c r="R43" i="40"/>
  <c r="R44" i="40" s="1"/>
  <c r="O54" i="41"/>
  <c r="O55" i="41" s="1"/>
  <c r="AE70" i="41"/>
  <c r="AE71" i="41" s="1"/>
  <c r="O99" i="40"/>
  <c r="O100" i="40" s="1"/>
  <c r="Z99" i="40"/>
  <c r="Z100" i="40" s="1"/>
  <c r="L131" i="40"/>
  <c r="L132" i="40" s="1"/>
  <c r="AE155" i="40"/>
  <c r="AE156" i="40" s="1"/>
  <c r="AD158" i="41"/>
  <c r="AD159" i="41" s="1"/>
  <c r="X195" i="40"/>
  <c r="X196" i="40" s="1"/>
  <c r="F19" i="40"/>
  <c r="F20" i="40" s="1"/>
  <c r="M38" i="41"/>
  <c r="M39" i="41" s="1"/>
  <c r="G51" i="40"/>
  <c r="G52" i="40" s="1"/>
  <c r="AC83" i="40"/>
  <c r="AC84" i="40" s="1"/>
  <c r="V99" i="40"/>
  <c r="V100" i="40" s="1"/>
  <c r="G107" i="40"/>
  <c r="G108" i="40" s="1"/>
  <c r="O131" i="40"/>
  <c r="O132" i="40" s="1"/>
  <c r="O142" i="41"/>
  <c r="O143" i="41" s="1"/>
  <c r="AA179" i="40"/>
  <c r="AA180" i="40" s="1"/>
  <c r="AF14" i="41"/>
  <c r="AF15" i="41" s="1"/>
  <c r="J35" i="40"/>
  <c r="J36" i="40" s="1"/>
  <c r="E54" i="41"/>
  <c r="E55" i="41" s="1"/>
  <c r="AA70" i="41"/>
  <c r="AA71" i="41" s="1"/>
  <c r="D83" i="40"/>
  <c r="D84" i="40" s="1"/>
  <c r="P107" i="40"/>
  <c r="P108" i="40" s="1"/>
  <c r="K126" i="41"/>
  <c r="K127" i="41" s="1"/>
  <c r="R150" i="41"/>
  <c r="R151" i="41" s="1"/>
  <c r="K166" i="41"/>
  <c r="K167" i="41" s="1"/>
  <c r="Z182" i="41"/>
  <c r="Z183" i="41" s="1"/>
  <c r="AB22" i="41"/>
  <c r="AB23" i="41" s="1"/>
  <c r="Z27" i="40"/>
  <c r="Z28" i="40" s="1"/>
  <c r="T51" i="40"/>
  <c r="T52" i="40" s="1"/>
  <c r="R67" i="40"/>
  <c r="R68" i="40" s="1"/>
  <c r="H75" i="40"/>
  <c r="H76" i="40" s="1"/>
  <c r="O107" i="40"/>
  <c r="O108" i="40" s="1"/>
  <c r="AE123" i="40"/>
  <c r="AE124" i="40" s="1"/>
  <c r="C150" i="41"/>
  <c r="C151" i="41" s="1"/>
  <c r="AC163" i="40"/>
  <c r="AC164" i="40" s="1"/>
  <c r="F190" i="41"/>
  <c r="F191" i="41" s="1"/>
  <c r="Z19" i="40"/>
  <c r="Z20" i="40" s="1"/>
  <c r="O30" i="41"/>
  <c r="O31" i="41" s="1"/>
  <c r="T62" i="41"/>
  <c r="T63" i="41" s="1"/>
  <c r="P83" i="40"/>
  <c r="P84" i="40" s="1"/>
  <c r="Q86" i="41"/>
  <c r="Q87" i="41" s="1"/>
  <c r="J118" i="41"/>
  <c r="J119" i="41" s="1"/>
  <c r="AC131" i="40"/>
  <c r="AC132" i="40" s="1"/>
  <c r="I150" i="41"/>
  <c r="I151" i="41" s="1"/>
  <c r="P171" i="40"/>
  <c r="P172" i="40" s="1"/>
  <c r="V187" i="40"/>
  <c r="V188" i="40" s="1"/>
  <c r="AE14" i="41"/>
  <c r="AE15" i="41" s="1"/>
  <c r="Y38" i="41"/>
  <c r="Y39" i="41" s="1"/>
  <c r="AE62" i="41"/>
  <c r="AE63" i="41" s="1"/>
  <c r="Q35" i="40"/>
  <c r="Q36" i="40" s="1"/>
  <c r="Q51" i="40"/>
  <c r="Q52" i="40" s="1"/>
  <c r="H62" i="41"/>
  <c r="H63" i="41" s="1"/>
  <c r="W83" i="40"/>
  <c r="W84" i="40" s="1"/>
  <c r="AG107" i="40"/>
  <c r="AG108" i="40" s="1"/>
  <c r="Y115" i="40"/>
  <c r="Y116" i="40" s="1"/>
  <c r="P147" i="40"/>
  <c r="P148" i="40" s="1"/>
  <c r="W155" i="40"/>
  <c r="W156" i="40" s="1"/>
  <c r="F182" i="41"/>
  <c r="F183" i="41" s="1"/>
  <c r="AB27" i="40"/>
  <c r="AB28" i="40" s="1"/>
  <c r="Q99" i="40"/>
  <c r="Q100" i="40" s="1"/>
  <c r="AD174" i="41"/>
  <c r="AD175" i="41" s="1"/>
  <c r="S139" i="40"/>
  <c r="S140" i="40" s="1"/>
  <c r="AG59" i="40"/>
  <c r="AG60" i="40" s="1"/>
  <c r="Z131" i="40"/>
  <c r="Z132" i="40" s="1"/>
  <c r="U163" i="40"/>
  <c r="U164" i="40" s="1"/>
  <c r="AC38" i="41"/>
  <c r="AC39" i="41" s="1"/>
  <c r="AA115" i="40"/>
  <c r="AA116" i="40" s="1"/>
  <c r="C187" i="40"/>
  <c r="C188" i="40" s="1"/>
  <c r="Q43" i="40"/>
  <c r="Q44" i="40" s="1"/>
  <c r="L59" i="40"/>
  <c r="L60" i="40" s="1"/>
  <c r="Q134" i="41"/>
  <c r="Q135" i="41" s="1"/>
  <c r="AB182" i="41"/>
  <c r="AB183" i="41" s="1"/>
  <c r="AE115" i="40"/>
  <c r="AE116" i="40" s="1"/>
  <c r="N14" i="41"/>
  <c r="N15" i="41" s="1"/>
  <c r="V91" i="40"/>
  <c r="V92" i="40" s="1"/>
  <c r="AF166" i="41"/>
  <c r="AF167" i="41" s="1"/>
  <c r="T118" i="41"/>
  <c r="T119" i="41" s="1"/>
  <c r="Q94" i="41"/>
  <c r="Q95" i="41" s="1"/>
  <c r="J115" i="40"/>
  <c r="J116" i="40" s="1"/>
  <c r="V115" i="40"/>
  <c r="V116" i="40" s="1"/>
  <c r="O35" i="40"/>
  <c r="O36" i="40" s="1"/>
  <c r="AA158" i="41"/>
  <c r="AA159" i="41" s="1"/>
  <c r="K123" i="40"/>
  <c r="K124" i="40" s="1"/>
  <c r="S22" i="41"/>
  <c r="S23" i="41" s="1"/>
  <c r="D158" i="41"/>
  <c r="D159" i="41" s="1"/>
  <c r="V118" i="41"/>
  <c r="V119" i="41" s="1"/>
  <c r="P62" i="41"/>
  <c r="P63" i="41" s="1"/>
  <c r="AG70" i="41"/>
  <c r="AG71" i="41" s="1"/>
  <c r="D59" i="40"/>
  <c r="D60" i="40" s="1"/>
  <c r="AD195" i="40"/>
  <c r="AD196" i="40" s="1"/>
  <c r="AC195" i="40"/>
  <c r="AC196" i="40" s="1"/>
  <c r="M155" i="40"/>
  <c r="M156" i="40" s="1"/>
  <c r="H27" i="40"/>
  <c r="H28" i="40" s="1"/>
  <c r="L102" i="41"/>
  <c r="L103" i="41" s="1"/>
  <c r="F187" i="40"/>
  <c r="F188" i="40" s="1"/>
  <c r="AG78" i="41"/>
  <c r="AG79" i="41" s="1"/>
  <c r="N27" i="40"/>
  <c r="N28" i="40" s="1"/>
  <c r="AG142" i="41"/>
  <c r="AG143" i="41" s="1"/>
  <c r="Y142" i="41"/>
  <c r="Y143" i="41" s="1"/>
  <c r="AB51" i="40"/>
  <c r="AB52" i="40" s="1"/>
  <c r="M22" i="41"/>
  <c r="M23" i="41" s="1"/>
  <c r="O38" i="41"/>
  <c r="O39" i="41" s="1"/>
  <c r="G126" i="41"/>
  <c r="G127" i="41" s="1"/>
  <c r="AB179" i="40"/>
  <c r="AB180" i="40" s="1"/>
  <c r="X134" i="41"/>
  <c r="X135" i="41" s="1"/>
  <c r="H54" i="41"/>
  <c r="H55" i="41" s="1"/>
  <c r="L118" i="41"/>
  <c r="L119" i="41" s="1"/>
  <c r="E174" i="41"/>
  <c r="E175" i="41" s="1"/>
  <c r="K59" i="40"/>
  <c r="K60" i="40" s="1"/>
  <c r="AF123" i="40"/>
  <c r="AF124" i="40" s="1"/>
  <c r="K187" i="40"/>
  <c r="K188" i="40" s="1"/>
  <c r="I94" i="41"/>
  <c r="I95" i="41" s="1"/>
  <c r="F179" i="40"/>
  <c r="F180" i="40" s="1"/>
  <c r="O78" i="41"/>
  <c r="O79" i="41" s="1"/>
  <c r="U195" i="40"/>
  <c r="U196" i="40" s="1"/>
  <c r="E118" i="41"/>
  <c r="E119" i="41" s="1"/>
  <c r="AF46" i="41"/>
  <c r="AF47" i="41" s="1"/>
  <c r="AC110" i="41"/>
  <c r="AC111" i="41" s="1"/>
  <c r="J158" i="41"/>
  <c r="J159" i="41" s="1"/>
  <c r="AF54" i="41"/>
  <c r="AF55" i="41" s="1"/>
  <c r="R86" i="41"/>
  <c r="R87" i="41" s="1"/>
  <c r="Q150" i="41"/>
  <c r="Q151" i="41" s="1"/>
  <c r="AD54" i="41"/>
  <c r="AD55" i="41" s="1"/>
  <c r="N110" i="41"/>
  <c r="N111" i="41" s="1"/>
  <c r="AD187" i="40"/>
  <c r="AD188" i="40" s="1"/>
  <c r="AE102" i="41"/>
  <c r="AE103" i="41" s="1"/>
  <c r="O22" i="41"/>
  <c r="O23" i="41" s="1"/>
  <c r="AD27" i="40"/>
  <c r="AD28" i="40" s="1"/>
  <c r="I126" i="41"/>
  <c r="I127" i="41" s="1"/>
  <c r="O19" i="40"/>
  <c r="O20" i="40" s="1"/>
  <c r="P43" i="40"/>
  <c r="P44" i="40" s="1"/>
  <c r="R166" i="41"/>
  <c r="R167" i="41" s="1"/>
  <c r="AF163" i="40"/>
  <c r="AF164" i="40" s="1"/>
  <c r="N43" i="40"/>
  <c r="N44" i="40" s="1"/>
  <c r="I70" i="41"/>
  <c r="I71" i="41" s="1"/>
  <c r="T83" i="40"/>
  <c r="T84" i="40" s="1"/>
  <c r="M94" i="41"/>
  <c r="M95" i="41" s="1"/>
  <c r="D115" i="40"/>
  <c r="D116" i="40" s="1"/>
  <c r="J123" i="40"/>
  <c r="J124" i="40" s="1"/>
  <c r="S155" i="40"/>
  <c r="S156" i="40" s="1"/>
  <c r="R171" i="40"/>
  <c r="R172" i="40" s="1"/>
  <c r="D203" i="40"/>
  <c r="D204" i="40" s="1"/>
  <c r="H30" i="41"/>
  <c r="H31" i="41" s="1"/>
  <c r="G43" i="40"/>
  <c r="G44" i="40" s="1"/>
  <c r="R59" i="40"/>
  <c r="R60" i="40" s="1"/>
  <c r="S86" i="41"/>
  <c r="S87" i="41" s="1"/>
  <c r="E94" i="41"/>
  <c r="E95" i="41" s="1"/>
  <c r="N126" i="41"/>
  <c r="N127" i="41" s="1"/>
  <c r="I131" i="40"/>
  <c r="I132" i="40" s="1"/>
  <c r="H147" i="40"/>
  <c r="H148" i="40" s="1"/>
  <c r="AF182" i="41"/>
  <c r="AF183" i="41" s="1"/>
  <c r="L203" i="40"/>
  <c r="L204" i="40" s="1"/>
  <c r="AC203" i="40"/>
  <c r="AC204" i="40" s="1"/>
  <c r="U27" i="40"/>
  <c r="U28" i="40" s="1"/>
  <c r="S38" i="41"/>
  <c r="S39" i="41" s="1"/>
  <c r="P59" i="40"/>
  <c r="P60" i="40" s="1"/>
  <c r="AB75" i="40"/>
  <c r="AB76" i="40" s="1"/>
  <c r="AB94" i="41"/>
  <c r="AB95" i="41" s="1"/>
  <c r="AD115" i="40"/>
  <c r="AD116" i="40" s="1"/>
  <c r="T142" i="41"/>
  <c r="T143" i="41" s="1"/>
  <c r="S158" i="41"/>
  <c r="S159" i="41" s="1"/>
  <c r="AE182" i="41"/>
  <c r="AE183" i="41" s="1"/>
  <c r="N195" i="40"/>
  <c r="N196" i="40" s="1"/>
  <c r="AE27" i="40"/>
  <c r="AE28" i="40" s="1"/>
  <c r="G46" i="41"/>
  <c r="G47" i="41" s="1"/>
  <c r="L51" i="40"/>
  <c r="L52" i="40" s="1"/>
  <c r="T78" i="41"/>
  <c r="T79" i="41" s="1"/>
  <c r="AD94" i="41"/>
  <c r="AD95" i="41" s="1"/>
  <c r="E110" i="41"/>
  <c r="E111" i="41" s="1"/>
  <c r="Y131" i="40"/>
  <c r="Y132" i="40" s="1"/>
  <c r="AA150" i="41"/>
  <c r="AA151" i="41" s="1"/>
  <c r="S171" i="40"/>
  <c r="S172" i="40" s="1"/>
  <c r="K14" i="41"/>
  <c r="K15" i="41" s="1"/>
  <c r="X27" i="40"/>
  <c r="X28" i="40" s="1"/>
  <c r="AF51" i="40"/>
  <c r="AF52" i="40" s="1"/>
  <c r="U67" i="40"/>
  <c r="U68" i="40" s="1"/>
  <c r="U83" i="40"/>
  <c r="U84" i="40" s="1"/>
  <c r="Q91" i="40"/>
  <c r="Q92" i="40" s="1"/>
  <c r="F134" i="41"/>
  <c r="F135" i="41" s="1"/>
  <c r="Z147" i="40"/>
  <c r="Z148" i="40" s="1"/>
  <c r="X166" i="41"/>
  <c r="X167" i="41" s="1"/>
  <c r="E187" i="40"/>
  <c r="E188" i="40" s="1"/>
  <c r="I14" i="41"/>
  <c r="I15" i="41" s="1"/>
  <c r="Z35" i="40"/>
  <c r="Z36" i="40" s="1"/>
  <c r="R51" i="40"/>
  <c r="R52" i="40" s="1"/>
  <c r="I67" i="40"/>
  <c r="I68" i="40" s="1"/>
  <c r="X91" i="40"/>
  <c r="X92" i="40" s="1"/>
  <c r="K99" i="40"/>
  <c r="K100" i="40" s="1"/>
  <c r="Y134" i="41"/>
  <c r="Y135" i="41" s="1"/>
  <c r="S150" i="41"/>
  <c r="S151" i="41" s="1"/>
  <c r="AD166" i="41"/>
  <c r="AD167" i="41" s="1"/>
  <c r="Q179" i="40"/>
  <c r="Q180" i="40" s="1"/>
  <c r="AB30" i="41"/>
  <c r="AB31" i="41" s="1"/>
  <c r="J46" i="41"/>
  <c r="J47" i="41" s="1"/>
  <c r="H59" i="40"/>
  <c r="H60" i="40" s="1"/>
  <c r="P86" i="41"/>
  <c r="P87" i="41" s="1"/>
  <c r="S99" i="40"/>
  <c r="S100" i="40" s="1"/>
  <c r="R118" i="41"/>
  <c r="R119" i="41" s="1"/>
  <c r="Q139" i="40"/>
  <c r="Q140" i="40" s="1"/>
  <c r="Y155" i="40"/>
  <c r="Y156" i="40" s="1"/>
  <c r="V166" i="41"/>
  <c r="V167" i="41" s="1"/>
  <c r="AF187" i="40"/>
  <c r="AF188" i="40" s="1"/>
  <c r="AE22" i="41"/>
  <c r="AE23" i="41" s="1"/>
  <c r="I38" i="41"/>
  <c r="I39" i="41" s="1"/>
  <c r="H14" i="41"/>
  <c r="H15" i="41" s="1"/>
  <c r="K22" i="41"/>
  <c r="K23" i="41" s="1"/>
  <c r="E51" i="40"/>
  <c r="E52" i="40" s="1"/>
  <c r="W67" i="40"/>
  <c r="W68" i="40" s="1"/>
  <c r="E83" i="40"/>
  <c r="E84" i="40" s="1"/>
  <c r="S107" i="40"/>
  <c r="S108" i="40" s="1"/>
  <c r="N115" i="40"/>
  <c r="N116" i="40" s="1"/>
  <c r="G142" i="41"/>
  <c r="G143" i="41" s="1"/>
  <c r="Z163" i="40"/>
  <c r="Z164" i="40" s="1"/>
  <c r="Q182" i="41"/>
  <c r="Q183" i="41" s="1"/>
  <c r="E22" i="41"/>
  <c r="E23" i="41" s="1"/>
  <c r="AG99" i="40"/>
  <c r="AG100" i="40" s="1"/>
  <c r="I171" i="40"/>
  <c r="I172" i="40" s="1"/>
  <c r="K182" i="41"/>
  <c r="K183" i="41" s="1"/>
  <c r="Y70" i="41"/>
  <c r="Y71" i="41" s="1"/>
  <c r="AE139" i="40"/>
  <c r="AE140" i="40" s="1"/>
  <c r="F30" i="41"/>
  <c r="F31" i="41" s="1"/>
  <c r="Y46" i="41"/>
  <c r="Y47" i="41" s="1"/>
  <c r="M115" i="40"/>
  <c r="M116" i="40" s="1"/>
  <c r="U190" i="41"/>
  <c r="U191" i="41" s="1"/>
  <c r="E198" i="41"/>
  <c r="E199" i="41" s="1"/>
  <c r="AF67" i="40"/>
  <c r="AF68" i="40" s="1"/>
  <c r="AA147" i="40"/>
  <c r="AA148" i="40" s="1"/>
  <c r="C19" i="40"/>
  <c r="C20" i="40" s="1"/>
  <c r="X163" i="40"/>
  <c r="X164" i="40" s="1"/>
  <c r="X30" i="41"/>
  <c r="X31" i="41" s="1"/>
  <c r="K91" i="40"/>
  <c r="K92" i="40" s="1"/>
  <c r="T174" i="41"/>
  <c r="T175" i="41" s="1"/>
  <c r="Q118" i="41"/>
  <c r="Q119" i="41" s="1"/>
  <c r="E115" i="40"/>
  <c r="E116" i="40" s="1"/>
  <c r="E123" i="40"/>
  <c r="E124" i="40" s="1"/>
  <c r="U131" i="40"/>
  <c r="U132" i="40" s="1"/>
  <c r="D38" i="41"/>
  <c r="D39" i="41" s="1"/>
  <c r="AD171" i="40"/>
  <c r="AD172" i="40" s="1"/>
  <c r="T150" i="41"/>
  <c r="T151" i="41" s="1"/>
  <c r="R62" i="41"/>
  <c r="R63" i="41" s="1"/>
  <c r="R14" i="41"/>
  <c r="R15" i="41" s="1"/>
  <c r="I134" i="41"/>
  <c r="I135" i="41" s="1"/>
  <c r="K51" i="40"/>
  <c r="K52" i="40" s="1"/>
  <c r="C195" i="40"/>
  <c r="C196" i="40" s="1"/>
  <c r="U198" i="41"/>
  <c r="U199" i="41" s="1"/>
  <c r="I182" i="41"/>
  <c r="I183" i="41" s="1"/>
  <c r="H179" i="40"/>
  <c r="H180" i="40" s="1"/>
  <c r="F142" i="41"/>
  <c r="F143" i="41" s="1"/>
  <c r="T46" i="41"/>
  <c r="T47" i="41" s="1"/>
  <c r="O110" i="41"/>
  <c r="O111" i="41" s="1"/>
  <c r="V190" i="41"/>
  <c r="V191" i="41" s="1"/>
  <c r="Z91" i="40"/>
  <c r="Z92" i="40" s="1"/>
  <c r="D75" i="40"/>
  <c r="D76" i="40" s="1"/>
  <c r="O166" i="41"/>
  <c r="O167" i="41" s="1"/>
  <c r="P78" i="41"/>
  <c r="P79" i="41" s="1"/>
  <c r="O134" i="41"/>
  <c r="O135" i="41" s="1"/>
  <c r="F174" i="41"/>
  <c r="F175" i="41" s="1"/>
  <c r="R83" i="40"/>
  <c r="R84" i="40" s="1"/>
  <c r="M190" i="41"/>
  <c r="M191" i="41" s="1"/>
  <c r="O86" i="41"/>
  <c r="O87" i="41" s="1"/>
  <c r="M166" i="41"/>
  <c r="M167" i="41" s="1"/>
  <c r="AD198" i="41"/>
  <c r="AD199" i="41" s="1"/>
  <c r="AG86" i="41"/>
  <c r="AG87" i="41" s="1"/>
  <c r="V163" i="40"/>
  <c r="V164" i="40" s="1"/>
  <c r="S91" i="40"/>
  <c r="S92" i="40" s="1"/>
  <c r="AF110" i="41"/>
  <c r="AF111" i="41" s="1"/>
  <c r="P179" i="40"/>
  <c r="P180" i="40" s="1"/>
  <c r="AG187" i="40"/>
  <c r="AG188" i="40" s="1"/>
  <c r="AE126" i="41"/>
  <c r="AE127" i="41" s="1"/>
  <c r="AD150" i="41"/>
  <c r="AD151" i="41" s="1"/>
  <c r="K107" i="40"/>
  <c r="K108" i="40" s="1"/>
  <c r="L62" i="41"/>
  <c r="L63" i="41" s="1"/>
  <c r="AE187" i="40"/>
  <c r="AE188" i="40" s="1"/>
  <c r="N22" i="41"/>
  <c r="N23" i="41" s="1"/>
  <c r="Z30" i="41"/>
  <c r="Z31" i="41" s="1"/>
  <c r="Q102" i="41"/>
  <c r="Q103" i="41" s="1"/>
  <c r="N139" i="40"/>
  <c r="N140" i="40" s="1"/>
  <c r="Z155" i="40"/>
  <c r="Z156" i="40" s="1"/>
  <c r="G59" i="40"/>
  <c r="G60" i="40" s="1"/>
  <c r="AF150" i="41"/>
  <c r="AF151" i="41" s="1"/>
  <c r="U107" i="40"/>
  <c r="U108" i="40" s="1"/>
  <c r="P158" i="41"/>
  <c r="P159" i="41" s="1"/>
  <c r="S78" i="41"/>
  <c r="S79" i="41" s="1"/>
  <c r="K155" i="40"/>
  <c r="K156" i="40" s="1"/>
  <c r="AA78" i="41"/>
  <c r="AA79" i="41" s="1"/>
  <c r="AG190" i="41"/>
  <c r="AG191" i="41" s="1"/>
  <c r="J38" i="41"/>
  <c r="J39" i="41" s="1"/>
  <c r="C110" i="41"/>
  <c r="C111" i="41" s="1"/>
  <c r="AB171" i="40"/>
  <c r="AB172" i="40" s="1"/>
  <c r="Y198" i="41"/>
  <c r="Y199" i="41" s="1"/>
  <c r="L99" i="40"/>
  <c r="L100" i="40" s="1"/>
  <c r="N30" i="41"/>
  <c r="N31" i="41" s="1"/>
  <c r="V83" i="40"/>
  <c r="V84" i="40" s="1"/>
  <c r="J166" i="41"/>
  <c r="J167" i="41" s="1"/>
  <c r="L70" i="41"/>
  <c r="L71" i="41" s="1"/>
  <c r="D174" i="41"/>
  <c r="D175" i="41" s="1"/>
  <c r="AG118" i="41"/>
  <c r="AG119" i="41" s="1"/>
  <c r="D51" i="40"/>
  <c r="D52" i="40" s="1"/>
  <c r="T70" i="41"/>
  <c r="T71" i="41" s="1"/>
  <c r="Q22" i="41"/>
  <c r="Q23" i="41" s="1"/>
  <c r="T35" i="40"/>
  <c r="T36" i="40" s="1"/>
  <c r="U51" i="40"/>
  <c r="U52" i="40" s="1"/>
  <c r="M59" i="40"/>
  <c r="M60" i="40" s="1"/>
  <c r="AB83" i="40"/>
  <c r="AB84" i="40" s="1"/>
  <c r="J99" i="40"/>
  <c r="J100" i="40" s="1"/>
  <c r="O123" i="40"/>
  <c r="O124" i="40" s="1"/>
  <c r="T139" i="40"/>
  <c r="T140" i="40" s="1"/>
  <c r="Q166" i="41"/>
  <c r="Q167" i="41" s="1"/>
  <c r="AF179" i="40"/>
  <c r="AF180" i="40" s="1"/>
  <c r="G187" i="40"/>
  <c r="G188" i="40" s="1"/>
  <c r="AG38" i="41"/>
  <c r="AG39" i="41" s="1"/>
  <c r="V51" i="40"/>
  <c r="V52" i="40" s="1"/>
  <c r="X70" i="41"/>
  <c r="X71" i="41" s="1"/>
  <c r="J86" i="41"/>
  <c r="J87" i="41" s="1"/>
  <c r="C107" i="40"/>
  <c r="C108" i="40" s="1"/>
  <c r="H123" i="40"/>
  <c r="H124" i="40" s="1"/>
  <c r="AG139" i="40"/>
  <c r="AG140" i="40" s="1"/>
  <c r="C155" i="40"/>
  <c r="C156" i="40" s="1"/>
  <c r="N179" i="40"/>
  <c r="N180" i="40" s="1"/>
  <c r="AE198" i="41"/>
  <c r="AE199" i="41" s="1"/>
  <c r="G22" i="41"/>
  <c r="G23" i="41" s="1"/>
  <c r="P35" i="40"/>
  <c r="P36" i="40" s="1"/>
  <c r="G62" i="41"/>
  <c r="G63" i="41" s="1"/>
  <c r="P75" i="40"/>
  <c r="P76" i="40" s="1"/>
  <c r="D102" i="41"/>
  <c r="D103" i="41" s="1"/>
  <c r="H126" i="41"/>
  <c r="H127" i="41" s="1"/>
  <c r="Z126" i="41"/>
  <c r="Z127" i="41" s="1"/>
  <c r="I158" i="41"/>
  <c r="I159" i="41" s="1"/>
  <c r="AC171" i="40"/>
  <c r="AC172" i="40" s="1"/>
  <c r="C198" i="41"/>
  <c r="C199" i="41" s="1"/>
  <c r="K38" i="41"/>
  <c r="K39" i="41" s="1"/>
  <c r="P46" i="41"/>
  <c r="P47" i="41" s="1"/>
  <c r="Q62" i="41"/>
  <c r="Q63" i="41" s="1"/>
  <c r="K75" i="40"/>
  <c r="K76" i="40" s="1"/>
  <c r="G94" i="41"/>
  <c r="G95" i="41" s="1"/>
  <c r="S115" i="40"/>
  <c r="S116" i="40" s="1"/>
  <c r="X150" i="41"/>
  <c r="X151" i="41" s="1"/>
  <c r="Z158" i="41"/>
  <c r="Z159" i="41" s="1"/>
  <c r="D179" i="40"/>
  <c r="D180" i="40" s="1"/>
  <c r="AE19" i="40"/>
  <c r="AE20" i="40" s="1"/>
  <c r="I35" i="40"/>
  <c r="I36" i="40" s="1"/>
  <c r="V54" i="41"/>
  <c r="V55" i="41" s="1"/>
  <c r="G75" i="40"/>
  <c r="G76" i="40" s="1"/>
  <c r="AE86" i="41"/>
  <c r="AE87" i="41" s="1"/>
  <c r="AE107" i="40"/>
  <c r="AE108" i="40" s="1"/>
  <c r="L134" i="41"/>
  <c r="L135" i="41" s="1"/>
  <c r="U150" i="41"/>
  <c r="U151" i="41" s="1"/>
  <c r="G155" i="40"/>
  <c r="G156" i="40" s="1"/>
  <c r="W182" i="41"/>
  <c r="W183" i="41" s="1"/>
  <c r="D19" i="40"/>
  <c r="D20" i="40" s="1"/>
  <c r="AA14" i="41"/>
  <c r="AA15" i="41" s="1"/>
  <c r="D54" i="41"/>
  <c r="D55" i="41" s="1"/>
  <c r="H78" i="41"/>
  <c r="H79" i="41" s="1"/>
  <c r="D78" i="41"/>
  <c r="D79" i="41" s="1"/>
  <c r="C115" i="40"/>
  <c r="C116" i="40" s="1"/>
  <c r="C134" i="41"/>
  <c r="C135" i="41" s="1"/>
  <c r="X147" i="40"/>
  <c r="X148" i="40" s="1"/>
  <c r="O155" i="40"/>
  <c r="O156" i="40" s="1"/>
  <c r="S179" i="40"/>
  <c r="S180" i="40" s="1"/>
  <c r="E30" i="41"/>
  <c r="E31" i="41" s="1"/>
  <c r="Q46" i="41"/>
  <c r="Q47" i="41" s="1"/>
  <c r="AC51" i="40"/>
  <c r="AC52" i="40" s="1"/>
  <c r="AD67" i="40"/>
  <c r="AD68" i="40" s="1"/>
  <c r="AE94" i="41"/>
  <c r="AE95" i="41" s="1"/>
  <c r="AF118" i="41"/>
  <c r="AF119" i="41" s="1"/>
  <c r="F123" i="40"/>
  <c r="F124" i="40" s="1"/>
  <c r="AC150" i="41"/>
  <c r="AC151" i="41" s="1"/>
  <c r="Z171" i="40"/>
  <c r="Z172" i="40" s="1"/>
  <c r="G190" i="41"/>
  <c r="G191" i="41" s="1"/>
  <c r="AD30" i="41"/>
  <c r="AD31" i="41" s="1"/>
  <c r="F43" i="40"/>
  <c r="F44" i="40" s="1"/>
  <c r="AF19" i="40"/>
  <c r="AF20" i="40" s="1"/>
  <c r="U35" i="40"/>
  <c r="U36" i="40" s="1"/>
  <c r="AG54" i="41"/>
  <c r="AG55" i="41" s="1"/>
  <c r="I78" i="41"/>
  <c r="I79" i="41" s="1"/>
  <c r="H83" i="40"/>
  <c r="H84" i="40" s="1"/>
  <c r="M99" i="40"/>
  <c r="M100" i="40" s="1"/>
  <c r="AA126" i="41"/>
  <c r="AA127" i="41" s="1"/>
  <c r="F147" i="40"/>
  <c r="F148" i="40" s="1"/>
  <c r="J147" i="40"/>
  <c r="J148" i="40" s="1"/>
  <c r="AD182" i="41"/>
  <c r="AD183" i="41" s="1"/>
  <c r="AF30" i="41"/>
  <c r="AF31" i="41" s="1"/>
  <c r="P91" i="40"/>
  <c r="P92" i="40" s="1"/>
  <c r="T190" i="41"/>
  <c r="T191" i="41" s="1"/>
  <c r="K86" i="41"/>
  <c r="K87" i="41" s="1"/>
  <c r="J70" i="41"/>
  <c r="J71" i="41" s="1"/>
  <c r="R131" i="40"/>
  <c r="R132" i="40" s="1"/>
  <c r="K163" i="40"/>
  <c r="K164" i="40" s="1"/>
  <c r="L43" i="40"/>
  <c r="L44" i="40" s="1"/>
  <c r="E126" i="41"/>
  <c r="E127" i="41" s="1"/>
  <c r="D190" i="41"/>
  <c r="D191" i="41" s="1"/>
  <c r="F139" i="40"/>
  <c r="F140" i="40" s="1"/>
  <c r="N78" i="41"/>
  <c r="N79" i="41" s="1"/>
  <c r="V150" i="41"/>
  <c r="V151" i="41" s="1"/>
  <c r="E19" i="40"/>
  <c r="E20" i="40" s="1"/>
  <c r="AF62" i="41"/>
  <c r="AF63" i="41" s="1"/>
  <c r="AE30" i="41"/>
  <c r="AE31" i="41" s="1"/>
  <c r="W99" i="40"/>
  <c r="W100" i="40" s="1"/>
  <c r="M163" i="40"/>
  <c r="M164" i="40" s="1"/>
  <c r="X190" i="41"/>
  <c r="X191" i="41" s="1"/>
  <c r="H115" i="40"/>
  <c r="H116" i="40" s="1"/>
  <c r="U155" i="40"/>
  <c r="U156" i="40" s="1"/>
  <c r="C147" i="40"/>
  <c r="C148" i="40" s="1"/>
  <c r="AC54" i="41"/>
  <c r="AC55" i="41" s="1"/>
  <c r="N187" i="40"/>
  <c r="N188" i="40" s="1"/>
  <c r="AB54" i="41"/>
  <c r="AB55" i="41" s="1"/>
  <c r="I110" i="41"/>
  <c r="I111" i="41" s="1"/>
  <c r="T14" i="41"/>
  <c r="T15" i="41" s="1"/>
  <c r="S123" i="40"/>
  <c r="S124" i="40" s="1"/>
  <c r="F198" i="41"/>
  <c r="F199" i="41" s="1"/>
  <c r="R190" i="41"/>
  <c r="R191" i="41" s="1"/>
  <c r="V182" i="41"/>
  <c r="V183" i="41" s="1"/>
  <c r="M171" i="40"/>
  <c r="M172" i="40" s="1"/>
  <c r="P166" i="41"/>
  <c r="P167" i="41" s="1"/>
  <c r="AE118" i="41"/>
  <c r="AE119" i="41" s="1"/>
  <c r="AD43" i="40"/>
  <c r="AD44" i="40" s="1"/>
  <c r="U123" i="40"/>
  <c r="U124" i="40" s="1"/>
  <c r="E190" i="41"/>
  <c r="E191" i="41" s="1"/>
  <c r="P187" i="40"/>
  <c r="P188" i="40" s="1"/>
  <c r="N38" i="41"/>
  <c r="N39" i="41" s="1"/>
  <c r="P51" i="40"/>
  <c r="P52" i="40" s="1"/>
  <c r="W59" i="40"/>
  <c r="W60" i="40" s="1"/>
  <c r="O83" i="40"/>
  <c r="O84" i="40" s="1"/>
  <c r="I99" i="40"/>
  <c r="I100" i="40" s="1"/>
  <c r="Q126" i="41"/>
  <c r="Q127" i="41" s="1"/>
  <c r="D147" i="40"/>
  <c r="D148" i="40" s="1"/>
  <c r="U158" i="41"/>
  <c r="U159" i="41" s="1"/>
  <c r="W190" i="41"/>
  <c r="W191" i="41" s="1"/>
  <c r="S190" i="41"/>
  <c r="S191" i="41" s="1"/>
  <c r="D27" i="40"/>
  <c r="D28" i="40" s="1"/>
  <c r="AA51" i="40"/>
  <c r="AA52" i="40" s="1"/>
  <c r="F59" i="40"/>
  <c r="F60" i="40" s="1"/>
  <c r="AF86" i="41"/>
  <c r="AF87" i="41" s="1"/>
  <c r="S102" i="41"/>
  <c r="S103" i="41" s="1"/>
  <c r="W123" i="40"/>
  <c r="W124" i="40" s="1"/>
  <c r="O150" i="41"/>
  <c r="O151" i="41" s="1"/>
  <c r="Q163" i="40"/>
  <c r="Q164" i="40" s="1"/>
  <c r="S182" i="41"/>
  <c r="S183" i="41" s="1"/>
  <c r="Z203" i="40"/>
  <c r="Z204" i="40" s="1"/>
  <c r="V30" i="41"/>
  <c r="V31" i="41" s="1"/>
  <c r="E46" i="41"/>
  <c r="E47" i="41" s="1"/>
  <c r="M70" i="41"/>
  <c r="M71" i="41" s="1"/>
  <c r="X75" i="40"/>
  <c r="X76" i="40" s="1"/>
  <c r="AF107" i="40"/>
  <c r="AF108" i="40" s="1"/>
  <c r="E131" i="40"/>
  <c r="E132" i="40" s="1"/>
  <c r="AA139" i="40"/>
  <c r="AA140" i="40" s="1"/>
  <c r="V155" i="40"/>
  <c r="V156" i="40" s="1"/>
  <c r="C171" i="40"/>
  <c r="C172" i="40" s="1"/>
  <c r="G203" i="40"/>
  <c r="G204" i="40" s="1"/>
  <c r="Y19" i="40"/>
  <c r="Y20" i="40" s="1"/>
  <c r="W43" i="40"/>
  <c r="W44" i="40" s="1"/>
  <c r="W62" i="41"/>
  <c r="W63" i="41" s="1"/>
  <c r="N86" i="41"/>
  <c r="N87" i="41" s="1"/>
  <c r="AC94" i="41"/>
  <c r="AC95" i="41" s="1"/>
  <c r="AC107" i="40"/>
  <c r="AC108" i="40" s="1"/>
  <c r="K131" i="40"/>
  <c r="K132" i="40" s="1"/>
  <c r="H155" i="40"/>
  <c r="H156" i="40" s="1"/>
  <c r="V179" i="40"/>
  <c r="V180" i="40" s="1"/>
  <c r="W22" i="41"/>
  <c r="W23" i="41" s="1"/>
  <c r="P38" i="41"/>
  <c r="P39" i="41" s="1"/>
  <c r="M51" i="40"/>
  <c r="M52" i="40" s="1"/>
  <c r="Z70" i="41"/>
  <c r="Z71" i="41" s="1"/>
  <c r="AF94" i="41"/>
  <c r="AF95" i="41" s="1"/>
  <c r="AD118" i="41"/>
  <c r="AD119" i="41" s="1"/>
  <c r="F126" i="41"/>
  <c r="F127" i="41" s="1"/>
  <c r="P150" i="41"/>
  <c r="P151" i="41" s="1"/>
  <c r="E166" i="41"/>
  <c r="E167" i="41" s="1"/>
  <c r="I190" i="41"/>
  <c r="I191" i="41" s="1"/>
  <c r="Q14" i="41"/>
  <c r="Q15" i="41" s="1"/>
  <c r="H35" i="40"/>
  <c r="H36" i="40" s="1"/>
  <c r="AD51" i="40"/>
  <c r="AD52" i="40" s="1"/>
  <c r="Q75" i="40"/>
  <c r="Q76" i="40" s="1"/>
  <c r="AA102" i="41"/>
  <c r="AA103" i="41" s="1"/>
  <c r="R110" i="41"/>
  <c r="R111" i="41" s="1"/>
  <c r="X123" i="40"/>
  <c r="X124" i="40" s="1"/>
  <c r="AC142" i="41"/>
  <c r="AC143" i="41" s="1"/>
  <c r="V171" i="40"/>
  <c r="V172" i="40" s="1"/>
  <c r="AA190" i="41"/>
  <c r="AA191" i="41" s="1"/>
  <c r="AC27" i="40"/>
  <c r="AC28" i="40" s="1"/>
  <c r="D46" i="41"/>
  <c r="D47" i="41" s="1"/>
  <c r="D62" i="41"/>
  <c r="D63" i="41" s="1"/>
  <c r="Z78" i="41"/>
  <c r="Z79" i="41" s="1"/>
  <c r="AB91" i="40"/>
  <c r="AB92" i="40" s="1"/>
  <c r="Y118" i="41"/>
  <c r="Y119" i="41" s="1"/>
  <c r="M142" i="41"/>
  <c r="M143" i="41" s="1"/>
  <c r="E155" i="40"/>
  <c r="E156" i="40" s="1"/>
  <c r="Q174" i="41"/>
  <c r="Q175" i="41" s="1"/>
  <c r="J198" i="41"/>
  <c r="J199" i="41" s="1"/>
  <c r="G30" i="41"/>
  <c r="G31" i="41" s="1"/>
  <c r="V35" i="40"/>
  <c r="V36" i="40" s="1"/>
  <c r="M19" i="40"/>
  <c r="M20" i="40" s="1"/>
  <c r="M27" i="40"/>
  <c r="M28" i="40" s="1"/>
  <c r="P54" i="41"/>
  <c r="P55" i="41" s="1"/>
  <c r="V70" i="41"/>
  <c r="V71" i="41" s="1"/>
  <c r="AD86" i="41"/>
  <c r="AD87" i="41" s="1"/>
  <c r="Z107" i="40"/>
  <c r="Z108" i="40" s="1"/>
  <c r="G134" i="41"/>
  <c r="G135" i="41" s="1"/>
  <c r="AG155" i="40"/>
  <c r="AG156" i="40" s="1"/>
  <c r="P182" i="41"/>
  <c r="P183" i="41" s="1"/>
  <c r="P190" i="41"/>
  <c r="P191" i="41" s="1"/>
  <c r="AC35" i="40"/>
  <c r="AC36" i="40" s="1"/>
  <c r="E102" i="41"/>
  <c r="E103" i="41" s="1"/>
  <c r="J190" i="41"/>
  <c r="J191" i="41" s="1"/>
  <c r="M150" i="41"/>
  <c r="M151" i="41" s="1"/>
  <c r="K70" i="41"/>
  <c r="K71" i="41" s="1"/>
  <c r="N147" i="40"/>
  <c r="N148" i="40" s="1"/>
  <c r="F35" i="40"/>
  <c r="F36" i="40" s="1"/>
  <c r="J51" i="40"/>
  <c r="J52" i="40" s="1"/>
  <c r="AG131" i="40"/>
  <c r="AG132" i="40" s="1"/>
  <c r="L54" i="41"/>
  <c r="L55" i="41" s="1"/>
  <c r="W174" i="41"/>
  <c r="W175" i="41" s="1"/>
  <c r="Y83" i="40"/>
  <c r="Y84" i="40" s="1"/>
  <c r="R163" i="40"/>
  <c r="R164" i="40" s="1"/>
  <c r="D43" i="40"/>
  <c r="D44" i="40" s="1"/>
  <c r="AA67" i="40"/>
  <c r="AA68" i="40" s="1"/>
  <c r="R35" i="40"/>
  <c r="R36" i="40" s="1"/>
  <c r="M107" i="40"/>
  <c r="M108" i="40" s="1"/>
  <c r="O187" i="40"/>
  <c r="O188" i="40" s="1"/>
  <c r="E27" i="40"/>
  <c r="E28" i="40" s="1"/>
  <c r="W131" i="40"/>
  <c r="W132" i="40" s="1"/>
  <c r="S163" i="40"/>
  <c r="S164" i="40" s="1"/>
  <c r="AD147" i="40"/>
  <c r="AD148" i="40" s="1"/>
  <c r="G70" i="41"/>
  <c r="G71" i="41" s="1"/>
  <c r="J195" i="40"/>
  <c r="J196" i="40" s="1"/>
  <c r="H70" i="41"/>
  <c r="H71" i="41" s="1"/>
  <c r="AE150" i="41"/>
  <c r="AE151" i="41" s="1"/>
  <c r="Y14" i="41"/>
  <c r="Y15" i="41" s="1"/>
  <c r="E107" i="40"/>
  <c r="E108" i="40" s="1"/>
  <c r="AF171" i="40"/>
  <c r="AF172" i="40" s="1"/>
  <c r="L179" i="40"/>
  <c r="L180" i="40" s="1"/>
  <c r="F163" i="40"/>
  <c r="F164" i="40" s="1"/>
  <c r="G163" i="40"/>
  <c r="G164" i="40" s="1"/>
  <c r="T147" i="40"/>
  <c r="T148" i="40" s="1"/>
  <c r="K115" i="40"/>
  <c r="K116" i="40" s="1"/>
  <c r="X54" i="41"/>
  <c r="X55" i="41" s="1"/>
  <c r="G123" i="40"/>
  <c r="G124" i="40" s="1"/>
  <c r="V19" i="40"/>
  <c r="V20" i="40" s="1"/>
  <c r="D22" i="41"/>
  <c r="D23" i="41" s="1"/>
  <c r="AI174" i="40" l="1"/>
  <c r="AI175" i="40"/>
  <c r="AI198" i="40"/>
  <c r="AI199" i="40"/>
  <c r="AI70" i="40"/>
  <c r="AI71" i="40"/>
  <c r="AI62" i="40"/>
  <c r="AI63" i="40"/>
  <c r="AI183" i="40"/>
  <c r="AI182" i="40"/>
  <c r="AI143" i="40"/>
  <c r="AI142" i="40"/>
  <c r="AI110" i="40"/>
  <c r="AI111" i="40"/>
  <c r="AI86" i="40"/>
  <c r="AI87" i="40"/>
  <c r="AI95" i="40"/>
  <c r="AI94" i="40"/>
  <c r="AI190" i="40"/>
  <c r="AI191" i="40"/>
  <c r="AI102" i="40"/>
  <c r="AI103" i="40"/>
  <c r="AI127" i="40"/>
  <c r="AI126" i="40"/>
  <c r="AI167" i="40"/>
  <c r="AI166" i="40"/>
  <c r="AI150" i="40"/>
  <c r="AI151" i="40"/>
  <c r="AI119" i="40"/>
  <c r="AI118" i="40"/>
  <c r="AI158" i="40"/>
  <c r="AI159" i="40"/>
  <c r="AI134" i="40"/>
  <c r="AI135" i="40"/>
  <c r="AI78" i="40"/>
  <c r="AI79" i="40"/>
  <c r="AI206" i="40"/>
  <c r="AI207" i="40"/>
  <c r="AI34" i="41"/>
  <c r="AK34" i="41" s="1"/>
  <c r="AI41" i="41"/>
  <c r="AJ41" i="41" s="1"/>
  <c r="AI33" i="41"/>
  <c r="AK33" i="41" s="1"/>
  <c r="AI50" i="41"/>
  <c r="AI49" i="41"/>
  <c r="AI26" i="41"/>
  <c r="AI25" i="41"/>
  <c r="AI39" i="40"/>
  <c r="AI38" i="40"/>
  <c r="AI23" i="40"/>
  <c r="AI22" i="40"/>
  <c r="AI17" i="41"/>
  <c r="AI18" i="41"/>
  <c r="AI54" i="40"/>
  <c r="AI55" i="40"/>
  <c r="AI31" i="40"/>
  <c r="AI30" i="40"/>
  <c r="AI42" i="41"/>
  <c r="AI47" i="40"/>
  <c r="AI46" i="40"/>
  <c r="AK78" i="40" l="1"/>
  <c r="AJ78" i="40"/>
  <c r="AK127" i="40"/>
  <c r="AJ127" i="40"/>
  <c r="AK143" i="40"/>
  <c r="AJ143" i="40"/>
  <c r="AK142" i="40"/>
  <c r="AJ142" i="40"/>
  <c r="AK182" i="40"/>
  <c r="AJ182" i="40"/>
  <c r="AK159" i="40"/>
  <c r="AJ159" i="40"/>
  <c r="AK71" i="40"/>
  <c r="AJ71" i="40"/>
  <c r="AJ119" i="40"/>
  <c r="AK119" i="40"/>
  <c r="AJ95" i="40"/>
  <c r="AK95" i="40"/>
  <c r="AK70" i="40"/>
  <c r="AJ70" i="40"/>
  <c r="AK126" i="40"/>
  <c r="AJ126" i="40"/>
  <c r="AK103" i="40"/>
  <c r="AJ103" i="40"/>
  <c r="AK102" i="40"/>
  <c r="AJ102" i="40"/>
  <c r="AJ190" i="40"/>
  <c r="AK190" i="40"/>
  <c r="AJ118" i="40"/>
  <c r="AK118" i="40"/>
  <c r="AK151" i="40"/>
  <c r="AJ151" i="40"/>
  <c r="AK87" i="40"/>
  <c r="AJ87" i="40"/>
  <c r="AK199" i="40"/>
  <c r="AJ199" i="40"/>
  <c r="AK79" i="40"/>
  <c r="AJ79" i="40"/>
  <c r="AK135" i="40"/>
  <c r="AJ135" i="40"/>
  <c r="AK183" i="40"/>
  <c r="AJ183" i="40"/>
  <c r="AJ158" i="40"/>
  <c r="AK158" i="40"/>
  <c r="AK94" i="40"/>
  <c r="AJ94" i="40"/>
  <c r="AK150" i="40"/>
  <c r="AJ150" i="40"/>
  <c r="AK86" i="40"/>
  <c r="AJ86" i="40"/>
  <c r="AK198" i="40"/>
  <c r="AJ198" i="40"/>
  <c r="AK191" i="40"/>
  <c r="AJ191" i="40"/>
  <c r="AK62" i="40"/>
  <c r="AJ62" i="40"/>
  <c r="AK207" i="40"/>
  <c r="AJ207" i="40"/>
  <c r="AK166" i="40"/>
  <c r="AJ166" i="40"/>
  <c r="AK111" i="40"/>
  <c r="AJ111" i="40"/>
  <c r="AK175" i="40"/>
  <c r="AJ175" i="40"/>
  <c r="AK134" i="40"/>
  <c r="AJ134" i="40"/>
  <c r="AK63" i="40"/>
  <c r="AJ63" i="40"/>
  <c r="AJ206" i="40"/>
  <c r="AK206" i="40"/>
  <c r="AK167" i="40"/>
  <c r="AJ167" i="40"/>
  <c r="AK110" i="40"/>
  <c r="AJ110" i="40"/>
  <c r="AK174" i="40"/>
  <c r="AJ174" i="40"/>
  <c r="AK41" i="41"/>
  <c r="AJ33" i="41"/>
  <c r="AJ34" i="41"/>
  <c r="AN23" i="40"/>
  <c r="AK23" i="40"/>
  <c r="AJ23" i="40"/>
  <c r="AK38" i="40"/>
  <c r="AJ38" i="40"/>
  <c r="AK39" i="40"/>
  <c r="AJ39" i="40"/>
  <c r="AJ47" i="40"/>
  <c r="AK47" i="40"/>
  <c r="AK42" i="41"/>
  <c r="AJ42" i="41"/>
  <c r="AK30" i="40"/>
  <c r="AJ30" i="40"/>
  <c r="AK31" i="40"/>
  <c r="AJ31" i="40"/>
  <c r="AK50" i="41"/>
  <c r="AJ50" i="41"/>
  <c r="AK25" i="41"/>
  <c r="AJ25" i="41"/>
  <c r="AK26" i="41"/>
  <c r="AJ26" i="41"/>
  <c r="AK49" i="41"/>
  <c r="AJ49" i="41"/>
  <c r="AK55" i="40"/>
  <c r="AJ55" i="40"/>
  <c r="AJ54" i="40"/>
  <c r="AK54" i="40"/>
  <c r="AK46" i="40"/>
  <c r="AJ46" i="40"/>
  <c r="AN18" i="41"/>
  <c r="AJ18" i="41"/>
  <c r="AK18" i="41"/>
  <c r="AN17" i="41"/>
  <c r="AK17" i="41"/>
  <c r="AJ17" i="41"/>
  <c r="AN22" i="40"/>
  <c r="AK22" i="40"/>
  <c r="AJ22" i="40"/>
  <c r="J11" i="30"/>
  <c r="J11" i="33" s="1"/>
  <c r="J10" i="30"/>
  <c r="J10" i="33" s="1"/>
  <c r="J9" i="30"/>
  <c r="J9" i="33" s="1"/>
  <c r="J8" i="30"/>
  <c r="J8" i="33" s="1"/>
  <c r="L7" i="30"/>
  <c r="L7" i="33" s="1"/>
  <c r="G6" i="30"/>
  <c r="G6" i="33" s="1"/>
  <c r="G9" i="34"/>
  <c r="E9" i="34"/>
  <c r="E7" i="34"/>
  <c r="O17" i="33"/>
  <c r="O16" i="33"/>
  <c r="O15" i="33"/>
  <c r="G17" i="33"/>
  <c r="G16" i="33"/>
  <c r="G15" i="33"/>
  <c r="P24" i="33"/>
  <c r="P25" i="33"/>
  <c r="P26" i="33"/>
  <c r="P27" i="33"/>
  <c r="P29" i="33"/>
  <c r="P30" i="33"/>
  <c r="D29" i="33"/>
  <c r="D30" i="33"/>
  <c r="BA11" i="1"/>
  <c r="R6" i="21" s="1"/>
  <c r="AZ11" i="1"/>
  <c r="O6" i="21" s="1"/>
  <c r="AY11" i="1"/>
  <c r="M6" i="21" s="1"/>
  <c r="AX11" i="1"/>
  <c r="J6" i="21" s="1"/>
  <c r="AW11" i="1"/>
  <c r="H6" i="21" s="1"/>
  <c r="F7" i="29"/>
  <c r="F7" i="28"/>
  <c r="F7" i="27"/>
  <c r="F7" i="26"/>
  <c r="F7" i="24"/>
  <c r="F7" i="23"/>
  <c r="F7" i="22"/>
  <c r="F7" i="20"/>
  <c r="F7" i="19"/>
  <c r="F7" i="17"/>
  <c r="F7" i="16"/>
  <c r="G15" i="21"/>
  <c r="G16" i="21"/>
  <c r="AN30" i="40" l="1"/>
  <c r="AO22" i="40"/>
  <c r="AN26" i="41"/>
  <c r="AO18" i="41"/>
  <c r="AN25" i="41"/>
  <c r="AO17" i="41"/>
  <c r="AN31" i="40"/>
  <c r="AO23" i="40"/>
  <c r="G7" i="21"/>
  <c r="J12" i="21"/>
  <c r="J11" i="21"/>
  <c r="J10" i="21"/>
  <c r="L8" i="21"/>
  <c r="G8" i="21"/>
  <c r="J9" i="21"/>
  <c r="AN33" i="41" l="1"/>
  <c r="AO25" i="41"/>
  <c r="AO26" i="41"/>
  <c r="AN34" i="41"/>
  <c r="AO31" i="40"/>
  <c r="AN39" i="40"/>
  <c r="AO30" i="40"/>
  <c r="AN38" i="40"/>
  <c r="AN47" i="40" l="1"/>
  <c r="AO39" i="40"/>
  <c r="AO34" i="41"/>
  <c r="AN42" i="41"/>
  <c r="AN46" i="40"/>
  <c r="AO38" i="40"/>
  <c r="AN41" i="41"/>
  <c r="AO33" i="41"/>
  <c r="AO46" i="40" l="1"/>
  <c r="AN54" i="40"/>
  <c r="AN62" i="40" s="1"/>
  <c r="AN70" i="40" s="1"/>
  <c r="AN50" i="41"/>
  <c r="AO42" i="41"/>
  <c r="AN49" i="41"/>
  <c r="AO41" i="41"/>
  <c r="AN55" i="40"/>
  <c r="AN63" i="40" s="1"/>
  <c r="AO47" i="40"/>
  <c r="AO70" i="40" l="1"/>
  <c r="AN78" i="40"/>
  <c r="AN71" i="40"/>
  <c r="AO63" i="40"/>
  <c r="AO49" i="41"/>
  <c r="AP49" i="41"/>
  <c r="AO55" i="40"/>
  <c r="AP55" i="40"/>
  <c r="AO50" i="41"/>
  <c r="AP50" i="41"/>
  <c r="AO54" i="40"/>
  <c r="AP54" i="40"/>
  <c r="AO78" i="40" l="1"/>
  <c r="AN86" i="40"/>
  <c r="AO71" i="40"/>
  <c r="AN79" i="40"/>
  <c r="AO86" i="40" l="1"/>
  <c r="AN94" i="40"/>
  <c r="AP94" i="40" s="1"/>
  <c r="AO79" i="40"/>
  <c r="AN87" i="40"/>
  <c r="AN102" i="40" l="1"/>
  <c r="AO94" i="40"/>
  <c r="AO87" i="40"/>
  <c r="AN95" i="40"/>
  <c r="AP95" i="40" s="1"/>
  <c r="AN103" i="40" l="1"/>
  <c r="AO95" i="40"/>
  <c r="AO102" i="40"/>
  <c r="AN110" i="40"/>
  <c r="AN118" i="40" l="1"/>
  <c r="AP118" i="40" s="1"/>
  <c r="AO110" i="40"/>
  <c r="AO103" i="40"/>
  <c r="AN111" i="40"/>
  <c r="AN119" i="40" l="1"/>
  <c r="AP119" i="40" s="1"/>
  <c r="AO111" i="40"/>
  <c r="AN126" i="40"/>
  <c r="AO118" i="40"/>
  <c r="AN134" i="40" l="1"/>
  <c r="AO126" i="40"/>
  <c r="AN127" i="40"/>
  <c r="AO119" i="40"/>
  <c r="AN135" i="40" l="1"/>
  <c r="AO127" i="40"/>
  <c r="AN142" i="40"/>
  <c r="AO134" i="40"/>
  <c r="AO142" i="40" l="1"/>
  <c r="AN150" i="40"/>
  <c r="AN143" i="40"/>
  <c r="AO135" i="40"/>
  <c r="AO143" i="40" l="1"/>
  <c r="AN151" i="40"/>
  <c r="AN158" i="40"/>
  <c r="AO150" i="40"/>
  <c r="AO158" i="40" l="1"/>
  <c r="AN166" i="40"/>
  <c r="AN159" i="40"/>
  <c r="AO151" i="40"/>
  <c r="AO159" i="40" l="1"/>
  <c r="AN167" i="40"/>
  <c r="AO166" i="40"/>
  <c r="AN174" i="40"/>
  <c r="AN182" i="40" l="1"/>
  <c r="AO174" i="40"/>
  <c r="AN175" i="40"/>
  <c r="AO167" i="40"/>
  <c r="AN183" i="40" l="1"/>
  <c r="AO175" i="40"/>
  <c r="AO182" i="40"/>
  <c r="AN190" i="40"/>
  <c r="AO190" i="40" l="1"/>
  <c r="AN198" i="40"/>
  <c r="AN191" i="40"/>
  <c r="AO183" i="40"/>
  <c r="AN206" i="40" l="1"/>
  <c r="AO198" i="40"/>
  <c r="AO191" i="40"/>
  <c r="AN199" i="40"/>
  <c r="AO199" i="40" l="1"/>
  <c r="AN207" i="40"/>
  <c r="AP206" i="40"/>
  <c r="AO206" i="40"/>
  <c r="AO207" i="40" l="1"/>
  <c r="AP207"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J4" authorId="0" shapeId="0" xr:uid="{A7A9C6A4-B163-44A0-BD73-319394CF2390}">
      <text>
        <r>
          <rPr>
            <b/>
            <sz val="10"/>
            <color indexed="81"/>
            <rFont val="メイリオ"/>
            <family val="3"/>
            <charset val="128"/>
          </rPr>
          <t>【総合評価方式】【技術要件設定型】【余裕工期あり】【JR近接】【管更生】等の文言は入力しないでください。</t>
        </r>
      </text>
    </comment>
    <comment ref="J7" authorId="0" shapeId="0" xr:uid="{312829E0-C2F9-49F9-A1A8-D7F70592FC6F}">
      <text>
        <r>
          <rPr>
            <b/>
            <sz val="10"/>
            <color indexed="81"/>
            <rFont val="メイリオ"/>
            <family val="3"/>
            <charset val="128"/>
          </rPr>
          <t>「和暦.月.日」又は「YYYY(西暦)/MM(月)/DD(日)」形式で入力。
入力例：「R4.10.1」又は「2022/10/01」
表示は「令和4年10月1日」となります。</t>
        </r>
      </text>
    </comment>
    <comment ref="J9" authorId="0" shapeId="0" xr:uid="{8233B4F0-0E50-49E4-BA8F-79008E27BADB}">
      <text>
        <r>
          <rPr>
            <b/>
            <sz val="10"/>
            <color indexed="81"/>
            <rFont val="メイリオ"/>
            <family val="3"/>
            <charset val="128"/>
          </rPr>
          <t>単価契約の場合は、予定総額を入力してください。</t>
        </r>
      </text>
    </comment>
  </commentList>
</comments>
</file>

<file path=xl/sharedStrings.xml><?xml version="1.0" encoding="utf-8"?>
<sst xmlns="http://schemas.openxmlformats.org/spreadsheetml/2006/main" count="2379" uniqueCount="426">
  <si>
    <t>【基本情報入力】黄色で着色されたセルに入力してください。</t>
    <rPh sb="1" eb="3">
      <t>キホン</t>
    </rPh>
    <rPh sb="3" eb="5">
      <t>ジョウホウ</t>
    </rPh>
    <rPh sb="5" eb="7">
      <t>ニュウリョク</t>
    </rPh>
    <rPh sb="8" eb="10">
      <t>キイロ</t>
    </rPh>
    <rPh sb="11" eb="13">
      <t>チャクショク</t>
    </rPh>
    <rPh sb="19" eb="21">
      <t>ニュウリョク</t>
    </rPh>
    <phoneticPr fontId="4"/>
  </si>
  <si>
    <t>◆着色セルに入力された内容が、各様式の該当箇所に自動で反映されますので正確に入力願います。</t>
    <rPh sb="1" eb="3">
      <t>チャクショク</t>
    </rPh>
    <rPh sb="6" eb="8">
      <t>ニュウリョク</t>
    </rPh>
    <rPh sb="11" eb="13">
      <t>ナイヨウ</t>
    </rPh>
    <rPh sb="15" eb="16">
      <t>カク</t>
    </rPh>
    <rPh sb="16" eb="18">
      <t>ヨウシキ</t>
    </rPh>
    <rPh sb="19" eb="21">
      <t>ガイトウ</t>
    </rPh>
    <rPh sb="21" eb="23">
      <t>カショ</t>
    </rPh>
    <rPh sb="24" eb="26">
      <t>ジドウ</t>
    </rPh>
    <rPh sb="27" eb="29">
      <t>ハンエイ</t>
    </rPh>
    <rPh sb="35" eb="37">
      <t>セイカク</t>
    </rPh>
    <rPh sb="38" eb="40">
      <t>ニュウリョク</t>
    </rPh>
    <rPh sb="40" eb="41">
      <t>ネガ</t>
    </rPh>
    <phoneticPr fontId="4"/>
  </si>
  <si>
    <t>入力例</t>
    <rPh sb="0" eb="2">
      <t>ニュウリョク</t>
    </rPh>
    <rPh sb="2" eb="3">
      <t>レイ</t>
    </rPh>
    <phoneticPr fontId="9"/>
  </si>
  <si>
    <t>工事名</t>
    <rPh sb="0" eb="2">
      <t>コウジ</t>
    </rPh>
    <rPh sb="2" eb="3">
      <t>メイ</t>
    </rPh>
    <phoneticPr fontId="4"/>
  </si>
  <si>
    <t>○○○○○○○○○○○○○○○○工事</t>
    <rPh sb="16" eb="18">
      <t>コウジ</t>
    </rPh>
    <phoneticPr fontId="9"/>
  </si>
  <si>
    <t>工事場所</t>
    <rPh sb="0" eb="4">
      <t>コウジバショ</t>
    </rPh>
    <phoneticPr fontId="4"/>
  </si>
  <si>
    <t>熊本市○○区○○</t>
    <rPh sb="0" eb="2">
      <t>クマモト</t>
    </rPh>
    <rPh sb="2" eb="3">
      <t>シ</t>
    </rPh>
    <rPh sb="5" eb="6">
      <t>ク</t>
    </rPh>
    <phoneticPr fontId="9"/>
  </si>
  <si>
    <t>発注者</t>
    <rPh sb="0" eb="3">
      <t>ハッチュウシャ</t>
    </rPh>
    <phoneticPr fontId="4"/>
  </si>
  <si>
    <t>熊本市長</t>
    <phoneticPr fontId="3"/>
  </si>
  <si>
    <t>当初契約日</t>
    <rPh sb="0" eb="2">
      <t>トウショ</t>
    </rPh>
    <rPh sb="2" eb="5">
      <t>ケイヤクビ</t>
    </rPh>
    <phoneticPr fontId="4"/>
  </si>
  <si>
    <t>工期</t>
    <rPh sb="0" eb="2">
      <t>コウキ</t>
    </rPh>
    <phoneticPr fontId="4"/>
  </si>
  <si>
    <t>～</t>
    <phoneticPr fontId="3"/>
  </si>
  <si>
    <t>令和6年10月23日　～　令和7年10月15日</t>
    <rPh sb="0" eb="2">
      <t>レイワ</t>
    </rPh>
    <rPh sb="3" eb="4">
      <t>ネン</t>
    </rPh>
    <rPh sb="6" eb="7">
      <t>ガツ</t>
    </rPh>
    <rPh sb="9" eb="10">
      <t>ニチ</t>
    </rPh>
    <rPh sb="13" eb="15">
      <t>レイワ</t>
    </rPh>
    <rPh sb="16" eb="17">
      <t>ネン</t>
    </rPh>
    <rPh sb="19" eb="20">
      <t>ガツ</t>
    </rPh>
    <rPh sb="22" eb="23">
      <t>ニチ</t>
    </rPh>
    <phoneticPr fontId="3"/>
  </si>
  <si>
    <t>契約金額</t>
    <rPh sb="0" eb="2">
      <t>ケイヤク</t>
    </rPh>
    <rPh sb="2" eb="4">
      <t>キンガク</t>
    </rPh>
    <phoneticPr fontId="4"/>
  </si>
  <si>
    <t>郵便番号</t>
    <rPh sb="0" eb="4">
      <t>ユウビンバンゴウ</t>
    </rPh>
    <phoneticPr fontId="9"/>
  </si>
  <si>
    <t>〒</t>
    <phoneticPr fontId="9"/>
  </si>
  <si>
    <t>－</t>
    <phoneticPr fontId="9"/>
  </si>
  <si>
    <t>860</t>
    <phoneticPr fontId="9"/>
  </si>
  <si>
    <t>8601</t>
    <phoneticPr fontId="9"/>
  </si>
  <si>
    <t>住所</t>
    <rPh sb="0" eb="2">
      <t>ジュウショ</t>
    </rPh>
    <phoneticPr fontId="9"/>
  </si>
  <si>
    <t>熊本市中央区手取本町１－１</t>
    <rPh sb="0" eb="2">
      <t>クマモト</t>
    </rPh>
    <rPh sb="2" eb="3">
      <t>シ</t>
    </rPh>
    <rPh sb="3" eb="5">
      <t>チュウオウ</t>
    </rPh>
    <rPh sb="5" eb="6">
      <t>ク</t>
    </rPh>
    <rPh sb="6" eb="10">
      <t>テトリホンチョウ</t>
    </rPh>
    <phoneticPr fontId="9"/>
  </si>
  <si>
    <t>商号又は
名称</t>
    <rPh sb="0" eb="2">
      <t>ショウゴウ</t>
    </rPh>
    <rPh sb="2" eb="3">
      <t>マタ</t>
    </rPh>
    <rPh sb="5" eb="7">
      <t>メイショウ</t>
    </rPh>
    <phoneticPr fontId="9"/>
  </si>
  <si>
    <t>株式会社　熊本工事</t>
    <rPh sb="0" eb="4">
      <t>カブシキガイシャ</t>
    </rPh>
    <rPh sb="5" eb="7">
      <t>クマモト</t>
    </rPh>
    <rPh sb="7" eb="9">
      <t>コウジ</t>
    </rPh>
    <phoneticPr fontId="9"/>
  </si>
  <si>
    <t>代表者
職・氏名</t>
    <rPh sb="0" eb="3">
      <t>ダイヒョウシャ</t>
    </rPh>
    <rPh sb="4" eb="5">
      <t>ショク</t>
    </rPh>
    <rPh sb="6" eb="8">
      <t>シメイ</t>
    </rPh>
    <phoneticPr fontId="9"/>
  </si>
  <si>
    <t>代表取締役　熊本　太郎</t>
    <rPh sb="9" eb="11">
      <t>タロウ</t>
    </rPh>
    <phoneticPr fontId="9"/>
  </si>
  <si>
    <t>現場代理人</t>
    <rPh sb="0" eb="5">
      <t>ゲンバダイリニン</t>
    </rPh>
    <phoneticPr fontId="9"/>
  </si>
  <si>
    <t>熊本　三郎</t>
    <rPh sb="3" eb="5">
      <t>サブロウ</t>
    </rPh>
    <phoneticPr fontId="9"/>
  </si>
  <si>
    <t>様式－９</t>
    <rPh sb="0" eb="2">
      <t>ヨウシキ</t>
    </rPh>
    <phoneticPr fontId="4"/>
  </si>
  <si>
    <t>工 事 打 合 せ 簿</t>
    <rPh sb="0" eb="1">
      <t>コウ</t>
    </rPh>
    <rPh sb="2" eb="3">
      <t>コト</t>
    </rPh>
    <rPh sb="4" eb="5">
      <t>ダ</t>
    </rPh>
    <rPh sb="6" eb="7">
      <t>ゴウ</t>
    </rPh>
    <rPh sb="10" eb="11">
      <t>ボ</t>
    </rPh>
    <phoneticPr fontId="4"/>
  </si>
  <si>
    <t>発議者</t>
    <rPh sb="0" eb="3">
      <t>ハツギシャ</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</si>
  <si>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</si>
  <si>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</si>
  <si>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</si>
  <si>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</si>
  <si>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</si>
  <si>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□その他</t>
    <rPh sb="3" eb="4">
      <t>タ</t>
    </rPh>
    <phoneticPr fontId="4"/>
  </si>
  <si>
    <t>（</t>
    <phoneticPr fontId="4"/>
  </si>
  <si>
    <t>）</t>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</si>
  <si>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</si>
  <si>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</si>
  <si>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</si>
  <si>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</si>
  <si>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</si>
  <si>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</si>
  <si>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</si>
  <si>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</si>
  <si>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</si>
  <si>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します。</t>
    <phoneticPr fontId="4"/>
  </si>
  <si>
    <t>処理</t>
    <rPh sb="0" eb="2">
      <t>ショリ</t>
    </rPh>
    <phoneticPr fontId="4"/>
  </si>
  <si>
    <t>■その他</t>
    <rPh sb="3" eb="4">
      <t>タ</t>
    </rPh>
    <phoneticPr fontId="4"/>
  </si>
  <si>
    <t>発注者側の情報共有システムの利用者は別紙のとおり追加したので通知します。</t>
    <rPh sb="0" eb="4">
      <t>ハッチュウシャガワ</t>
    </rPh>
    <rPh sb="24" eb="26">
      <t>ツウチ</t>
    </rPh>
    <rPh sb="30" eb="32">
      <t>ツウチ</t>
    </rPh>
    <phoneticPr fontId="3"/>
  </si>
  <si>
    <t>・</t>
    <phoneticPr fontId="4"/>
  </si>
  <si>
    <t>年月日：</t>
    <rPh sb="0" eb="3">
      <t>ネンガッピ</t>
    </rPh>
    <phoneticPr fontId="4"/>
  </si>
  <si>
    <t>受注者</t>
    <rPh sb="0" eb="3">
      <t>ジュチュウシャシャ</t>
    </rPh>
    <phoneticPr fontId="4"/>
  </si>
  <si>
    <t>□承諾</t>
    <rPh sb="1" eb="3">
      <t>ショウダク</t>
    </rPh>
    <phoneticPr fontId="4"/>
  </si>
  <si>
    <t>□報告</t>
    <rPh sb="1" eb="3">
      <t>ホウコク</t>
    </rPh>
    <phoneticPr fontId="4"/>
  </si>
  <si>
    <t>□受理</t>
    <rPh sb="1" eb="3">
      <t>ジュリ</t>
    </rPh>
    <phoneticPr fontId="4"/>
  </si>
  <si>
    <t>回答</t>
    <rPh sb="0" eb="2">
      <t>カイトウ</t>
    </rPh>
    <phoneticPr fontId="4"/>
  </si>
  <si>
    <t>□その他</t>
    <phoneticPr fontId="4"/>
  </si>
  <si>
    <t>総括監督員</t>
    <rPh sb="0" eb="2">
      <t>ソウカツ</t>
    </rPh>
    <rPh sb="2" eb="5">
      <t>カントクイン</t>
    </rPh>
    <phoneticPr fontId="4"/>
  </si>
  <si>
    <t>主任監督員</t>
    <rPh sb="0" eb="2">
      <t>シュニン</t>
    </rPh>
    <rPh sb="2" eb="5">
      <t>カントクイン</t>
    </rPh>
    <phoneticPr fontId="3"/>
  </si>
  <si>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</si>
  <si>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</si>
  <si>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※必要に応じて以下をコピペして使用してください。</t>
    <rPh sb="1" eb="3">
      <t>ヒツヨウ</t>
    </rPh>
    <rPh sb="4" eb="5">
      <t>オウ</t>
    </rPh>
    <rPh sb="7" eb="9">
      <t>イカ</t>
    </rPh>
    <rPh sb="15" eb="17">
      <t>シヨウ</t>
    </rPh>
    <phoneticPr fontId="3"/>
  </si>
  <si>
    <t>営繕課</t>
    <rPh sb="0" eb="3">
      <t>エイゼンカ</t>
    </rPh>
    <phoneticPr fontId="3"/>
  </si>
  <si>
    <t>課長</t>
    <rPh sb="0" eb="2">
      <t>カチョウ</t>
    </rPh>
    <phoneticPr fontId="3"/>
  </si>
  <si>
    <t>副課長</t>
    <rPh sb="0" eb="3">
      <t>フクカチョウ</t>
    </rPh>
    <phoneticPr fontId="3"/>
  </si>
  <si>
    <t>課長補佐</t>
    <rPh sb="0" eb="2">
      <t>カチョウ</t>
    </rPh>
    <rPh sb="2" eb="4">
      <t>ホサ</t>
    </rPh>
    <phoneticPr fontId="4"/>
  </si>
  <si>
    <t>総括
監督員</t>
    <rPh sb="0" eb="2">
      <t>ソウカツ</t>
    </rPh>
    <rPh sb="3" eb="6">
      <t>カントクイン</t>
    </rPh>
    <phoneticPr fontId="4"/>
  </si>
  <si>
    <t>監督員</t>
    <rPh sb="0" eb="3">
      <t>カントクイン</t>
    </rPh>
    <phoneticPr fontId="3"/>
  </si>
  <si>
    <t>設備課</t>
    <rPh sb="0" eb="3">
      <t>セツビカ</t>
    </rPh>
    <phoneticPr fontId="3"/>
  </si>
  <si>
    <t>主査</t>
    <rPh sb="0" eb="2">
      <t>シュサ</t>
    </rPh>
    <phoneticPr fontId="3"/>
  </si>
  <si>
    <t>主査</t>
    <rPh sb="0" eb="2">
      <t>シュサ</t>
    </rPh>
    <phoneticPr fontId="4"/>
  </si>
  <si>
    <t>（別紙）</t>
    <rPh sb="1" eb="3">
      <t>ベッシ</t>
    </rPh>
    <phoneticPr fontId="3"/>
  </si>
  <si>
    <t>情報共有システム　利用ユーザー確認書</t>
    <rPh sb="0" eb="2">
      <t>ジョウホウ</t>
    </rPh>
    <rPh sb="2" eb="4">
      <t>キョウユウ</t>
    </rPh>
    <rPh sb="9" eb="11">
      <t>リヨウ</t>
    </rPh>
    <rPh sb="15" eb="17">
      <t>カクニン</t>
    </rPh>
    <rPh sb="17" eb="18">
      <t>ショ</t>
    </rPh>
    <phoneticPr fontId="26"/>
  </si>
  <si>
    <t>※既に利用中の方は必ず利用中のログインIDを記入してください</t>
    <phoneticPr fontId="26"/>
  </si>
  <si>
    <t>No.</t>
    <phoneticPr fontId="26"/>
  </si>
  <si>
    <t>受発注者区分</t>
    <rPh sb="0" eb="3">
      <t>ジュハッチュウ</t>
    </rPh>
    <rPh sb="3" eb="4">
      <t>シャ</t>
    </rPh>
    <rPh sb="4" eb="6">
      <t>クブン</t>
    </rPh>
    <phoneticPr fontId="26"/>
  </si>
  <si>
    <t>ログインID
(メールアドレス）</t>
    <phoneticPr fontId="26"/>
  </si>
  <si>
    <t>事務所／振興局</t>
    <rPh sb="0" eb="2">
      <t>ジム</t>
    </rPh>
    <rPh sb="2" eb="3">
      <t>ショ</t>
    </rPh>
    <rPh sb="4" eb="6">
      <t>シンコウ</t>
    </rPh>
    <rPh sb="6" eb="7">
      <t>キョク</t>
    </rPh>
    <phoneticPr fontId="26"/>
  </si>
  <si>
    <t>部署</t>
    <rPh sb="0" eb="2">
      <t>ブショ</t>
    </rPh>
    <phoneticPr fontId="26"/>
  </si>
  <si>
    <t>閲覧のみ(○）</t>
    <rPh sb="0" eb="2">
      <t>エツラン</t>
    </rPh>
    <phoneticPr fontId="26"/>
  </si>
  <si>
    <t>職位※1</t>
    <rPh sb="0" eb="2">
      <t>ショクイ</t>
    </rPh>
    <phoneticPr fontId="26"/>
  </si>
  <si>
    <t>利用者氏名
　　　　姓</t>
    <rPh sb="0" eb="3">
      <t>リヨウシャ</t>
    </rPh>
    <rPh sb="3" eb="5">
      <t>シメイ</t>
    </rPh>
    <rPh sb="10" eb="11">
      <t>セイ</t>
    </rPh>
    <phoneticPr fontId="26"/>
  </si>
  <si>
    <t xml:space="preserve">
　　　　名</t>
    <phoneticPr fontId="26"/>
  </si>
  <si>
    <t>備考</t>
    <rPh sb="0" eb="2">
      <t>ビコウ</t>
    </rPh>
    <phoneticPr fontId="26"/>
  </si>
  <si>
    <t>受注者</t>
  </si>
  <si>
    <t>○○○○○○○○○○○○○○○○○</t>
  </si>
  <si>
    <t>熊本市　北区役所　区民部　</t>
  </si>
  <si>
    <t>現場代理人</t>
  </si>
  <si>
    <t>○○</t>
  </si>
  <si>
    <t>主任技術者</t>
  </si>
  <si>
    <t>発注者</t>
  </si>
  <si>
    <t>○○○○○○○○@city.kumamoto.lg.jp</t>
    <phoneticPr fontId="3"/>
  </si>
  <si>
    <t>熊本市　都市建設局　公共建築部</t>
    <rPh sb="0" eb="3">
      <t>クマモトシ</t>
    </rPh>
    <rPh sb="4" eb="9">
      <t>トシケンセツキョク</t>
    </rPh>
    <rPh sb="10" eb="15">
      <t>コウキョウケンチクブ</t>
    </rPh>
    <phoneticPr fontId="26"/>
  </si>
  <si>
    <t>○○</t>
    <phoneticPr fontId="3"/>
  </si>
  <si>
    <t>総括監督員</t>
    <rPh sb="0" eb="5">
      <t>ソウカツカントクイン</t>
    </rPh>
    <phoneticPr fontId="3"/>
  </si>
  <si>
    <t>課長補佐</t>
    <rPh sb="0" eb="4">
      <t>カチョウホサ</t>
    </rPh>
    <phoneticPr fontId="3"/>
  </si>
  <si>
    <t>課長</t>
    <rPh sb="0" eb="1">
      <t>カ</t>
    </rPh>
    <phoneticPr fontId="3"/>
  </si>
  <si>
    <t>※1　押印欄に表示される職位。自由入力可能です。</t>
    <phoneticPr fontId="3"/>
  </si>
  <si>
    <t>決裁欄
情報</t>
    <rPh sb="0" eb="3">
      <t>ケッサイラン</t>
    </rPh>
    <rPh sb="4" eb="6">
      <t>ジョウホウ</t>
    </rPh>
    <phoneticPr fontId="3"/>
  </si>
  <si>
    <t>市側</t>
    <rPh sb="0" eb="2">
      <t>シガワ</t>
    </rPh>
    <phoneticPr fontId="3"/>
  </si>
  <si>
    <t>相手側</t>
    <rPh sb="0" eb="3">
      <t>アイテガワ</t>
    </rPh>
    <phoneticPr fontId="3"/>
  </si>
  <si>
    <t>情報共有システムの実施　について</t>
    <phoneticPr fontId="3"/>
  </si>
  <si>
    <t>ため、協議いたします。</t>
    <phoneticPr fontId="3"/>
  </si>
  <si>
    <t>です。（資料添付）</t>
    <phoneticPr fontId="3"/>
  </si>
  <si>
    <t>んが、情報共有システムの実施を希望するため協議いたします。</t>
    <phoneticPr fontId="3"/>
  </si>
  <si>
    <t>　「熊本市営繕工事情報共有システム活用試行要領」に基づき、情報共有システムを実施する</t>
    <phoneticPr fontId="3"/>
  </si>
  <si>
    <t>　利用する情報共有システムは、</t>
    <phoneticPr fontId="3"/>
  </si>
  <si>
    <t>　受注者側の情報共有システムの利用者は別紙のとおりです。</t>
    <phoneticPr fontId="3"/>
  </si>
  <si>
    <t>　本工事は「熊本市営繕工事情報共有システム活用試行要領」における対象工事ではありませ</t>
    <phoneticPr fontId="3"/>
  </si>
  <si>
    <t>遠隔臨場の実施　について</t>
    <rPh sb="0" eb="4">
      <t>エンカクリンジョウ</t>
    </rPh>
    <phoneticPr fontId="3"/>
  </si>
  <si>
    <t>　「熊本市営繕工事における遠隔臨場の試行要領」に基づき、別添のとおり実施計画書を</t>
    <rPh sb="28" eb="30">
      <t>ベッテン</t>
    </rPh>
    <rPh sb="34" eb="36">
      <t>ジッシ</t>
    </rPh>
    <rPh sb="36" eb="39">
      <t>ケイカクショ</t>
    </rPh>
    <phoneticPr fontId="3"/>
  </si>
  <si>
    <t>提出します。</t>
    <rPh sb="0" eb="2">
      <t>テイシュツ</t>
    </rPh>
    <phoneticPr fontId="3"/>
  </si>
  <si>
    <t>　この内容で実施してよろしいか協議をお願いします。</t>
    <rPh sb="3" eb="5">
      <t>ナイヨウ</t>
    </rPh>
    <rPh sb="6" eb="8">
      <t>ジッシ</t>
    </rPh>
    <rPh sb="15" eb="17">
      <t>キョウギ</t>
    </rPh>
    <rPh sb="19" eb="20">
      <t>ネガ</t>
    </rPh>
    <phoneticPr fontId="3"/>
  </si>
  <si>
    <t>　本設計変更に関わる請負代金額の変更概算金額は下</t>
    <phoneticPr fontId="3"/>
  </si>
  <si>
    <t>記のとおりです。</t>
    <rPh sb="0" eb="1">
      <t>キ</t>
    </rPh>
    <phoneticPr fontId="3"/>
  </si>
  <si>
    <t>■概算金額：約</t>
    <rPh sb="1" eb="3">
      <t>ガイサン</t>
    </rPh>
    <rPh sb="3" eb="5">
      <t>キンガク</t>
    </rPh>
    <rPh sb="6" eb="7">
      <t>ヤク</t>
    </rPh>
    <phoneticPr fontId="3"/>
  </si>
  <si>
    <t>万円（税込）</t>
    <rPh sb="0" eb="2">
      <t>マンエン</t>
    </rPh>
    <rPh sb="3" eb="5">
      <t>ゼイコ</t>
    </rPh>
    <phoneticPr fontId="3"/>
  </si>
  <si>
    <t>※見積金額を記入すること</t>
    <rPh sb="1" eb="3">
      <t>ミツモリ</t>
    </rPh>
    <rPh sb="3" eb="5">
      <t>キンガク</t>
    </rPh>
    <rPh sb="6" eb="8">
      <t>キニュウ</t>
    </rPh>
    <phoneticPr fontId="3"/>
  </si>
  <si>
    <t>遠隔臨場の実施　について</t>
    <phoneticPr fontId="3"/>
  </si>
  <si>
    <t>　本工事は「熊本市営繕工事における遠隔臨場の試行要領」における対象工事ではありま</t>
    <phoneticPr fontId="3"/>
  </si>
  <si>
    <t>せんが、遠隔臨場の実施を希望します。</t>
    <phoneticPr fontId="3"/>
  </si>
  <si>
    <t>　併せて、別添のとおり実施計画書を提出します。</t>
    <phoneticPr fontId="3"/>
  </si>
  <si>
    <t>　この内容で実施してよろしいか協議をお願いします。</t>
    <phoneticPr fontId="3"/>
  </si>
  <si>
    <t>(１)協議参加者</t>
  </si>
  <si>
    <t>工　事　番　号</t>
  </si>
  <si>
    <t>工　  事  　名</t>
  </si>
  <si>
    <t>工　    　　期</t>
  </si>
  <si>
    <t xml:space="preserve">    ～</t>
  </si>
  <si>
    <t>発　  注　  者</t>
  </si>
  <si>
    <t>事務所名・課名</t>
  </si>
  <si>
    <t>監  督  員</t>
    <rPh sb="0" eb="1">
      <t>ラン</t>
    </rPh>
    <rPh sb="3" eb="4">
      <t>ヨシ</t>
    </rPh>
    <rPh sb="6" eb="7">
      <t>イン</t>
    </rPh>
    <phoneticPr fontId="4"/>
  </si>
  <si>
    <t>受  　注  　者</t>
  </si>
  <si>
    <t>会    社    名</t>
  </si>
  <si>
    <t>現 場 代 理 人</t>
  </si>
  <si>
    <t>(２)基本事項の確認</t>
  </si>
  <si>
    <t>工事番号</t>
  </si>
  <si>
    <t>（案件固有の21桁の数字）</t>
  </si>
  <si>
    <t>発注機関所属コード</t>
    <phoneticPr fontId="4"/>
  </si>
  <si>
    <t>（※ガイドライン　【資料編】別紙1参照）</t>
    <phoneticPr fontId="4"/>
  </si>
  <si>
    <t>受注者コード</t>
    <rPh sb="0" eb="3">
      <t>ジュチュウシャ</t>
    </rPh>
    <phoneticPr fontId="4"/>
  </si>
  <si>
    <t>（受注者固有の8桁の数字）</t>
  </si>
  <si>
    <t>(３)電子メールデータ容量、利用ソフト及びファイル形式等</t>
  </si>
  <si>
    <t>電子メールデータ
の容量制限</t>
  </si>
  <si>
    <t>発　注　者</t>
  </si>
  <si>
    <t>受　注　者</t>
  </si>
  <si>
    <t>利用ソフト及び
ファイル形式</t>
  </si>
  <si>
    <t>発注者ソフト
(利用可能ソフト)</t>
  </si>
  <si>
    <t>受注者ソフト
(利用可能ソフト)</t>
  </si>
  <si>
    <t>納品時ソフト
(両者利用可能ソフト)</t>
  </si>
  <si>
    <t>文書作成
ソ フ ト</t>
  </si>
  <si>
    <t>Word</t>
  </si>
  <si>
    <t>その他</t>
  </si>
  <si>
    <t>表計算
ソフト</t>
  </si>
  <si>
    <t xml:space="preserve">Excel </t>
  </si>
  <si>
    <t>図面のファイル形式</t>
  </si>
  <si>
    <t>(４)納品時添付書類</t>
  </si>
  <si>
    <t>電子媒体納品書</t>
  </si>
  <si>
    <t>チェック結果</t>
  </si>
  <si>
    <t>(５)その他、受発注者間で協議した事項</t>
    <phoneticPr fontId="4"/>
  </si>
  <si>
    <t>※ガイドラインとは「熊本市電子納品運用ガイドライン（建築編）」を示す。</t>
    <rPh sb="26" eb="28">
      <t>ケンチク</t>
    </rPh>
    <phoneticPr fontId="4"/>
  </si>
  <si>
    <t>　実施日</t>
    <phoneticPr fontId="4"/>
  </si>
  <si>
    <t>記入例</t>
    <rPh sb="0" eb="3">
      <t>キニュウレイ</t>
    </rPh>
    <phoneticPr fontId="3"/>
  </si>
  <si>
    <t>入力シート参照</t>
    <rPh sb="0" eb="2">
      <t>ニュウリョク</t>
    </rPh>
    <rPh sb="5" eb="7">
      <t>サンショウ</t>
    </rPh>
    <phoneticPr fontId="3"/>
  </si>
  <si>
    <t>発注者
情報</t>
    <rPh sb="0" eb="3">
      <t>ハッチュウシャ</t>
    </rPh>
    <rPh sb="4" eb="6">
      <t>ジョウホウ</t>
    </rPh>
    <phoneticPr fontId="3"/>
  </si>
  <si>
    <t>所属課</t>
    <rPh sb="0" eb="3">
      <t>ショゾクカ</t>
    </rPh>
    <phoneticPr fontId="9"/>
  </si>
  <si>
    <t>監督員名</t>
    <rPh sb="0" eb="3">
      <t>カントクイン</t>
    </rPh>
    <rPh sb="3" eb="4">
      <t>メイ</t>
    </rPh>
    <phoneticPr fontId="9"/>
  </si>
  <si>
    <t>都市建設局公共建築部営繕課</t>
    <rPh sb="0" eb="5">
      <t>トシケンセツキョク</t>
    </rPh>
    <rPh sb="5" eb="10">
      <t>コウキョウケンチクブ</t>
    </rPh>
    <rPh sb="10" eb="13">
      <t>エイゼンカ</t>
    </rPh>
    <phoneticPr fontId="9"/>
  </si>
  <si>
    <t>田中　太郎</t>
    <rPh sb="0" eb="2">
      <t>タナカ</t>
    </rPh>
    <rPh sb="3" eb="5">
      <t>タロウ</t>
    </rPh>
    <phoneticPr fontId="9"/>
  </si>
  <si>
    <t>5Mbyte以下</t>
    <phoneticPr fontId="3"/>
  </si>
  <si>
    <t>Mbyte以下</t>
    <phoneticPr fontId="3"/>
  </si>
  <si>
    <t>Ver.</t>
    <phoneticPr fontId="3"/>
  </si>
  <si>
    <t>□</t>
  </si>
  <si>
    <t>□</t>
    <phoneticPr fontId="3"/>
  </si>
  <si>
    <t>ドロップダウン</t>
    <phoneticPr fontId="3"/>
  </si>
  <si>
    <t>ＳＸＦ（ＳＦＣ）形式 　</t>
    <phoneticPr fontId="3"/>
  </si>
  <si>
    <t>□</t>
    <phoneticPr fontId="4"/>
  </si>
  <si>
    <t>JWW形式</t>
    <phoneticPr fontId="3"/>
  </si>
  <si>
    <t>ＰＤＦ形式</t>
    <phoneticPr fontId="3"/>
  </si>
  <si>
    <t>電子媒体納品書</t>
    <phoneticPr fontId="3"/>
  </si>
  <si>
    <t xml:space="preserve"> 熊本市電子納品チェックソフトによるチェック結果を出力し、提出</t>
    <phoneticPr fontId="3"/>
  </si>
  <si>
    <t>○○○○についても電子納品の対象とする。</t>
    <phoneticPr fontId="3"/>
  </si>
  <si>
    <t>　</t>
    <phoneticPr fontId="3"/>
  </si>
  <si>
    <t>必要あれば入力</t>
    <rPh sb="0" eb="2">
      <t>ヒツヨウ</t>
    </rPh>
    <rPh sb="5" eb="7">
      <t>ニュウリョク</t>
    </rPh>
    <phoneticPr fontId="3"/>
  </si>
  <si>
    <t>例：別添提出書類・完成図書一覧に基づき、各提出資料の提出媒体を決定した。</t>
    <rPh sb="0" eb="1">
      <t>レイ</t>
    </rPh>
    <phoneticPr fontId="3"/>
  </si>
  <si>
    <t>事前協議チェックシート(工事用)</t>
    <phoneticPr fontId="3"/>
  </si>
  <si>
    <t>受注者コード</t>
    <rPh sb="0" eb="3">
      <t>ジュチュウシャ</t>
    </rPh>
    <phoneticPr fontId="3"/>
  </si>
  <si>
    <t>協議書等の決裁欄情報となります
課長、所長など、必要に応じて修正</t>
    <rPh sb="0" eb="3">
      <t>キョウギショ</t>
    </rPh>
    <rPh sb="3" eb="4">
      <t>トウ</t>
    </rPh>
    <rPh sb="5" eb="8">
      <t>ケッサイラン</t>
    </rPh>
    <rPh sb="8" eb="10">
      <t>ジョウホウ</t>
    </rPh>
    <rPh sb="16" eb="18">
      <t>カチョウ</t>
    </rPh>
    <rPh sb="19" eb="21">
      <t>ショチョウ</t>
    </rPh>
    <rPh sb="24" eb="26">
      <t>ヒツヨウ</t>
    </rPh>
    <rPh sb="27" eb="28">
      <t>オウ</t>
    </rPh>
    <rPh sb="30" eb="32">
      <t>シュウセイ</t>
    </rPh>
    <phoneticPr fontId="9"/>
  </si>
  <si>
    <t>電子納品の工事番号</t>
    <rPh sb="0" eb="4">
      <t>デンシノウヒン</t>
    </rPh>
    <rPh sb="5" eb="9">
      <t>コウジバンゴウ</t>
    </rPh>
    <phoneticPr fontId="4"/>
  </si>
  <si>
    <t>KJS（工事管理システム）で電子納品情報を
入力した際に、発行される21桁の番号</t>
    <rPh sb="4" eb="8">
      <t>コウジカンリ</t>
    </rPh>
    <rPh sb="14" eb="18">
      <t>デンシノウヒン</t>
    </rPh>
    <rPh sb="18" eb="20">
      <t>ジョウホウ</t>
    </rPh>
    <rPh sb="22" eb="24">
      <t>ニュウリョク</t>
    </rPh>
    <rPh sb="26" eb="27">
      <t>サイ</t>
    </rPh>
    <rPh sb="29" eb="31">
      <t>ハッコウ</t>
    </rPh>
    <rPh sb="36" eb="37">
      <t>ケタ</t>
    </rPh>
    <rPh sb="38" eb="40">
      <t>バンゴウ</t>
    </rPh>
    <phoneticPr fontId="3"/>
  </si>
  <si>
    <t>http://ebid-portal.kumamoto-idc.pref.kumamoto.jp/</t>
    <phoneticPr fontId="3"/>
  </si>
  <si>
    <t>KJS
リンク</t>
    <phoneticPr fontId="3"/>
  </si>
  <si>
    <t>入札情報公開サービスリンク</t>
    <rPh sb="0" eb="4">
      <t>ニュウサツジョウホウ</t>
    </rPh>
    <rPh sb="4" eb="6">
      <t>コウカイ</t>
    </rPh>
    <phoneticPr fontId="3"/>
  </si>
  <si>
    <t>http://10.110.253.105:8011/MC43201KJS/KJSMain.jsp</t>
    <phoneticPr fontId="3"/>
  </si>
  <si>
    <t>発注機関
所属コード</t>
    <rPh sb="0" eb="4">
      <t>ハッチュウキカン</t>
    </rPh>
    <rPh sb="5" eb="7">
      <t>ショゾク</t>
    </rPh>
    <phoneticPr fontId="9"/>
  </si>
  <si>
    <t>都市建設局公共建築部営繕課</t>
    <rPh sb="0" eb="5">
      <t>トシケンセツキョク</t>
    </rPh>
    <rPh sb="5" eb="10">
      <t>コウキョウケンチクブ</t>
    </rPh>
    <rPh sb="10" eb="13">
      <t>エイゼンカ</t>
    </rPh>
    <phoneticPr fontId="3"/>
  </si>
  <si>
    <t>都市建設局公共建築部設備課</t>
    <rPh sb="0" eb="5">
      <t>トシケンセツキョク</t>
    </rPh>
    <rPh sb="5" eb="10">
      <t>コウキョウケンチクブ</t>
    </rPh>
    <rPh sb="10" eb="13">
      <t>セツビカ</t>
    </rPh>
    <phoneticPr fontId="3"/>
  </si>
  <si>
    <t>都市建設局住宅部市営住宅課</t>
    <rPh sb="0" eb="5">
      <t>トシケンセツキョク</t>
    </rPh>
    <rPh sb="5" eb="8">
      <t>ジュウタクブ</t>
    </rPh>
    <rPh sb="8" eb="13">
      <t>シエイジュウタクカ</t>
    </rPh>
    <phoneticPr fontId="3"/>
  </si>
  <si>
    <t>教育委員会事務局教育総務部学校施設課</t>
    <rPh sb="0" eb="5">
      <t>キョウイクイインカイ</t>
    </rPh>
    <rPh sb="5" eb="8">
      <t>ジムキョク</t>
    </rPh>
    <rPh sb="8" eb="10">
      <t>キョウイク</t>
    </rPh>
    <rPh sb="10" eb="12">
      <t>ソウム</t>
    </rPh>
    <rPh sb="12" eb="13">
      <t>ブ</t>
    </rPh>
    <rPh sb="13" eb="18">
      <t>ガッコウシセツカ</t>
    </rPh>
    <phoneticPr fontId="3"/>
  </si>
  <si>
    <t>yyyy/mm/dd　の形式で入力すれば、和暦（西暦）〇月〇日の形式へ変換</t>
    <rPh sb="12" eb="14">
      <t>ケイシキ</t>
    </rPh>
    <rPh sb="15" eb="17">
      <t>ニュウリョク</t>
    </rPh>
    <rPh sb="21" eb="23">
      <t>ワレキ</t>
    </rPh>
    <rPh sb="24" eb="26">
      <t>セイレキ</t>
    </rPh>
    <rPh sb="28" eb="29">
      <t>ツキ</t>
    </rPh>
    <rPh sb="30" eb="31">
      <t>ヒ</t>
    </rPh>
    <rPh sb="32" eb="34">
      <t>ケイシキ</t>
    </rPh>
    <rPh sb="35" eb="37">
      <t>ヘンカン</t>
    </rPh>
    <phoneticPr fontId="3"/>
  </si>
  <si>
    <t>※情報共有システム利用前（契約後速やか）に発議</t>
    <phoneticPr fontId="3"/>
  </si>
  <si>
    <t>yyyy/mm/dd　の形式で入力すれば、和暦（西暦）〇月〇日の形式へ変換</t>
    <phoneticPr fontId="3"/>
  </si>
  <si>
    <t>　週休2日（交替制）工事に変更します。
総合施工計画書提出時に休日（交替制）取得計画書を
提出してください。</t>
    <rPh sb="1" eb="3">
      <t>シュウキュウ</t>
    </rPh>
    <rPh sb="4" eb="5">
      <t>ニチ</t>
    </rPh>
    <rPh sb="6" eb="9">
      <t>コウタイセイ</t>
    </rPh>
    <rPh sb="10" eb="12">
      <t>コウジ</t>
    </rPh>
    <rPh sb="13" eb="15">
      <t>ヘンコウ</t>
    </rPh>
    <rPh sb="20" eb="22">
      <t>ソウゴウ</t>
    </rPh>
    <rPh sb="22" eb="26">
      <t>セコウケイカク</t>
    </rPh>
    <rPh sb="26" eb="27">
      <t>ショ</t>
    </rPh>
    <rPh sb="27" eb="30">
      <t>テイシュツジ</t>
    </rPh>
    <rPh sb="31" eb="33">
      <t>キュウジツ</t>
    </rPh>
    <rPh sb="34" eb="37">
      <t>コウタイセイ</t>
    </rPh>
    <rPh sb="38" eb="40">
      <t>シュトク</t>
    </rPh>
    <rPh sb="40" eb="43">
      <t>ケイカクショ</t>
    </rPh>
    <rPh sb="45" eb="47">
      <t>テイシュツ</t>
    </rPh>
    <phoneticPr fontId="3"/>
  </si>
  <si>
    <t>　□指示　　　□協議　　　□通知　　　□承諾　　　■報告　　　■提出</t>
    <rPh sb="2" eb="4">
      <t>シジ</t>
    </rPh>
    <rPh sb="8" eb="10">
      <t>キョウギ</t>
    </rPh>
    <rPh sb="14" eb="16">
      <t>ツウチ</t>
    </rPh>
    <rPh sb="20" eb="22">
      <t>ショウダク</t>
    </rPh>
    <rPh sb="26" eb="28">
      <t>ホウコク</t>
    </rPh>
    <rPh sb="32" eb="34">
      <t>テイシュツ</t>
    </rPh>
    <phoneticPr fontId="4"/>
  </si>
  <si>
    <t>課長補佐</t>
  </si>
  <si>
    <t>　□指示　　　■協議　　　□通知　　　□承諾　　　□報告　　　□提出</t>
    <rPh sb="2" eb="4">
      <t>シジ</t>
    </rPh>
    <rPh sb="8" eb="10">
      <t>キョウギ</t>
    </rPh>
    <rPh sb="14" eb="16">
      <t>ツウチ</t>
    </rPh>
    <rPh sb="20" eb="22">
      <t>ショウダク</t>
    </rPh>
    <rPh sb="26" eb="28">
      <t>ホウコク</t>
    </rPh>
    <rPh sb="32" eb="34">
      <t>テイシュツ</t>
    </rPh>
    <phoneticPr fontId="4"/>
  </si>
  <si>
    <t>　快適トイレ設置後に、「熊本市営繕工事における快適トイレ設置試行要領」に基づき、様式１「快適トイレチェックシート」および仕様がわかる資料を提出してください。</t>
    <rPh sb="1" eb="3">
      <t>カイテキ</t>
    </rPh>
    <rPh sb="6" eb="8">
      <t>セッチ</t>
    </rPh>
    <rPh sb="8" eb="9">
      <t>ゴ</t>
    </rPh>
    <rPh sb="40" eb="42">
      <t>ヨウシキ</t>
    </rPh>
    <rPh sb="44" eb="46">
      <t>カイテキ</t>
    </rPh>
    <rPh sb="60" eb="62">
      <t>シヨウ</t>
    </rPh>
    <rPh sb="66" eb="68">
      <t>シリョウ</t>
    </rPh>
    <rPh sb="69" eb="71">
      <t>テイシュツ</t>
    </rPh>
    <phoneticPr fontId="3"/>
  </si>
  <si>
    <t>　「熊本市営繕工事における熱中症対策に資する費用計上の試行要領」に基づき、様式１「熱中症対策チェックシート」および仕様がわかる資料を提出してください。</t>
    <rPh sb="37" eb="39">
      <t>ヨウシキ</t>
    </rPh>
    <rPh sb="57" eb="59">
      <t>シヨウ</t>
    </rPh>
    <rPh sb="63" eb="65">
      <t>シリョウ</t>
    </rPh>
    <rPh sb="66" eb="68">
      <t>テイシュツ</t>
    </rPh>
    <phoneticPr fontId="3"/>
  </si>
  <si>
    <t>※遠隔臨場開始前までに発議</t>
    <phoneticPr fontId="3"/>
  </si>
  <si>
    <t>※契約後～工事着手日前までに協議</t>
    <phoneticPr fontId="3"/>
  </si>
  <si>
    <t>yyyy/mm/dd　の形式で入力すれば、和暦（西暦）〇月〇日の形式へ変換</t>
    <phoneticPr fontId="3"/>
  </si>
  <si>
    <t>※工事終盤の週休２日の実績見通しがたった段階で協議</t>
    <phoneticPr fontId="3"/>
  </si>
  <si>
    <t>※快適トイレ設置前（契約後速やか）に発議</t>
    <phoneticPr fontId="3"/>
  </si>
  <si>
    <t>※契約後速やかに発議</t>
    <phoneticPr fontId="3"/>
  </si>
  <si>
    <t>※快適トイレ費用確定後に発議</t>
    <phoneticPr fontId="3"/>
  </si>
  <si>
    <t>※熱中症対策項目設置前（契約後速やか）に発議</t>
    <phoneticPr fontId="3"/>
  </si>
  <si>
    <t>※快適トイレ費用確定後に協議</t>
    <phoneticPr fontId="3"/>
  </si>
  <si>
    <t>週休2日（交替制）工事の実施　について</t>
    <phoneticPr fontId="3"/>
  </si>
  <si>
    <t>　本工事において、作業工程の制約があり週休2日（現場閉所型）工事を実施することが困</t>
    <phoneticPr fontId="3"/>
  </si>
  <si>
    <t>難なため、週休2日（交替制）工事への変更を希望しますので協議をお願いします。</t>
    <phoneticPr fontId="3"/>
  </si>
  <si>
    <t>週休2日工事の実施結果　について</t>
    <phoneticPr fontId="3"/>
  </si>
  <si>
    <t>　本工事において、工期末までの休日取得計画を作成したところ、週休２日（4週8休）を達</t>
    <phoneticPr fontId="3"/>
  </si>
  <si>
    <t>成できない見通しとなりましたので報告いたします。</t>
    <phoneticPr fontId="3"/>
  </si>
  <si>
    <t xml:space="preserve">　実施結果による請負代金額の変更概算金額は、「熊本市営繕工事における週休2日工事実施要領」に基づき算定を行い、下記のとおりです。
　これはあくまで概算値によるものであり、後日の変更契約に係る参考値として位置づけるものです。
　なお、工期末までの間に達成状況の変更が生じた際は、労務費の補正率の変更を改めて行います。
</t>
    <rPh sb="1" eb="3">
      <t>ジッシ</t>
    </rPh>
    <rPh sb="3" eb="5">
      <t>ケッカ</t>
    </rPh>
    <phoneticPr fontId="3"/>
  </si>
  <si>
    <t>■概算金額：約</t>
    <phoneticPr fontId="3"/>
  </si>
  <si>
    <t>万円（税込）減額の見込み</t>
    <phoneticPr fontId="3"/>
  </si>
  <si>
    <t xml:space="preserve">　本設計変更に関わる請負代金額の変更概算金額は、「熊本市営繕工事における快適トイレ設置試行要領」に基づき算定を行い、下記のとおりです。
　これはあくまで概算値によるものであり、後日の変更契約に係る参考値として位置づけるものです。
</t>
    <phoneticPr fontId="3"/>
  </si>
  <si>
    <t>万円（税込）増額の見込み</t>
    <rPh sb="0" eb="1">
      <t>マン</t>
    </rPh>
    <rPh sb="1" eb="2">
      <t>エン</t>
    </rPh>
    <rPh sb="3" eb="5">
      <t>ゼイコミ</t>
    </rPh>
    <rPh sb="6" eb="8">
      <t>ゾウガク</t>
    </rPh>
    <rPh sb="9" eb="11">
      <t>ミコ</t>
    </rPh>
    <phoneticPr fontId="3"/>
  </si>
  <si>
    <t xml:space="preserve">　本設計変更に関わる請負代金額の変更概算金額は、「熊本市営繕工事における熱中症対策に資する費用計上の試行要領」に基づき算定を行い、下記のとおりです。
　これはあくまで概算値によるものであり、後日の変更契約に係る参考値として位置づけるものです。
</t>
    <phoneticPr fontId="3"/>
  </si>
  <si>
    <t>■概算金額：約</t>
    <rPh sb="1" eb="5">
      <t>ガイサンキンガク</t>
    </rPh>
    <rPh sb="6" eb="7">
      <t>ヤク</t>
    </rPh>
    <phoneticPr fontId="3"/>
  </si>
  <si>
    <t>万円（税込）増額の見込み</t>
    <rPh sb="0" eb="2">
      <t>マンエン</t>
    </rPh>
    <rPh sb="3" eb="5">
      <t>ゼイコ</t>
    </rPh>
    <rPh sb="6" eb="8">
      <t>ゾウガク</t>
    </rPh>
    <rPh sb="9" eb="11">
      <t>ミコ</t>
    </rPh>
    <phoneticPr fontId="3"/>
  </si>
  <si>
    <t>快適トイレ試行工事の実施　について</t>
    <phoneticPr fontId="3"/>
  </si>
  <si>
    <t>【単独発注工事の場合】</t>
    <phoneticPr fontId="3"/>
  </si>
  <si>
    <t>す。</t>
  </si>
  <si>
    <t>【分離発注工事がある場合】</t>
    <phoneticPr fontId="3"/>
  </si>
  <si>
    <t>　「熊本市営繕工事における快適トイレ設置試行要領」に基づき、快適トイレの設置について</t>
    <phoneticPr fontId="3"/>
  </si>
  <si>
    <t>　「熊本市営繕工事における快適トイレ設置試行要領」に基づき、快適トイレの設置を希望しま</t>
    <phoneticPr fontId="3"/>
  </si>
  <si>
    <t>同一現場内の受注者で協議を行った結果、本工事において快適トイレの設置することとなりま</t>
    <phoneticPr fontId="3"/>
  </si>
  <si>
    <t>した。</t>
    <phoneticPr fontId="3"/>
  </si>
  <si>
    <t>　このことについて協議をお願いします。</t>
    <phoneticPr fontId="3"/>
  </si>
  <si>
    <t>せん。</t>
    <phoneticPr fontId="3"/>
  </si>
  <si>
    <r>
      <rPr>
        <sz val="12"/>
        <color rgb="FFFF0000"/>
        <rFont val="ＭＳ Ｐ明朝"/>
        <family val="1"/>
        <charset val="128"/>
      </rPr>
      <t>ており、現在、本工事に設置可能な快適トイレが市場に流通されていないことから</t>
    </r>
    <r>
      <rPr>
        <sz val="12"/>
        <rFont val="ＭＳ Ｐ明朝"/>
        <family val="1"/>
        <charset val="128"/>
      </rPr>
      <t>設置できま</t>
    </r>
    <phoneticPr fontId="3"/>
  </si>
  <si>
    <r>
      <t>　本工事において快適トイレの設置が指定されていますが、</t>
    </r>
    <r>
      <rPr>
        <sz val="12"/>
        <color rgb="FFFF0000"/>
        <rFont val="ＭＳ Ｐ明朝"/>
        <family val="1"/>
        <charset val="128"/>
      </rPr>
      <t>（例）他現場に快適トイレが出回っ</t>
    </r>
    <phoneticPr fontId="3"/>
  </si>
  <si>
    <t>快適トイレ試行工事の費用　について</t>
    <phoneticPr fontId="3"/>
  </si>
  <si>
    <r>
      <t>　快適トイレに要した費用が確定したので、費用の内訳がわかる取引書類として</t>
    </r>
    <r>
      <rPr>
        <sz val="12"/>
        <color rgb="FFFF0000"/>
        <rFont val="ＭＳ Ｐ明朝"/>
        <family val="1"/>
        <charset val="128"/>
      </rPr>
      <t>（例）見積書</t>
    </r>
    <r>
      <rPr>
        <sz val="12"/>
        <rFont val="ＭＳ Ｐ明朝"/>
        <family val="1"/>
        <charset val="128"/>
      </rPr>
      <t>を</t>
    </r>
    <phoneticPr fontId="3"/>
  </si>
  <si>
    <t>提出します。</t>
    <phoneticPr fontId="3"/>
  </si>
  <si>
    <t>熱中症対策試行工事の実施　について</t>
    <phoneticPr fontId="3"/>
  </si>
  <si>
    <t>　「熊本市営繕工事における熱中症対策に資する費用計上の試行要領」に基づき、熱中症対</t>
    <phoneticPr fontId="3"/>
  </si>
  <si>
    <t>策試行工事を以下の内容で実施してよろしいか協議をお願いします。</t>
    <phoneticPr fontId="3"/>
  </si>
  <si>
    <r>
      <t>　（1）対策内容：　</t>
    </r>
    <r>
      <rPr>
        <sz val="12"/>
        <color rgb="FFFF0000"/>
        <rFont val="ＭＳ Ｐ明朝"/>
        <family val="1"/>
        <charset val="128"/>
      </rPr>
      <t>（例）仮設足場に遮光ネット設置</t>
    </r>
    <phoneticPr fontId="3"/>
  </si>
  <si>
    <r>
      <t>　（2）設置期間：</t>
    </r>
    <r>
      <rPr>
        <sz val="12"/>
        <color rgb="FFFF0000"/>
        <rFont val="ＭＳ Ｐ明朝"/>
        <family val="1"/>
        <charset val="128"/>
      </rPr>
      <t>　（例）令和○年○月○日から令和○年○月○日まで設置予定</t>
    </r>
    <phoneticPr fontId="3"/>
  </si>
  <si>
    <r>
      <t>　（3）設置場所：　</t>
    </r>
    <r>
      <rPr>
        <sz val="12"/>
        <color rgb="FFFF0000"/>
        <rFont val="ＭＳ Ｐ明朝"/>
        <family val="1"/>
        <charset val="128"/>
      </rPr>
      <t>（例）南側外壁面の仮設足場</t>
    </r>
    <phoneticPr fontId="3"/>
  </si>
  <si>
    <t>熱中症対策試行工事の費用　について</t>
    <phoneticPr fontId="3"/>
  </si>
  <si>
    <t>　熱中症対策試行工事に要した費用が確定したので、費用の内訳がわかる取引書類として</t>
    <phoneticPr fontId="3"/>
  </si>
  <si>
    <r>
      <rPr>
        <sz val="12"/>
        <color rgb="FFFF0000"/>
        <rFont val="ＭＳ Ｐ明朝"/>
        <family val="1"/>
        <charset val="128"/>
      </rPr>
      <t>（例）見積書</t>
    </r>
    <r>
      <rPr>
        <sz val="12"/>
        <rFont val="ＭＳ Ｐ明朝"/>
        <family val="1"/>
        <charset val="128"/>
      </rPr>
      <t>を提出します。</t>
    </r>
    <phoneticPr fontId="3"/>
  </si>
  <si>
    <t>担当</t>
  </si>
  <si>
    <t>班長</t>
  </si>
  <si>
    <t>係長</t>
  </si>
  <si>
    <t>課長</t>
  </si>
  <si>
    <t>(４)その他、受発注者間での打合せ事項</t>
    <rPh sb="7" eb="11">
      <t>ジュハッチュウシャ</t>
    </rPh>
    <rPh sb="14" eb="16">
      <t>ウチアワ</t>
    </rPh>
    <rPh sb="17" eb="19">
      <t>ジコウ</t>
    </rPh>
    <phoneticPr fontId="4"/>
  </si>
  <si>
    <t>その他、取組が必要と思われる内容（下記に記入）</t>
    <rPh sb="1" eb="2">
      <t>タ</t>
    </rPh>
    <rPh sb="3" eb="5">
      <t>トリク</t>
    </rPh>
    <rPh sb="7" eb="9">
      <t>ヒツヨウ</t>
    </rPh>
    <rPh sb="10" eb="11">
      <t>オモ</t>
    </rPh>
    <rPh sb="14" eb="16">
      <t>ナイヨウ</t>
    </rPh>
    <rPh sb="17" eb="19">
      <t>カキ</t>
    </rPh>
    <rPh sb="20" eb="22">
      <t>キニュウ</t>
    </rPh>
    <phoneticPr fontId="4"/>
  </si>
  <si>
    <t>⑧</t>
    <phoneticPr fontId="4"/>
  </si>
  <si>
    <t>受発注者間でノー残業デーを情報共有する</t>
    <rPh sb="0" eb="3">
      <t>ジュハッチュウシャ</t>
    </rPh>
    <rPh sb="3" eb="4">
      <t>カン</t>
    </rPh>
    <rPh sb="7" eb="9">
      <t>ザンギョウ</t>
    </rPh>
    <rPh sb="12" eb="16">
      <t>ジョウホウキョウユウ</t>
    </rPh>
    <phoneticPr fontId="4"/>
  </si>
  <si>
    <t>⑦</t>
    <phoneticPr fontId="4"/>
  </si>
  <si>
    <t>事故や災害等の緊急時を除き、メールや情報共有システムを含め業務時間外の連絡をしないよう努める</t>
    <rPh sb="0" eb="1">
      <t>ジコ</t>
    </rPh>
    <rPh sb="2" eb="5">
      <t>サイガイトウ</t>
    </rPh>
    <rPh sb="7" eb="10">
      <t>キンキュウジ</t>
    </rPh>
    <rPh sb="11" eb="12">
      <t>ノゾ</t>
    </rPh>
    <rPh sb="18" eb="22">
      <t>ジョウホウキョウユウ</t>
    </rPh>
    <rPh sb="27" eb="28">
      <t>フク</t>
    </rPh>
    <rPh sb="29" eb="34">
      <t>ギョウムジカンガイ</t>
    </rPh>
    <rPh sb="35" eb="37">
      <t>レンラク</t>
    </rPh>
    <rPh sb="43" eb="44">
      <t>ツト</t>
    </rPh>
    <phoneticPr fontId="4"/>
  </si>
  <si>
    <t>⑥</t>
    <phoneticPr fontId="4"/>
  </si>
  <si>
    <t>会議・打合せはWeb会議等の活用に努める</t>
    <rPh sb="0" eb="1">
      <t>カイギ</t>
    </rPh>
    <rPh sb="2" eb="4">
      <t>ウチアワ</t>
    </rPh>
    <rPh sb="9" eb="11">
      <t>カイギ</t>
    </rPh>
    <rPh sb="11" eb="12">
      <t>トウ</t>
    </rPh>
    <rPh sb="13" eb="15">
      <t>カツヨウ</t>
    </rPh>
    <rPh sb="16" eb="17">
      <t>ツト</t>
    </rPh>
    <phoneticPr fontId="4"/>
  </si>
  <si>
    <t>⑤</t>
    <phoneticPr fontId="4"/>
  </si>
  <si>
    <t>勤務時間外に会議・打合せをしない</t>
    <rPh sb="0" eb="4">
      <t>キンムジカンガイ</t>
    </rPh>
    <rPh sb="6" eb="8">
      <t>カイギ</t>
    </rPh>
    <rPh sb="9" eb="11">
      <t>ウチアワ</t>
    </rPh>
    <phoneticPr fontId="4"/>
  </si>
  <si>
    <t>④</t>
    <phoneticPr fontId="4"/>
  </si>
  <si>
    <t>③</t>
    <phoneticPr fontId="4"/>
  </si>
  <si>
    <t>週１回以上は定時に帰る日を設ける</t>
    <rPh sb="1" eb="2">
      <t>カイ</t>
    </rPh>
    <rPh sb="2" eb="4">
      <t>イジョウ</t>
    </rPh>
    <rPh sb="5" eb="7">
      <t>テイジ</t>
    </rPh>
    <rPh sb="8" eb="9">
      <t>カエ</t>
    </rPh>
    <rPh sb="10" eb="11">
      <t>ヒ</t>
    </rPh>
    <rPh sb="12" eb="13">
      <t>モウ</t>
    </rPh>
    <phoneticPr fontId="4"/>
  </si>
  <si>
    <t>②</t>
    <phoneticPr fontId="4"/>
  </si>
  <si>
    <t>①</t>
    <phoneticPr fontId="4"/>
  </si>
  <si>
    <t>実施</t>
    <rPh sb="0" eb="2">
      <t>ジッシ</t>
    </rPh>
    <phoneticPr fontId="3"/>
  </si>
  <si>
    <t>取組内容</t>
    <rPh sb="0" eb="2">
      <t>トリク</t>
    </rPh>
    <rPh sb="2" eb="4">
      <t>ナイヨウ</t>
    </rPh>
    <phoneticPr fontId="3"/>
  </si>
  <si>
    <t>(３)ウィークリースタンスの取組内容について</t>
    <rPh sb="14" eb="18">
      <t>トリクミナイヨウ</t>
    </rPh>
    <phoneticPr fontId="4"/>
  </si>
  <si>
    <t>定時退社日</t>
    <rPh sb="0" eb="2">
      <t>テイジ</t>
    </rPh>
    <rPh sb="2" eb="4">
      <t>タイシャ</t>
    </rPh>
    <rPh sb="4" eb="5">
      <t>ヒ</t>
    </rPh>
    <phoneticPr fontId="4"/>
  </si>
  <si>
    <t>定時退庁日</t>
    <rPh sb="0" eb="2">
      <t>テイジ</t>
    </rPh>
    <rPh sb="2" eb="5">
      <t>タイチョウビ</t>
    </rPh>
    <phoneticPr fontId="4"/>
  </si>
  <si>
    <t>終業時間</t>
    <phoneticPr fontId="4"/>
  </si>
  <si>
    <t>終業時間</t>
    <rPh sb="0" eb="2">
      <t>シュウギョウ</t>
    </rPh>
    <rPh sb="2" eb="4">
      <t>ジカン</t>
    </rPh>
    <phoneticPr fontId="4"/>
  </si>
  <si>
    <t>始業時間</t>
    <rPh sb="0" eb="2">
      <t>シギョウ</t>
    </rPh>
    <rPh sb="2" eb="4">
      <t>ジカン</t>
    </rPh>
    <phoneticPr fontId="4"/>
  </si>
  <si>
    <t>(２)営業時間等</t>
    <rPh sb="3" eb="5">
      <t>エイギョウ</t>
    </rPh>
    <rPh sb="5" eb="7">
      <t>ジカン</t>
    </rPh>
    <rPh sb="7" eb="8">
      <t>トウ</t>
    </rPh>
    <phoneticPr fontId="4"/>
  </si>
  <si>
    <t>ウィークリースタンス推進チェックシート（初回打合せ）</t>
    <rPh sb="10" eb="12">
      <t>スイシン</t>
    </rPh>
    <rPh sb="20" eb="22">
      <t>ショカイ</t>
    </rPh>
    <rPh sb="22" eb="24">
      <t>ウチアワ</t>
    </rPh>
    <phoneticPr fontId="4"/>
  </si>
  <si>
    <t>別紙1</t>
    <phoneticPr fontId="4"/>
  </si>
  <si>
    <t>別紙2</t>
    <phoneticPr fontId="4"/>
  </si>
  <si>
    <t>ウィークリースタンス推進チェックシート（実施結果）</t>
    <rPh sb="10" eb="12">
      <t>スイシン</t>
    </rPh>
    <rPh sb="20" eb="22">
      <t>ジッシ</t>
    </rPh>
    <rPh sb="22" eb="24">
      <t>ケッカ</t>
    </rPh>
    <phoneticPr fontId="4"/>
  </si>
  <si>
    <t>(４)実施結果（効果・改善等）について</t>
    <rPh sb="3" eb="5">
      <t>ジッシ</t>
    </rPh>
    <rPh sb="5" eb="7">
      <t>ケッカ</t>
    </rPh>
    <rPh sb="8" eb="10">
      <t>コウカ</t>
    </rPh>
    <rPh sb="11" eb="13">
      <t>カイゼン</t>
    </rPh>
    <rPh sb="13" eb="14">
      <t>トウ</t>
    </rPh>
    <phoneticPr fontId="4"/>
  </si>
  <si>
    <t>工　事　名</t>
    <rPh sb="0" eb="1">
      <t>コウ</t>
    </rPh>
    <rPh sb="2" eb="3">
      <t>コト</t>
    </rPh>
    <rPh sb="4" eb="5">
      <t>ナ</t>
    </rPh>
    <phoneticPr fontId="3"/>
  </si>
  <si>
    <t>工　期</t>
    <rPh sb="0" eb="1">
      <t>コウ</t>
    </rPh>
    <rPh sb="2" eb="3">
      <t>キ</t>
    </rPh>
    <phoneticPr fontId="4"/>
  </si>
  <si>
    <t>発　注　者</t>
    <rPh sb="0" eb="1">
      <t>ハツ</t>
    </rPh>
    <rPh sb="2" eb="3">
      <t>チュウ</t>
    </rPh>
    <rPh sb="4" eb="5">
      <t>モノ</t>
    </rPh>
    <phoneticPr fontId="3"/>
  </si>
  <si>
    <t>受　注　者</t>
    <rPh sb="0" eb="1">
      <t>ウケ</t>
    </rPh>
    <rPh sb="2" eb="3">
      <t>チュウ</t>
    </rPh>
    <rPh sb="4" eb="5">
      <t>モノ</t>
    </rPh>
    <phoneticPr fontId="3"/>
  </si>
  <si>
    <t>受注者</t>
    <rPh sb="0" eb="3">
      <t>ジュチュウシャ</t>
    </rPh>
    <phoneticPr fontId="4"/>
  </si>
  <si>
    <t>監 督 員</t>
    <rPh sb="0" eb="1">
      <t>カン</t>
    </rPh>
    <rPh sb="2" eb="3">
      <t>トク</t>
    </rPh>
    <rPh sb="4" eb="5">
      <t>イン</t>
    </rPh>
    <phoneticPr fontId="4"/>
  </si>
  <si>
    <t>初回打合せ実施日</t>
    <phoneticPr fontId="3"/>
  </si>
  <si>
    <t>自動入力</t>
    <rPh sb="0" eb="4">
      <t>ジドウニュウリョク</t>
    </rPh>
    <phoneticPr fontId="3"/>
  </si>
  <si>
    <t>3桁</t>
    <rPh sb="1" eb="2">
      <t>ケタ</t>
    </rPh>
    <phoneticPr fontId="3"/>
  </si>
  <si>
    <t>8桁</t>
    <rPh sb="1" eb="2">
      <t>ケタ</t>
    </rPh>
    <phoneticPr fontId="3"/>
  </si>
  <si>
    <t>2桁</t>
    <rPh sb="1" eb="2">
      <t>ケタ</t>
    </rPh>
    <phoneticPr fontId="3"/>
  </si>
  <si>
    <t>6桁</t>
    <rPh sb="1" eb="2">
      <t>ケタ</t>
    </rPh>
    <phoneticPr fontId="3"/>
  </si>
  <si>
    <t>第</t>
    <rPh sb="0" eb="1">
      <t>ダイ</t>
    </rPh>
    <phoneticPr fontId="3"/>
  </si>
  <si>
    <t>―</t>
    <phoneticPr fontId="3"/>
  </si>
  <si>
    <t>号</t>
    <rPh sb="0" eb="1">
      <t>ゴウ</t>
    </rPh>
    <phoneticPr fontId="3"/>
  </si>
  <si>
    <t>記入</t>
    <rPh sb="0" eb="2">
      <t>キニュウ</t>
    </rPh>
    <phoneticPr fontId="3"/>
  </si>
  <si>
    <t>Ver.2020　など記入</t>
    <rPh sb="11" eb="13">
      <t>キニュウ</t>
    </rPh>
    <phoneticPr fontId="3"/>
  </si>
  <si>
    <t>数値を記入</t>
    <rPh sb="0" eb="2">
      <t>スウチ</t>
    </rPh>
    <rPh sb="3" eb="5">
      <t>キニュウ</t>
    </rPh>
    <phoneticPr fontId="3"/>
  </si>
  <si>
    <t>など、例を参考に記入</t>
    <rPh sb="3" eb="4">
      <t>レイ</t>
    </rPh>
    <rPh sb="5" eb="7">
      <t>サンコウ</t>
    </rPh>
    <rPh sb="8" eb="10">
      <t>キニュウ</t>
    </rPh>
    <phoneticPr fontId="3"/>
  </si>
  <si>
    <t>実施する取組内容を受発注者間で確認・調整のうえ④～⑧から２項目以上選択し実施する（①～③は必ず実施）。</t>
    <rPh sb="0" eb="1">
      <t>ジッシ</t>
    </rPh>
    <rPh sb="3" eb="5">
      <t>トリク</t>
    </rPh>
    <rPh sb="5" eb="7">
      <t>ナイヨウ</t>
    </rPh>
    <rPh sb="9" eb="12">
      <t>ジュハッチュウ</t>
    </rPh>
    <rPh sb="12" eb="13">
      <t>カン</t>
    </rPh>
    <rPh sb="14" eb="16">
      <t>カクニン</t>
    </rPh>
    <rPh sb="17" eb="19">
      <t>チョウセイ</t>
    </rPh>
    <rPh sb="28" eb="30">
      <t>コウモク</t>
    </rPh>
    <rPh sb="30" eb="32">
      <t>イジョウ</t>
    </rPh>
    <rPh sb="33" eb="35">
      <t>センタク</t>
    </rPh>
    <rPh sb="36" eb="38">
      <t>ジッシ</t>
    </rPh>
    <rPh sb="45" eb="46">
      <t>カナラ</t>
    </rPh>
    <rPh sb="47" eb="49">
      <t>ジッシ</t>
    </rPh>
    <phoneticPr fontId="4"/>
  </si>
  <si>
    <t>実施結果協議日</t>
    <rPh sb="2" eb="4">
      <t>ケッカ</t>
    </rPh>
    <rPh sb="4" eb="7">
      <t>キョウギビ</t>
    </rPh>
    <phoneticPr fontId="3"/>
  </si>
  <si>
    <t>記入　例：8:30</t>
    <rPh sb="0" eb="2">
      <t>キニュウ</t>
    </rPh>
    <rPh sb="3" eb="4">
      <t>レイ</t>
    </rPh>
    <phoneticPr fontId="3"/>
  </si>
  <si>
    <t>記入　例：17:15</t>
    <rPh sb="0" eb="2">
      <t>キニュウ</t>
    </rPh>
    <phoneticPr fontId="3"/>
  </si>
  <si>
    <t>記入　例：水曜日</t>
    <rPh sb="0" eb="2">
      <t>キニュウ</t>
    </rPh>
    <rPh sb="3" eb="4">
      <t>レイ</t>
    </rPh>
    <rPh sb="5" eb="8">
      <t>スイヨウビ</t>
    </rPh>
    <phoneticPr fontId="3"/>
  </si>
  <si>
    <t>など</t>
    <phoneticPr fontId="3"/>
  </si>
  <si>
    <t>※発注者と受注者で合わせる必要はありません</t>
    <rPh sb="1" eb="4">
      <t>ハッチュウシャ</t>
    </rPh>
    <rPh sb="5" eb="8">
      <t>ジュチュウシャ</t>
    </rPh>
    <rPh sb="9" eb="10">
      <t>ア</t>
    </rPh>
    <rPh sb="13" eb="15">
      <t>ヒツヨウ</t>
    </rPh>
    <phoneticPr fontId="3"/>
  </si>
  <si>
    <t>例：本工事では、上記２項目について、受発注者間で</t>
    <rPh sb="0" eb="1">
      <t>レイ</t>
    </rPh>
    <rPh sb="2" eb="3">
      <t>ホン</t>
    </rPh>
    <rPh sb="3" eb="5">
      <t>コウジ</t>
    </rPh>
    <rPh sb="8" eb="10">
      <t>ジョウキ</t>
    </rPh>
    <rPh sb="11" eb="13">
      <t>コウモク</t>
    </rPh>
    <rPh sb="18" eb="23">
      <t>ジュハッチュウシャカン</t>
    </rPh>
    <phoneticPr fontId="3"/>
  </si>
  <si>
    <t>　　取り組むこととしました。</t>
    <rPh sb="2" eb="3">
      <t>ト</t>
    </rPh>
    <rPh sb="4" eb="5">
      <t>ク</t>
    </rPh>
    <phoneticPr fontId="3"/>
  </si>
  <si>
    <t>結果として、発注者側の時間外削減及び計画的な業務の遂行ができました。</t>
    <rPh sb="6" eb="9">
      <t>ハッチュウシャ</t>
    </rPh>
    <phoneticPr fontId="3"/>
  </si>
  <si>
    <t>発注者例：初回打合せで取組むこととしていた内容は、全て達成できました。</t>
    <rPh sb="0" eb="3">
      <t>ハッチュウシャ</t>
    </rPh>
    <rPh sb="3" eb="4">
      <t>レイ</t>
    </rPh>
    <phoneticPr fontId="3"/>
  </si>
  <si>
    <t>受注者例：初回打合せで取組むこととしていた内容は、全て達成できました。</t>
    <rPh sb="0" eb="3">
      <t>ジュチュウシャ</t>
    </rPh>
    <rPh sb="3" eb="4">
      <t>レイ</t>
    </rPh>
    <phoneticPr fontId="3"/>
  </si>
  <si>
    <t>結果として、受注者側の時間外削減及び計画的な業務の遂行ができました。</t>
    <rPh sb="6" eb="9">
      <t>ジュチュウシャ</t>
    </rPh>
    <rPh sb="9" eb="10">
      <t>ガワ</t>
    </rPh>
    <phoneticPr fontId="3"/>
  </si>
  <si>
    <t>自動入力</t>
    <rPh sb="0" eb="2">
      <t>ジドウ</t>
    </rPh>
    <rPh sb="2" eb="4">
      <t>ニュウリョク</t>
    </rPh>
    <phoneticPr fontId="3"/>
  </si>
  <si>
    <t>必要事項を記入</t>
    <rPh sb="0" eb="4">
      <t>ヒツヨウジコウ</t>
    </rPh>
    <rPh sb="5" eb="7">
      <t>キニュウ</t>
    </rPh>
    <phoneticPr fontId="3"/>
  </si>
  <si>
    <t>工事名：</t>
    <phoneticPr fontId="26"/>
  </si>
  <si>
    <t>受注者名：</t>
    <phoneticPr fontId="26"/>
  </si>
  <si>
    <t>記入</t>
    <rPh sb="0" eb="2">
      <t>キニュウ</t>
    </rPh>
    <phoneticPr fontId="3"/>
  </si>
  <si>
    <t>記入</t>
    <rPh sb="0" eb="2">
      <t>キニュウ</t>
    </rPh>
    <phoneticPr fontId="3"/>
  </si>
  <si>
    <t>休日（現場閉所及び現場休息）取得計画実績表</t>
    <rPh sb="0" eb="2">
      <t>キュウジツ</t>
    </rPh>
    <rPh sb="3" eb="5">
      <t>ゲンバ</t>
    </rPh>
    <rPh sb="5" eb="7">
      <t>ヘイショ</t>
    </rPh>
    <rPh sb="7" eb="8">
      <t>オヨ</t>
    </rPh>
    <rPh sb="9" eb="11">
      <t>ゲンバ</t>
    </rPh>
    <rPh sb="11" eb="13">
      <t>キュウソク</t>
    </rPh>
    <rPh sb="14" eb="16">
      <t>シュトク</t>
    </rPh>
    <rPh sb="16" eb="18">
      <t>ケイカク</t>
    </rPh>
    <rPh sb="18" eb="20">
      <t>ジッセキ</t>
    </rPh>
    <rPh sb="20" eb="21">
      <t>ヒョウ</t>
    </rPh>
    <phoneticPr fontId="3"/>
  </si>
  <si>
    <t>別紙１</t>
    <rPh sb="0" eb="2">
      <t>ベッシ</t>
    </rPh>
    <phoneticPr fontId="3"/>
  </si>
  <si>
    <t>工事名：</t>
    <rPh sb="0" eb="3">
      <t>コウジメイ</t>
    </rPh>
    <phoneticPr fontId="3"/>
  </si>
  <si>
    <t>提出日</t>
    <rPh sb="0" eb="2">
      <t>テイシュツ</t>
    </rPh>
    <rPh sb="2" eb="3">
      <t>ビ</t>
    </rPh>
    <phoneticPr fontId="3"/>
  </si>
  <si>
    <t>契約工期：</t>
    <rPh sb="0" eb="4">
      <t>ケイヤクコウキ</t>
    </rPh>
    <phoneticPr fontId="3"/>
  </si>
  <si>
    <t>（対象期間 ：</t>
    <rPh sb="1" eb="5">
      <t>タイショウキカン</t>
    </rPh>
    <phoneticPr fontId="3"/>
  </si>
  <si>
    <t>)</t>
    <phoneticPr fontId="3"/>
  </si>
  <si>
    <t>現場代理人：</t>
    <rPh sb="0" eb="2">
      <t>ゲンバ</t>
    </rPh>
    <rPh sb="2" eb="5">
      <t>ダイリニン</t>
    </rPh>
    <phoneticPr fontId="3"/>
  </si>
  <si>
    <t>休日（現場閉所及び現場休息）取得計画実績表の提出について（計画）</t>
    <rPh sb="0" eb="2">
      <t>キュウジツ</t>
    </rPh>
    <rPh sb="3" eb="5">
      <t>ゲンバ</t>
    </rPh>
    <rPh sb="5" eb="7">
      <t>ヘイショ</t>
    </rPh>
    <rPh sb="7" eb="8">
      <t>オヨ</t>
    </rPh>
    <rPh sb="9" eb="11">
      <t>ゲンバ</t>
    </rPh>
    <rPh sb="11" eb="13">
      <t>キュウソク</t>
    </rPh>
    <rPh sb="14" eb="16">
      <t>シュトク</t>
    </rPh>
    <rPh sb="16" eb="18">
      <t>ケイカク</t>
    </rPh>
    <rPh sb="18" eb="20">
      <t>ジッセキ</t>
    </rPh>
    <rPh sb="20" eb="21">
      <t>ヒョウ</t>
    </rPh>
    <rPh sb="22" eb="24">
      <t>テイシュツ</t>
    </rPh>
    <rPh sb="29" eb="31">
      <t>ケイカク</t>
    </rPh>
    <phoneticPr fontId="3"/>
  </si>
  <si>
    <t>下表のとおり、週休２日工事実施のための休日取得計画実績表を作成しましたので、提出いたします。</t>
    <rPh sb="0" eb="2">
      <t>カヒョウ</t>
    </rPh>
    <rPh sb="11" eb="13">
      <t>コウジ</t>
    </rPh>
    <rPh sb="13" eb="15">
      <t>ジッシ</t>
    </rPh>
    <rPh sb="19" eb="21">
      <t>キュウジツ</t>
    </rPh>
    <rPh sb="21" eb="23">
      <t>シュトク</t>
    </rPh>
    <rPh sb="25" eb="27">
      <t>ジッセキ</t>
    </rPh>
    <rPh sb="27" eb="28">
      <t>ヒョウ</t>
    </rPh>
    <rPh sb="29" eb="31">
      <t>サクセイ</t>
    </rPh>
    <rPh sb="38" eb="40">
      <t>テイシュツ</t>
    </rPh>
    <phoneticPr fontId="3"/>
  </si>
  <si>
    <t>休日（現場閉所及び現場休息）取得計画実績表の提出について（実績報告・未達成）</t>
    <rPh sb="0" eb="2">
      <t>キュウジツ</t>
    </rPh>
    <rPh sb="3" eb="5">
      <t>ゲンバ</t>
    </rPh>
    <rPh sb="5" eb="7">
      <t>ヘイショ</t>
    </rPh>
    <rPh sb="7" eb="8">
      <t>オヨ</t>
    </rPh>
    <rPh sb="9" eb="11">
      <t>ゲンバ</t>
    </rPh>
    <rPh sb="11" eb="13">
      <t>キュウソク</t>
    </rPh>
    <rPh sb="14" eb="16">
      <t>シュトク</t>
    </rPh>
    <rPh sb="16" eb="18">
      <t>ケイカク</t>
    </rPh>
    <rPh sb="18" eb="20">
      <t>ジッセキ</t>
    </rPh>
    <rPh sb="20" eb="21">
      <t>ヒョウ</t>
    </rPh>
    <rPh sb="22" eb="24">
      <t>テイシュツ</t>
    </rPh>
    <rPh sb="29" eb="31">
      <t>ジッセキ</t>
    </rPh>
    <rPh sb="31" eb="33">
      <t>ホウコク</t>
    </rPh>
    <rPh sb="34" eb="37">
      <t>ミタッセイ</t>
    </rPh>
    <phoneticPr fontId="3"/>
  </si>
  <si>
    <t>休日（現場閉所及び現場休息）取得計画実績表の提出について（毎月報告）</t>
    <rPh sb="0" eb="2">
      <t>キュウジツ</t>
    </rPh>
    <rPh sb="3" eb="5">
      <t>ゲンバ</t>
    </rPh>
    <rPh sb="5" eb="7">
      <t>ヘイショ</t>
    </rPh>
    <rPh sb="7" eb="8">
      <t>オヨ</t>
    </rPh>
    <rPh sb="9" eb="11">
      <t>ゲンバ</t>
    </rPh>
    <rPh sb="11" eb="13">
      <t>キュウソク</t>
    </rPh>
    <rPh sb="14" eb="16">
      <t>シュトク</t>
    </rPh>
    <rPh sb="16" eb="18">
      <t>ケイカク</t>
    </rPh>
    <rPh sb="18" eb="20">
      <t>ジッセキ</t>
    </rPh>
    <rPh sb="20" eb="21">
      <t>ヒョウ</t>
    </rPh>
    <rPh sb="22" eb="24">
      <t>テイシュツ</t>
    </rPh>
    <rPh sb="29" eb="31">
      <t>マイツキ</t>
    </rPh>
    <rPh sb="31" eb="33">
      <t>ホウコク</t>
    </rPh>
    <phoneticPr fontId="3"/>
  </si>
  <si>
    <t>下表のとおり、週休２日工事実施の休日取得計画実績表（経過報告）を作成しましたので、提出いたします。</t>
    <rPh sb="0" eb="2">
      <t>カヒョウ</t>
    </rPh>
    <rPh sb="11" eb="13">
      <t>コウジ</t>
    </rPh>
    <rPh sb="13" eb="15">
      <t>ジッシ</t>
    </rPh>
    <rPh sb="16" eb="18">
      <t>キュウジツ</t>
    </rPh>
    <rPh sb="18" eb="20">
      <t>シュトク</t>
    </rPh>
    <rPh sb="20" eb="22">
      <t>ケイカク</t>
    </rPh>
    <rPh sb="22" eb="24">
      <t>ジッセキ</t>
    </rPh>
    <rPh sb="24" eb="25">
      <t>ヒョウ</t>
    </rPh>
    <rPh sb="26" eb="28">
      <t>ケイカ</t>
    </rPh>
    <rPh sb="28" eb="30">
      <t>ホウコク</t>
    </rPh>
    <rPh sb="32" eb="34">
      <t>サクセイ</t>
    </rPh>
    <rPh sb="41" eb="43">
      <t>テイシュツ</t>
    </rPh>
    <phoneticPr fontId="3"/>
  </si>
  <si>
    <t>休日（現場閉所及び現場休息）取得計画実績表の提出について（実績報告・対象期間全体で達成見込み）</t>
    <rPh sb="0" eb="2">
      <t>キュウジツ</t>
    </rPh>
    <rPh sb="3" eb="5">
      <t>ゲンバ</t>
    </rPh>
    <rPh sb="5" eb="7">
      <t>ヘイショ</t>
    </rPh>
    <rPh sb="7" eb="8">
      <t>オヨ</t>
    </rPh>
    <rPh sb="9" eb="11">
      <t>ゲンバ</t>
    </rPh>
    <rPh sb="11" eb="13">
      <t>キュウソク</t>
    </rPh>
    <rPh sb="14" eb="16">
      <t>シュトク</t>
    </rPh>
    <rPh sb="16" eb="18">
      <t>ケイカク</t>
    </rPh>
    <rPh sb="18" eb="20">
      <t>ジッセキ</t>
    </rPh>
    <rPh sb="20" eb="21">
      <t>ヒョウ</t>
    </rPh>
    <rPh sb="22" eb="24">
      <t>テイシュツ</t>
    </rPh>
    <rPh sb="29" eb="31">
      <t>ジッセキ</t>
    </rPh>
    <rPh sb="31" eb="33">
      <t>ホウコク</t>
    </rPh>
    <rPh sb="34" eb="36">
      <t>タイショウ</t>
    </rPh>
    <rPh sb="36" eb="38">
      <t>キカン</t>
    </rPh>
    <rPh sb="38" eb="40">
      <t>ゼンタイ</t>
    </rPh>
    <rPh sb="41" eb="43">
      <t>タッセイ</t>
    </rPh>
    <rPh sb="43" eb="45">
      <t>ミコ</t>
    </rPh>
    <phoneticPr fontId="3"/>
  </si>
  <si>
    <t>下表のとおり、週休２日工事実施の休日取得計画実績表を作成しましたので、提出いたします。
対象期間全体で、４週８休(28.5％)が達成できる見込みであることを報告いたします。</t>
    <rPh sb="0" eb="2">
      <t>カヒョウ</t>
    </rPh>
    <rPh sb="11" eb="13">
      <t>コウジ</t>
    </rPh>
    <rPh sb="13" eb="15">
      <t>ジッシ</t>
    </rPh>
    <rPh sb="16" eb="18">
      <t>キュウジツ</t>
    </rPh>
    <rPh sb="18" eb="20">
      <t>シュトク</t>
    </rPh>
    <rPh sb="20" eb="22">
      <t>ケイカク</t>
    </rPh>
    <rPh sb="22" eb="24">
      <t>ジッセキ</t>
    </rPh>
    <rPh sb="24" eb="25">
      <t>ヒョウ</t>
    </rPh>
    <rPh sb="26" eb="28">
      <t>サクセイ</t>
    </rPh>
    <rPh sb="35" eb="37">
      <t>テイシュツ</t>
    </rPh>
    <rPh sb="44" eb="46">
      <t>タイショウ</t>
    </rPh>
    <rPh sb="46" eb="48">
      <t>キカン</t>
    </rPh>
    <rPh sb="48" eb="50">
      <t>ゼンタイ</t>
    </rPh>
    <rPh sb="53" eb="54">
      <t>シュウ</t>
    </rPh>
    <rPh sb="55" eb="56">
      <t>キュウ</t>
    </rPh>
    <rPh sb="64" eb="66">
      <t>タッセイ</t>
    </rPh>
    <rPh sb="69" eb="71">
      <t>ミコ</t>
    </rPh>
    <rPh sb="78" eb="80">
      <t>ホウコク</t>
    </rPh>
    <phoneticPr fontId="3"/>
  </si>
  <si>
    <t>休日（現場閉所及び現場休息）取得計画実績表の提出について（実績報告・月単位で達成見込み）</t>
    <rPh sb="0" eb="2">
      <t>キュウジツ</t>
    </rPh>
    <rPh sb="3" eb="5">
      <t>ゲンバ</t>
    </rPh>
    <rPh sb="5" eb="7">
      <t>ヘイショ</t>
    </rPh>
    <rPh sb="7" eb="8">
      <t>オヨ</t>
    </rPh>
    <rPh sb="9" eb="11">
      <t>ゲンバ</t>
    </rPh>
    <rPh sb="11" eb="13">
      <t>キュウソク</t>
    </rPh>
    <rPh sb="14" eb="16">
      <t>シュトク</t>
    </rPh>
    <rPh sb="16" eb="18">
      <t>ケイカク</t>
    </rPh>
    <rPh sb="18" eb="20">
      <t>ジッセキ</t>
    </rPh>
    <rPh sb="20" eb="21">
      <t>ヒョウ</t>
    </rPh>
    <rPh sb="22" eb="24">
      <t>テイシュツ</t>
    </rPh>
    <rPh sb="29" eb="31">
      <t>ジッセキ</t>
    </rPh>
    <rPh sb="31" eb="33">
      <t>ホウコク</t>
    </rPh>
    <rPh sb="34" eb="37">
      <t>ツキタンイ</t>
    </rPh>
    <rPh sb="38" eb="40">
      <t>タッセイ</t>
    </rPh>
    <rPh sb="40" eb="42">
      <t>ミコ</t>
    </rPh>
    <phoneticPr fontId="3"/>
  </si>
  <si>
    <t>下表のとおり、週休２日工事実施の休日取得計画実績表を作成しましたので、提出いたします。
月単位で、４週８休(28.5％)が達成できる見込みであることを報告いたします。</t>
    <rPh sb="0" eb="2">
      <t>カヒョウ</t>
    </rPh>
    <rPh sb="11" eb="13">
      <t>コウジ</t>
    </rPh>
    <rPh sb="13" eb="15">
      <t>ジッシ</t>
    </rPh>
    <rPh sb="16" eb="18">
      <t>キュウジツ</t>
    </rPh>
    <rPh sb="18" eb="20">
      <t>シュトク</t>
    </rPh>
    <rPh sb="20" eb="22">
      <t>ケイカク</t>
    </rPh>
    <rPh sb="22" eb="24">
      <t>ジッセキ</t>
    </rPh>
    <rPh sb="24" eb="25">
      <t>ヒョウ</t>
    </rPh>
    <rPh sb="26" eb="28">
      <t>サクセイ</t>
    </rPh>
    <rPh sb="35" eb="37">
      <t>テイシュツ</t>
    </rPh>
    <rPh sb="44" eb="47">
      <t>ツキタンイ</t>
    </rPh>
    <rPh sb="50" eb="51">
      <t>シュウ</t>
    </rPh>
    <rPh sb="52" eb="53">
      <t>キュウ</t>
    </rPh>
    <rPh sb="61" eb="63">
      <t>タッセイ</t>
    </rPh>
    <rPh sb="66" eb="68">
      <t>ミコ</t>
    </rPh>
    <rPh sb="75" eb="77">
      <t>ホウコク</t>
    </rPh>
    <phoneticPr fontId="3"/>
  </si>
  <si>
    <t>下表のとおり、週休２日工事実施の休日取得計画実績表を作成しましたので、提出いたします。
４週８休(28.5％)が達成できない見込みであることを報告いたします。</t>
    <rPh sb="0" eb="2">
      <t>カヒョウ</t>
    </rPh>
    <rPh sb="11" eb="13">
      <t>コウジ</t>
    </rPh>
    <rPh sb="13" eb="15">
      <t>ジッシ</t>
    </rPh>
    <rPh sb="16" eb="18">
      <t>キュウジツ</t>
    </rPh>
    <rPh sb="18" eb="20">
      <t>シュトク</t>
    </rPh>
    <rPh sb="20" eb="22">
      <t>ケイカク</t>
    </rPh>
    <rPh sb="22" eb="24">
      <t>ジッセキ</t>
    </rPh>
    <rPh sb="24" eb="25">
      <t>ヒョウ</t>
    </rPh>
    <rPh sb="26" eb="28">
      <t>サクセイ</t>
    </rPh>
    <rPh sb="35" eb="37">
      <t>テイシュツ</t>
    </rPh>
    <rPh sb="45" eb="46">
      <t>シュウ</t>
    </rPh>
    <rPh sb="47" eb="48">
      <t>キュウ</t>
    </rPh>
    <rPh sb="56" eb="58">
      <t>タッセイ</t>
    </rPh>
    <rPh sb="62" eb="64">
      <t>ミコ</t>
    </rPh>
    <rPh sb="71" eb="73">
      <t>ホウコク</t>
    </rPh>
    <phoneticPr fontId="3"/>
  </si>
  <si>
    <t>　■達成基準</t>
    <rPh sb="2" eb="4">
      <t>タッセイ</t>
    </rPh>
    <rPh sb="4" eb="6">
      <t>キジュン</t>
    </rPh>
    <phoneticPr fontId="3"/>
  </si>
  <si>
    <t>現場閉所率（＝閉所日数/対象日数）が4週8休（8日/28日＝約28.5％）以上</t>
    <rPh sb="7" eb="11">
      <t>ヘイショニッスウ</t>
    </rPh>
    <rPh sb="12" eb="16">
      <t>タイショウニッスウ</t>
    </rPh>
    <rPh sb="19" eb="20">
      <t>シュウ</t>
    </rPh>
    <rPh sb="21" eb="22">
      <t>キュウ</t>
    </rPh>
    <rPh sb="24" eb="25">
      <t>ニチ</t>
    </rPh>
    <rPh sb="28" eb="29">
      <t>ニチ</t>
    </rPh>
    <rPh sb="30" eb="31">
      <t>ヤク</t>
    </rPh>
    <rPh sb="37" eb="39">
      <t>イジョウ</t>
    </rPh>
    <phoneticPr fontId="3"/>
  </si>
  <si>
    <t xml:space="preserve">対象期間全体 </t>
    <rPh sb="0" eb="6">
      <t>タイショウキカンゼンタイ</t>
    </rPh>
    <phoneticPr fontId="3"/>
  </si>
  <si>
    <r>
      <t>・・・　対象期間全体で4週8休(28.5％)に</t>
    </r>
    <r>
      <rPr>
        <u/>
        <sz val="11"/>
        <color theme="1"/>
        <rFont val="游ゴシック"/>
        <family val="3"/>
        <charset val="128"/>
        <scheme val="minor"/>
      </rPr>
      <t>満たない場合</t>
    </r>
    <r>
      <rPr>
        <sz val="11"/>
        <color theme="1"/>
        <rFont val="游ゴシック"/>
        <family val="3"/>
        <charset val="128"/>
        <scheme val="minor"/>
      </rPr>
      <t>、労務費補正による増額分を減額変更を行う。</t>
    </r>
    <rPh sb="4" eb="8">
      <t>タイショウキカン</t>
    </rPh>
    <rPh sb="8" eb="10">
      <t>ゼンタイ</t>
    </rPh>
    <rPh sb="12" eb="13">
      <t>シュウ</t>
    </rPh>
    <rPh sb="14" eb="15">
      <t>キュウ</t>
    </rPh>
    <rPh sb="23" eb="24">
      <t>ミ</t>
    </rPh>
    <rPh sb="27" eb="29">
      <t>バアイ</t>
    </rPh>
    <rPh sb="30" eb="33">
      <t>ロウムヒ</t>
    </rPh>
    <rPh sb="33" eb="35">
      <t>ホセイ</t>
    </rPh>
    <rPh sb="38" eb="40">
      <t>ゾウガク</t>
    </rPh>
    <rPh sb="40" eb="41">
      <t>ブン</t>
    </rPh>
    <rPh sb="42" eb="44">
      <t>ゲンガク</t>
    </rPh>
    <rPh sb="44" eb="46">
      <t>ヘンコウ</t>
    </rPh>
    <rPh sb="47" eb="48">
      <t>オコナ</t>
    </rPh>
    <phoneticPr fontId="3"/>
  </si>
  <si>
    <t>月単位</t>
    <phoneticPr fontId="3"/>
  </si>
  <si>
    <r>
      <t>・・・　対象期間内の全ての月において、月単位で4週8休（※）を</t>
    </r>
    <r>
      <rPr>
        <u/>
        <sz val="11"/>
        <color theme="1"/>
        <rFont val="游ゴシック"/>
        <family val="3"/>
        <charset val="128"/>
        <scheme val="minor"/>
      </rPr>
      <t>満たす場合</t>
    </r>
    <r>
      <rPr>
        <sz val="11"/>
        <color theme="1"/>
        <rFont val="游ゴシック"/>
        <family val="3"/>
        <charset val="128"/>
        <scheme val="minor"/>
      </rPr>
      <t>、工事成績評定の加点を行う。</t>
    </r>
    <rPh sb="4" eb="9">
      <t>タイショウキカンナイ</t>
    </rPh>
    <rPh sb="10" eb="11">
      <t>スベ</t>
    </rPh>
    <rPh sb="13" eb="14">
      <t>ツキ</t>
    </rPh>
    <rPh sb="19" eb="22">
      <t>ツキタンイ</t>
    </rPh>
    <rPh sb="31" eb="32">
      <t>ミ</t>
    </rPh>
    <rPh sb="37" eb="39">
      <t>コウジ</t>
    </rPh>
    <rPh sb="39" eb="41">
      <t>セイセキ</t>
    </rPh>
    <rPh sb="41" eb="43">
      <t>ヒョウテイ</t>
    </rPh>
    <rPh sb="44" eb="46">
      <t>カテン</t>
    </rPh>
    <rPh sb="47" eb="48">
      <t>オコナ</t>
    </rPh>
    <phoneticPr fontId="3"/>
  </si>
  <si>
    <t>　　　　※現場閉所率が28.5%以上又は当該月の対象日数に含まれる暦上の土日の合計日数以上の現場閉所または現場休息を行う</t>
    <rPh sb="5" eb="10">
      <t>ゲンバヘイショリツ</t>
    </rPh>
    <rPh sb="16" eb="18">
      <t>イジョウ</t>
    </rPh>
    <rPh sb="18" eb="19">
      <t>マタ</t>
    </rPh>
    <rPh sb="20" eb="22">
      <t>トウガイ</t>
    </rPh>
    <rPh sb="22" eb="23">
      <t>ヅキ</t>
    </rPh>
    <rPh sb="58" eb="59">
      <t>オコナ</t>
    </rPh>
    <phoneticPr fontId="3"/>
  </si>
  <si>
    <t>月</t>
    <rPh sb="0" eb="1">
      <t>ツキ</t>
    </rPh>
    <phoneticPr fontId="3"/>
  </si>
  <si>
    <t>月単位</t>
    <rPh sb="0" eb="3">
      <t>ツキタンイ</t>
    </rPh>
    <phoneticPr fontId="3"/>
  </si>
  <si>
    <t>累計</t>
    <rPh sb="0" eb="2">
      <t>ルイケイ</t>
    </rPh>
    <phoneticPr fontId="3"/>
  </si>
  <si>
    <t>日</t>
    <rPh sb="0" eb="1">
      <t>ニチ</t>
    </rPh>
    <phoneticPr fontId="3"/>
  </si>
  <si>
    <t>　閉所日数計</t>
    <rPh sb="1" eb="3">
      <t>ヘイショ</t>
    </rPh>
    <rPh sb="3" eb="5">
      <t>ニッスウ</t>
    </rPh>
    <rPh sb="5" eb="6">
      <t>ケイ</t>
    </rPh>
    <phoneticPr fontId="3"/>
  </si>
  <si>
    <t>　対象日数計</t>
    <rPh sb="1" eb="3">
      <t>タイショウ</t>
    </rPh>
    <rPh sb="3" eb="5">
      <t>ニッスウ</t>
    </rPh>
    <rPh sb="5" eb="6">
      <t>ケイ</t>
    </rPh>
    <phoneticPr fontId="3"/>
  </si>
  <si>
    <t xml:space="preserve"> 現場閉所率</t>
    <rPh sb="1" eb="6">
      <t>ゲンバヘイショリツ</t>
    </rPh>
    <phoneticPr fontId="3"/>
  </si>
  <si>
    <t>　達成状況</t>
    <rPh sb="1" eb="5">
      <t>タッセイジョウキョウ</t>
    </rPh>
    <phoneticPr fontId="3"/>
  </si>
  <si>
    <t>曜日</t>
    <rPh sb="0" eb="2">
      <t>ヨウビ</t>
    </rPh>
    <phoneticPr fontId="3"/>
  </si>
  <si>
    <t>行事</t>
    <rPh sb="0" eb="2">
      <t>ギョウジ</t>
    </rPh>
    <phoneticPr fontId="3"/>
  </si>
  <si>
    <t>計画</t>
    <rPh sb="0" eb="2">
      <t>ケイカク</t>
    </rPh>
    <phoneticPr fontId="3"/>
  </si>
  <si>
    <t>工事名：○○○工事（○○工区）</t>
    <rPh sb="0" eb="3">
      <t>コウジメイ</t>
    </rPh>
    <rPh sb="7" eb="9">
      <t>コウジ</t>
    </rPh>
    <rPh sb="12" eb="14">
      <t>コウク</t>
    </rPh>
    <phoneticPr fontId="3"/>
  </si>
  <si>
    <t>契約日</t>
    <phoneticPr fontId="3"/>
  </si>
  <si>
    <t>工事着手日</t>
    <rPh sb="0" eb="2">
      <t>コウジ</t>
    </rPh>
    <rPh sb="2" eb="4">
      <t>チャクシュ</t>
    </rPh>
    <rPh sb="4" eb="5">
      <t>ビ</t>
    </rPh>
    <phoneticPr fontId="3"/>
  </si>
  <si>
    <t>/</t>
  </si>
  <si>
    <t>○</t>
  </si>
  <si>
    <t>●</t>
  </si>
  <si>
    <t>完成届提出</t>
    <rPh sb="0" eb="2">
      <t>カンセイ</t>
    </rPh>
    <rPh sb="2" eb="3">
      <t>トド</t>
    </rPh>
    <rPh sb="3" eb="5">
      <t>テイシュツ</t>
    </rPh>
    <phoneticPr fontId="3"/>
  </si>
  <si>
    <t>祝日</t>
    <rPh sb="0" eb="2">
      <t>シュクジツ</t>
    </rPh>
    <phoneticPr fontId="4"/>
  </si>
  <si>
    <t>夏季休暇・年末年始</t>
    <rPh sb="0" eb="4">
      <t>カキキュウカ</t>
    </rPh>
    <rPh sb="5" eb="9">
      <t>ネンマツネンシ</t>
    </rPh>
    <phoneticPr fontId="4"/>
  </si>
  <si>
    <t>上</t>
    <rPh sb="0" eb="1">
      <t>ウエ</t>
    </rPh>
    <phoneticPr fontId="3"/>
  </si>
  <si>
    <t>下</t>
    <rPh sb="0" eb="1">
      <t>シタ</t>
    </rPh>
    <phoneticPr fontId="3"/>
  </si>
  <si>
    <t>上有</t>
    <rPh sb="0" eb="1">
      <t>ウエ</t>
    </rPh>
    <rPh sb="1" eb="2">
      <t>アリ</t>
    </rPh>
    <phoneticPr fontId="3"/>
  </si>
  <si>
    <t>下有</t>
    <rPh sb="0" eb="1">
      <t>シタ</t>
    </rPh>
    <rPh sb="1" eb="2">
      <t>アリ</t>
    </rPh>
    <phoneticPr fontId="3"/>
  </si>
  <si>
    <t>昭和の日</t>
  </si>
  <si>
    <t>水</t>
  </si>
  <si>
    <t>○</t>
    <phoneticPr fontId="3"/>
  </si>
  <si>
    <t>●</t>
    <phoneticPr fontId="3"/>
  </si>
  <si>
    <t>憲法記念日</t>
  </si>
  <si>
    <t>日</t>
  </si>
  <si>
    <t>/</t>
    <phoneticPr fontId="3"/>
  </si>
  <si>
    <t>みどりの日</t>
  </si>
  <si>
    <t>月</t>
  </si>
  <si>
    <t>こどもの日</t>
  </si>
  <si>
    <t>火</t>
  </si>
  <si>
    <t>振替休日</t>
  </si>
  <si>
    <t>海の日</t>
  </si>
  <si>
    <t>木</t>
  </si>
  <si>
    <t>スポーツの日</t>
  </si>
  <si>
    <t>金</t>
  </si>
  <si>
    <t>山の日</t>
  </si>
  <si>
    <t>敬老の日</t>
  </si>
  <si>
    <t>秋分の日</t>
  </si>
  <si>
    <t>文化の日</t>
  </si>
  <si>
    <t>勤労感謝の日</t>
  </si>
  <si>
    <t>元日</t>
  </si>
  <si>
    <t>成人の日</t>
  </si>
  <si>
    <t>建国記念の日</t>
  </si>
  <si>
    <t>天皇誕生日</t>
  </si>
  <si>
    <t>春分の日</t>
  </si>
  <si>
    <t>土</t>
  </si>
  <si>
    <t>国民の休日</t>
  </si>
  <si>
    <t>閉所日数計</t>
    <rPh sb="0" eb="2">
      <t>ヘイショ</t>
    </rPh>
    <rPh sb="2" eb="4">
      <t>ニッスウ</t>
    </rPh>
    <rPh sb="4" eb="5">
      <t>ケイ</t>
    </rPh>
    <phoneticPr fontId="3"/>
  </si>
  <si>
    <t>対象日数計</t>
    <rPh sb="0" eb="2">
      <t>タイショウ</t>
    </rPh>
    <rPh sb="2" eb="4">
      <t>ニッスウ</t>
    </rPh>
    <rPh sb="4" eb="5">
      <t>ケイ</t>
    </rPh>
    <phoneticPr fontId="3"/>
  </si>
  <si>
    <t>現場閉所率</t>
    <rPh sb="0" eb="5">
      <t>ゲンバヘイショリツ</t>
    </rPh>
    <phoneticPr fontId="3"/>
  </si>
  <si>
    <t>達成状況</t>
    <rPh sb="0" eb="4">
      <t>タッセイジョウキョウ</t>
    </rPh>
    <phoneticPr fontId="3"/>
  </si>
  <si>
    <t>自動表示</t>
    <rPh sb="0" eb="2">
      <t>ジドウ</t>
    </rPh>
    <rPh sb="2" eb="4">
      <t>ヒョウジ</t>
    </rPh>
    <phoneticPr fontId="3"/>
  </si>
  <si>
    <t>ドロップダウン</t>
    <phoneticPr fontId="3"/>
  </si>
  <si>
    <t>提出日は、yyyy/mm/dd　の形式で入力すれば、和暦（西暦）〇月〇日の形式へ変換</t>
    <rPh sb="0" eb="3">
      <t>テイシュツビ</t>
    </rPh>
    <phoneticPr fontId="3"/>
  </si>
  <si>
    <t>対象期間は、yyyy/mm/dd　の形式で入力</t>
    <rPh sb="0" eb="2">
      <t>タイショウ</t>
    </rPh>
    <rPh sb="2" eb="4">
      <t>キカン</t>
    </rPh>
    <rPh sb="18" eb="20">
      <t>ケイシキ</t>
    </rPh>
    <rPh sb="21" eb="23">
      <t>ニュウリョク</t>
    </rPh>
    <phoneticPr fontId="3"/>
  </si>
  <si>
    <t>ドロップダウンより課名を選択、コードは自動入力</t>
    <rPh sb="9" eb="10">
      <t>カ</t>
    </rPh>
    <rPh sb="10" eb="11">
      <t>メイ</t>
    </rPh>
    <rPh sb="12" eb="14">
      <t>センタク</t>
    </rPh>
    <rPh sb="19" eb="21">
      <t>ジドウ</t>
    </rPh>
    <rPh sb="21" eb="23">
      <t>ニュウリョク</t>
    </rPh>
    <phoneticPr fontId="3"/>
  </si>
  <si>
    <t>受注者
情　報</t>
    <rPh sb="0" eb="3">
      <t>ジュチュウシャ</t>
    </rPh>
    <phoneticPr fontId="3"/>
  </si>
  <si>
    <t>休日明け（土日が休日の場合は月曜日）を依頼の期限日とはしない</t>
    <rPh sb="0" eb="1">
      <t>キュウジツ</t>
    </rPh>
    <rPh sb="1" eb="2">
      <t>ア</t>
    </rPh>
    <rPh sb="4" eb="6">
      <t>ドニチ</t>
    </rPh>
    <rPh sb="7" eb="9">
      <t>キュウジツ</t>
    </rPh>
    <rPh sb="10" eb="12">
      <t>バアイ</t>
    </rPh>
    <rPh sb="13" eb="16">
      <t>ゲツヨウビ</t>
    </rPh>
    <rPh sb="17" eb="19">
      <t>イライ</t>
    </rPh>
    <rPh sb="20" eb="23">
      <t>キゲンビ</t>
    </rPh>
    <phoneticPr fontId="4"/>
  </si>
  <si>
    <t>休日前（土日が休日の場合は金曜日）に依頼しない</t>
    <rPh sb="0" eb="2">
      <t>キュウジツマエ</t>
    </rPh>
    <rPh sb="3" eb="5">
      <t>ドニチ</t>
    </rPh>
    <rPh sb="6" eb="8">
      <t>キュウジツ</t>
    </rPh>
    <rPh sb="9" eb="11">
      <t>バアイ</t>
    </rPh>
    <rPh sb="12" eb="15">
      <t>キンヨウビ</t>
    </rPh>
    <rPh sb="16" eb="18">
      <t>イライ</t>
    </rPh>
    <phoneticPr fontId="4"/>
  </si>
  <si>
    <t>入札情報公開サービスシステムの有資格者情報の検索で、
業者名を検索した際の登録番号の「0000（ゼロ4桁）＋右4桁」の８桁の数字</t>
    <rPh sb="0" eb="4">
      <t>ニュウサツジョウホウ</t>
    </rPh>
    <rPh sb="4" eb="6">
      <t>コウカイ</t>
    </rPh>
    <rPh sb="15" eb="19">
      <t>ユウシカクシャ</t>
    </rPh>
    <rPh sb="19" eb="21">
      <t>ジョウホウ</t>
    </rPh>
    <rPh sb="22" eb="24">
      <t>ケンサク</t>
    </rPh>
    <rPh sb="27" eb="30">
      <t>ギョウシャメイ</t>
    </rPh>
    <rPh sb="31" eb="33">
      <t>ケンサク</t>
    </rPh>
    <rPh sb="35" eb="36">
      <t>サイ</t>
    </rPh>
    <rPh sb="37" eb="39">
      <t>トウロク</t>
    </rPh>
    <rPh sb="39" eb="40">
      <t>バン</t>
    </rPh>
    <rPh sb="40" eb="41">
      <t>ゴウ</t>
    </rPh>
    <rPh sb="51" eb="52">
      <t>ケタ</t>
    </rPh>
    <rPh sb="54" eb="55">
      <t>ミギ</t>
    </rPh>
    <rPh sb="56" eb="57">
      <t>ケタ</t>
    </rPh>
    <rPh sb="60" eb="61">
      <t>ケタ</t>
    </rPh>
    <rPh sb="62" eb="64">
      <t>スウジ</t>
    </rPh>
    <phoneticPr fontId="9"/>
  </si>
  <si>
    <t>シート更新履歴</t>
    <rPh sb="3" eb="5">
      <t>コウシン</t>
    </rPh>
    <rPh sb="5" eb="7">
      <t>リレキ</t>
    </rPh>
    <phoneticPr fontId="9"/>
  </si>
  <si>
    <t>ver.</t>
    <phoneticPr fontId="9"/>
  </si>
  <si>
    <t>作成担当課：営繕課技術調整班</t>
    <rPh sb="0" eb="2">
      <t>サクセイ</t>
    </rPh>
    <rPh sb="2" eb="5">
      <t>タントウカ</t>
    </rPh>
    <rPh sb="6" eb="9">
      <t>エイゼンカ</t>
    </rPh>
    <rPh sb="9" eb="14">
      <t>ギジュツチョウセイハン</t>
    </rPh>
    <phoneticPr fontId="9"/>
  </si>
  <si>
    <t>1.0</t>
    <phoneticPr fontId="9"/>
  </si>
  <si>
    <t>1.1</t>
    <phoneticPr fontId="9"/>
  </si>
  <si>
    <t>2025/5/1</t>
    <phoneticPr fontId="9"/>
  </si>
  <si>
    <t>2025/4/1</t>
    <phoneticPr fontId="9"/>
  </si>
  <si>
    <t>・電子納品・各種取組み書類作成シート（工事）の作成</t>
    <rPh sb="1" eb="3">
      <t>デンシ</t>
    </rPh>
    <rPh sb="3" eb="5">
      <t>ノウヒン</t>
    </rPh>
    <rPh sb="6" eb="8">
      <t>カクシュ</t>
    </rPh>
    <rPh sb="8" eb="10">
      <t>トリク</t>
    </rPh>
    <rPh sb="11" eb="13">
      <t>ショルイ</t>
    </rPh>
    <rPh sb="13" eb="15">
      <t>サクセイ</t>
    </rPh>
    <rPh sb="19" eb="21">
      <t>コウジ</t>
    </rPh>
    <rPh sb="23" eb="25">
      <t>サクセイ</t>
    </rPh>
    <phoneticPr fontId="9"/>
  </si>
  <si>
    <t>・地方自治法施行令の一部改正に伴うもの
①電子納品シート
②ウィークリースタンス実施シート
③ウィークリースタンス結果シート
④週休2日計画実績表
における上部の記載金額変更</t>
    <rPh sb="1" eb="6">
      <t>チホウジチホウ</t>
    </rPh>
    <rPh sb="6" eb="9">
      <t>セコウレイ</t>
    </rPh>
    <rPh sb="10" eb="12">
      <t>イチブ</t>
    </rPh>
    <rPh sb="12" eb="14">
      <t>カイセイ</t>
    </rPh>
    <rPh sb="15" eb="16">
      <t>トモナ</t>
    </rPh>
    <rPh sb="21" eb="23">
      <t>デンシ</t>
    </rPh>
    <rPh sb="23" eb="25">
      <t>ノウヒン</t>
    </rPh>
    <rPh sb="40" eb="42">
      <t>ジッシ</t>
    </rPh>
    <rPh sb="57" eb="59">
      <t>ケッカ</t>
    </rPh>
    <rPh sb="64" eb="66">
      <t>シュウキュウ</t>
    </rPh>
    <rPh sb="67" eb="68">
      <t>ヒ</t>
    </rPh>
    <rPh sb="68" eb="70">
      <t>ケイカク</t>
    </rPh>
    <rPh sb="70" eb="73">
      <t>ジッセキヒョウ</t>
    </rPh>
    <rPh sb="78" eb="80">
      <t>ジョウブ</t>
    </rPh>
    <rPh sb="81" eb="85">
      <t>キサイキンガク</t>
    </rPh>
    <rPh sb="85" eb="87">
      <t>ヘンコウ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</si>
</sst>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quot;¥&quot;#,##0\-;&quot;¥&quot;\-#,##0"/>
    <numFmt numFmtId="178" formatCode="&quot;令和&quot;e&quot;年&quot;\(yyyy&quot;年&quot;\)m&quot;月&quot;d&quot;日&quot;"/>
    <numFmt numFmtId="179" formatCode="[$]ggge&quot;年&quot;m&quot;月&quot;d&quot;日&quot;;@" x16r2:formatCode16="[$-ja-JP-x-gannen]ggge&quot;年&quot;m&quot;月&quot;d&quot;日&quot;;@"/>
    <numFmt numFmtId="180" formatCode="m"/>
    <numFmt numFmtId="181" formatCode="0_);[Red]\(0\)"/>
    <numFmt numFmtId="182" formatCode="d"/>
    <numFmt numFmtId="183" formatCode="aaa"/>
    <numFmt numFmtId="184" formatCode="0.0%"/>
    <numFmt numFmtId="185" formatCode="0_ "/>
    <numFmt numFmtId="187" formatCode="h:mm;@"/>
  </numFmts>
  <fonts count="79">
    <font>
      <sz val="11"/>
      <color theme="1"/>
      <name val="游ゴシック"/>
      <family val="2"/>
      <charset val="128"/>
      <scheme val="minor"/>
    </font>
    <font>
      <sz val="11"/>
      <color theme="1"/>
      <name val="游ゴシック"/>
      <family val="2"/>
      <scheme val="minor"/>
    </font>
    <font>
      <b/>
      <sz val="16"/>
      <color theme="0"/>
      <name val="BIZ UDゴシック"/>
      <family val="3"/>
      <charset val="128"/>
    </font>
    <font>
      <sz val="6"/>
      <name val="游ゴシック"/>
      <family val="2"/>
      <charset val="128"/>
      <scheme val="minor"/>
    </font>
    <font>
      <sz val="6"/>
      <name val="ＭＳ Ｐゴシック"/>
      <family val="3"/>
      <charset val="128"/>
    </font>
    <font>
      <sz val="11"/>
      <color theme="1"/>
      <name val="BIZ UDゴシック"/>
      <family val="3"/>
      <charset val="128"/>
    </font>
    <font>
      <u/>
      <sz val="11"/>
      <color theme="10"/>
      <name val="游ゴシック"/>
      <family val="2"/>
      <charset val="128"/>
      <scheme val="minor"/>
    </font>
    <font>
      <sz val="11"/>
      <color theme="1"/>
      <name val="メイリオ"/>
      <family val="3"/>
      <charset val="128"/>
    </font>
    <font>
      <b/>
      <sz val="12"/>
      <color theme="1"/>
      <name val="BIZ UDゴシック"/>
      <family val="3"/>
      <charset val="128"/>
    </font>
    <font>
      <sz val="6"/>
      <name val="游ゴシック"/>
      <family val="3"/>
      <charset val="128"/>
      <scheme val="minor"/>
    </font>
    <font>
      <sz val="14"/>
      <color theme="1"/>
      <name val="BIZ UDゴシック"/>
      <family val="3"/>
      <charset val="128"/>
    </font>
    <font>
      <b/>
      <sz val="10"/>
      <color indexed="81"/>
      <name val="メイリオ"/>
      <family val="3"/>
      <charset val="128"/>
    </font>
    <font>
      <sz val="12"/>
      <color theme="1"/>
      <name val="BIZ UDゴシック"/>
      <family val="3"/>
      <charset val="128"/>
    </font>
    <font>
      <sz val="11"/>
      <color theme="1"/>
      <name val="游ゴシック"/>
      <family val="3"/>
      <charset val="128"/>
      <scheme val="minor"/>
    </font>
    <font>
      <sz val="11"/>
      <name val="ＭＳ 明朝"/>
      <family val="1"/>
      <charset val="128"/>
    </font>
    <font>
      <sz val="11"/>
      <name val="ＭＳ Ｐ明朝"/>
      <family val="1"/>
      <charset val="128"/>
    </font>
    <font>
      <b/>
      <sz val="16"/>
      <name val="ＭＳ 明朝"/>
      <family val="1"/>
      <charset val="128"/>
    </font>
    <font>
      <sz val="11"/>
      <color theme="1" tint="4.9989318521683403E-2"/>
      <name val="ＭＳ Ｐ明朝"/>
      <family val="1"/>
      <charset val="128"/>
    </font>
    <font>
      <sz val="12"/>
      <color theme="1" tint="4.9989318521683403E-2"/>
      <name val="ＭＳ Ｐ明朝"/>
      <family val="1"/>
      <charset val="128"/>
    </font>
    <font>
      <strike/>
      <sz val="11"/>
      <name val="ＭＳ Ｐ明朝"/>
      <family val="1"/>
      <charset val="128"/>
    </font>
    <font>
      <sz val="9"/>
      <name val="游ゴシック"/>
      <family val="3"/>
      <charset val="128"/>
      <scheme val="minor"/>
    </font>
    <font>
      <sz val="11"/>
      <name val="游ゴシック"/>
      <family val="3"/>
      <charset val="128"/>
      <scheme val="minor"/>
    </font>
    <font>
      <sz val="11"/>
      <name val="游ゴシック"/>
      <family val="3"/>
      <scheme val="minor"/>
    </font>
    <font>
      <b/>
      <sz val="12"/>
      <color theme="1"/>
      <name val="游ゴシック"/>
      <family val="3"/>
      <charset val="128"/>
      <scheme val="minor"/>
    </font>
    <font>
      <sz val="11"/>
      <color theme="1"/>
      <name val="メイリオ"/>
      <family val="3"/>
    </font>
    <font>
      <b/>
      <u/>
      <sz val="16"/>
      <color theme="1"/>
      <name val="メイリオ"/>
      <family val="3"/>
    </font>
    <font>
      <sz val="6"/>
      <name val="ＭＳ Ｐゴシック"/>
      <family val="3"/>
    </font>
    <font>
      <sz val="11"/>
      <name val="メイリオ"/>
      <family val="3"/>
    </font>
    <font>
      <sz val="14"/>
      <name val="メイリオ"/>
      <family val="3"/>
    </font>
    <font>
      <sz val="14"/>
      <name val="メイリオ"/>
      <family val="3"/>
      <charset val="128"/>
    </font>
    <font>
      <sz val="11"/>
      <name val="メイリオ"/>
      <family val="3"/>
      <charset val="128"/>
    </font>
    <font>
      <sz val="10"/>
      <name val="メイリオ"/>
      <family val="3"/>
    </font>
    <font>
      <sz val="9"/>
      <color theme="1"/>
      <name val="メイリオ"/>
      <family val="3"/>
    </font>
    <font>
      <u/>
      <sz val="11"/>
      <color theme="10"/>
      <name val="ＭＳ Ｐゴシック"/>
      <family val="3"/>
      <charset val="128"/>
    </font>
    <font>
      <sz val="9"/>
      <name val="メイリオ"/>
      <family val="3"/>
    </font>
    <font>
      <b/>
      <sz val="9"/>
      <name val="メイリオ"/>
      <family val="3"/>
    </font>
    <font>
      <sz val="9"/>
      <color indexed="8"/>
      <name val="メイリオ"/>
      <family val="3"/>
    </font>
    <font>
      <sz val="9"/>
      <color rgb="FF0070C0"/>
      <name val="メイリオ"/>
      <family val="3"/>
    </font>
    <font>
      <u/>
      <sz val="11"/>
      <color rgb="FF0070C0"/>
      <name val="ＭＳ Ｐゴシック"/>
      <family val="3"/>
    </font>
    <font>
      <sz val="9"/>
      <color rgb="FFFF0000"/>
      <name val="メイリオ"/>
      <family val="3"/>
    </font>
    <font>
      <u/>
      <sz val="11"/>
      <color rgb="FFFF0000"/>
      <name val="ＭＳ Ｐゴシック"/>
      <family val="3"/>
    </font>
    <font>
      <sz val="11"/>
      <color rgb="FFFF0000"/>
      <name val="ＭＳ Ｐ明朝"/>
      <family val="1"/>
      <charset val="128"/>
    </font>
    <font>
      <sz val="12"/>
      <name val="ＭＳ Ｐ明朝"/>
      <family val="1"/>
      <charset val="128"/>
    </font>
    <font>
      <sz val="14"/>
      <name val="ＭＳ Ｐ明朝"/>
      <family val="1"/>
      <charset val="128"/>
    </font>
    <font>
      <sz val="12"/>
      <color indexed="8"/>
      <name val="ＭＳ Ｐ明朝"/>
      <family val="1"/>
      <charset val="128"/>
    </font>
    <font>
      <sz val="11"/>
      <color indexed="8"/>
      <name val="ＭＳ Ｐ明朝"/>
      <family val="1"/>
      <charset val="128"/>
    </font>
    <font>
      <sz val="8"/>
      <color indexed="8"/>
      <name val="ＭＳ Ｐ明朝"/>
      <family val="1"/>
      <charset val="128"/>
    </font>
    <font>
      <sz val="11"/>
      <name val="ＭＳ Ｐゴシック"/>
      <family val="3"/>
      <charset val="128"/>
    </font>
    <font>
      <b/>
      <sz val="12"/>
      <color indexed="8"/>
      <name val="ＭＳ Ｐ明朝"/>
      <family val="1"/>
      <charset val="128"/>
    </font>
    <font>
      <sz val="8"/>
      <color theme="1"/>
      <name val="メイリオ"/>
      <family val="3"/>
      <charset val="128"/>
    </font>
    <font>
      <sz val="10"/>
      <name val="ＭＳ Ｐ明朝"/>
      <family val="1"/>
      <charset val="128"/>
    </font>
    <font>
      <sz val="9"/>
      <name val="ＭＳ Ｐ明朝"/>
      <family val="1"/>
      <charset val="128"/>
    </font>
    <font>
      <b/>
      <sz val="12"/>
      <name val="ＭＳ Ｐ明朝"/>
      <family val="1"/>
      <charset val="128"/>
    </font>
    <font>
      <sz val="12"/>
      <color rgb="FFFF0000"/>
      <name val="ＭＳ Ｐ明朝"/>
      <family val="1"/>
      <charset val="128"/>
    </font>
    <font>
      <sz val="11"/>
      <color theme="1"/>
      <name val="ＭＳ Ｐ明朝"/>
      <family val="1"/>
      <charset val="128"/>
    </font>
    <font>
      <sz val="10"/>
      <color theme="1"/>
      <name val="ＭＳ Ｐ明朝"/>
      <family val="1"/>
      <charset val="128"/>
    </font>
    <font>
      <sz val="9"/>
      <color theme="0"/>
      <name val="ＭＳ Ｐ明朝"/>
      <family val="1"/>
      <charset val="128"/>
    </font>
    <font>
      <sz val="11"/>
      <color theme="1"/>
      <name val="游ゴシック"/>
      <family val="2"/>
      <charset val="128"/>
      <scheme val="minor"/>
    </font>
    <font>
      <sz val="11"/>
      <color rgb="FFFF0000"/>
      <name val="游ゴシック"/>
      <family val="3"/>
      <charset val="128"/>
      <scheme val="minor"/>
    </font>
    <font>
      <sz val="12"/>
      <color theme="1"/>
      <name val="游ゴシック"/>
      <family val="2"/>
      <charset val="128"/>
      <scheme val="minor"/>
    </font>
    <font>
      <sz val="20"/>
      <color theme="1"/>
      <name val="游ゴシック"/>
      <family val="2"/>
      <charset val="128"/>
      <scheme val="minor"/>
    </font>
    <font>
      <sz val="18"/>
      <color theme="1"/>
      <name val="游ゴシック"/>
      <family val="2"/>
      <charset val="128"/>
      <scheme val="minor"/>
    </font>
    <font>
      <sz val="12"/>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2"/>
      <name val="游ゴシック"/>
      <family val="3"/>
      <charset val="128"/>
      <scheme val="minor"/>
    </font>
    <font>
      <sz val="9"/>
      <color theme="1"/>
      <name val="游ゴシック"/>
      <family val="3"/>
      <charset val="128"/>
      <scheme val="minor"/>
    </font>
    <font>
      <b/>
      <sz val="11"/>
      <color theme="1"/>
      <name val="游ゴシック"/>
      <family val="3"/>
      <charset val="128"/>
      <scheme val="minor"/>
    </font>
    <font>
      <b/>
      <sz val="14"/>
      <name val="游ゴシック"/>
      <family val="3"/>
      <charset val="128"/>
      <scheme val="minor"/>
    </font>
    <font>
      <sz val="6"/>
      <color theme="1"/>
      <name val="游ゴシック"/>
      <family val="2"/>
      <charset val="128"/>
      <scheme val="minor"/>
    </font>
    <font>
      <b/>
      <sz val="11"/>
      <name val="游ゴシック"/>
      <family val="3"/>
      <charset val="128"/>
      <scheme val="minor"/>
    </font>
    <font>
      <b/>
      <u/>
      <sz val="16"/>
      <color theme="1"/>
      <name val="游ゴシック"/>
      <family val="3"/>
      <charset val="128"/>
      <scheme val="minor"/>
    </font>
    <font>
      <u/>
      <sz val="11"/>
      <color theme="1"/>
      <name val="游ゴシック"/>
      <family val="3"/>
      <charset val="128"/>
      <scheme val="minor"/>
    </font>
    <font>
      <b/>
      <sz val="11"/>
      <color rgb="FFC00000"/>
      <name val="游ゴシック"/>
      <family val="3"/>
      <charset val="128"/>
      <scheme val="minor"/>
    </font>
    <font>
      <sz val="10"/>
      <color theme="1"/>
      <name val="游ゴシック"/>
      <family val="3"/>
      <charset val="128"/>
      <scheme val="minor"/>
    </font>
    <font>
      <sz val="14"/>
      <color theme="1"/>
      <name val="游ゴシック"/>
      <family val="2"/>
      <charset val="128"/>
      <scheme val="minor"/>
    </font>
    <font>
      <sz val="12"/>
      <name val="游ゴシック"/>
      <family val="3"/>
      <charset val="128"/>
      <scheme val="minor"/>
    </font>
    <font>
      <b/>
      <sz val="11"/>
      <name val="ＭＳ Ｐゴシック"/>
      <family val="3"/>
      <charset val="128"/>
    </font>
    <font>
      <sz val="11"/>
      <color rgb="FF222222"/>
      <name val="メイリオ"/>
      <family val="3"/>
      <charset val="128"/>
    </font>
  </fonts>
  <fills count="12">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2828150273141E-2"/>
        <bgColor indexed="64"/>
      </patternFill>
    </fill>
    <fill>
      <patternFill patternType="solid">
        <fgColor indexed="41"/>
        <bgColor indexed="64"/>
      </patternFill>
    </fill>
    <fill>
      <patternFill patternType="solid">
        <fgColor rgb="FFCCFF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8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diagonalDown="1">
      <left style="thin">
        <color indexed="64"/>
      </left>
      <right/>
      <top style="thin">
        <color indexed="64"/>
      </top>
      <bottom style="thin">
        <color indexed="64"/>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diagonal/>
    </border>
    <border>
      <left style="medium">
        <color indexed="64"/>
      </left>
      <right style="thin">
        <color indexed="64"/>
      </right>
      <top/>
      <bottom style="medium">
        <color indexed="64"/>
      </bottom>
      <diagonal/>
    </border>
    <border>
      <left/>
      <right style="thin">
        <color indexed="64"/>
      </right>
      <top style="hair">
        <color indexed="64"/>
      </top>
      <bottom/>
      <diagonal/>
    </border>
    <border>
      <left style="thin">
        <color auto="1"/>
      </left>
      <right style="medium">
        <color indexed="64"/>
      </right>
      <top style="medium">
        <color indexed="64"/>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6" fillId="0" borderId="0" applyNumberFormat="0" applyFill="0" applyBorder="0" applyAlignment="0" applyProtection="0">
      <alignment vertical="center"/>
    </xf>
    <xf numFmtId="0" fontId="13" fillId="0" borderId="0">
      <alignment vertical="center"/>
    </xf>
    <xf numFmtId="0" fontId="33" fillId="0" borderId="0" applyNumberFormat="0" applyFill="0" applyBorder="0" applyAlignment="0" applyProtection="0">
      <alignment vertical="top"/>
      <protection locked="0"/>
    </xf>
    <xf numFmtId="0" fontId="47" fillId="0" borderId="0">
      <alignment vertical="center"/>
    </xf>
    <xf numFmtId="9" fontId="57" fillId="0" borderId="0" applyFont="0" applyFill="0" applyBorder="0" applyAlignment="0" applyProtection="0">
      <alignment vertical="center"/>
    </xf>
    <xf numFmtId="0" fontId="47" fillId="0" borderId="0"/>
  </cellStyleXfs>
  <cellXfs count="647">
    <xf numFmtId="0" fontId="0" fillId="0" borderId="0" xfId="0">
      <alignment vertical="center"/>
    </xf>
    <xf numFmtId="0" fontId="5" fillId="3" borderId="0" xfId="1" applyFont="1" applyFill="1" applyAlignment="1">
      <alignment vertical="center"/>
    </xf>
    <xf numFmtId="0" fontId="7" fillId="3" borderId="0" xfId="1" applyFont="1" applyFill="1" applyAlignment="1">
      <alignment vertical="center"/>
    </xf>
    <xf numFmtId="0" fontId="5" fillId="3" borderId="0" xfId="1" applyFont="1" applyFill="1"/>
    <xf numFmtId="0" fontId="7" fillId="3" borderId="0" xfId="1" applyFont="1" applyFill="1"/>
    <xf numFmtId="0" fontId="8" fillId="3" borderId="0" xfId="1" applyFont="1" applyFill="1" applyAlignment="1">
      <alignment vertical="center"/>
    </xf>
    <xf numFmtId="0" fontId="8" fillId="3" borderId="0" xfId="1" applyFont="1" applyFill="1"/>
    <xf numFmtId="0" fontId="5" fillId="3" borderId="0" xfId="0" applyFont="1" applyFill="1" applyAlignment="1"/>
    <xf numFmtId="49" fontId="10" fillId="3" borderId="2" xfId="1" applyNumberFormat="1" applyFont="1" applyFill="1" applyBorder="1" applyAlignment="1">
      <alignment horizontal="left" vertical="center" wrapText="1" shrinkToFit="1"/>
    </xf>
    <xf numFmtId="49" fontId="10" fillId="3" borderId="3" xfId="1" applyNumberFormat="1" applyFont="1" applyFill="1" applyBorder="1" applyAlignment="1">
      <alignment vertical="center" wrapText="1" shrinkToFit="1"/>
    </xf>
    <xf numFmtId="49" fontId="10" fillId="3" borderId="0" xfId="1" applyNumberFormat="1" applyFont="1" applyFill="1" applyAlignment="1">
      <alignment horizontal="left" vertical="center" wrapText="1" shrinkToFit="1"/>
    </xf>
    <xf numFmtId="49" fontId="10" fillId="3" borderId="0" xfId="1" applyNumberFormat="1" applyFont="1" applyFill="1" applyAlignment="1">
      <alignment vertical="center" wrapText="1" shrinkToFit="1"/>
    </xf>
    <xf numFmtId="0" fontId="14" fillId="0" borderId="0" xfId="3" applyFont="1">
      <alignment vertical="center"/>
    </xf>
    <xf numFmtId="0" fontId="15" fillId="0" borderId="0" xfId="3" applyFont="1">
      <alignment vertical="center"/>
    </xf>
    <xf numFmtId="0" fontId="15" fillId="0" borderId="0" xfId="3" applyFont="1" applyAlignment="1">
      <alignment horizontal="right" vertical="center"/>
    </xf>
    <xf numFmtId="0" fontId="15" fillId="0" borderId="0" xfId="3" applyFont="1">
      <alignment vertical="center"/>
    </xf>
    <xf numFmtId="0" fontId="15" fillId="0" borderId="20" xfId="3" applyFont="1" applyBorder="1">
      <alignment vertical="center"/>
    </xf>
    <xf numFmtId="0" fontId="15" fillId="0" borderId="24" xfId="3" applyFont="1" applyBorder="1">
      <alignment vertical="center"/>
    </xf>
    <xf numFmtId="0" fontId="15" fillId="0" borderId="25" xfId="3" applyFont="1" applyBorder="1">
      <alignment vertical="center"/>
    </xf>
    <xf numFmtId="0" fontId="15" fillId="0" borderId="26" xfId="3" applyFont="1" applyBorder="1">
      <alignment vertical="center"/>
    </xf>
    <xf numFmtId="0" fontId="15" fillId="0" borderId="27" xfId="3" applyFont="1" applyBorder="1">
      <alignment vertical="center"/>
    </xf>
    <xf numFmtId="0" fontId="15" fillId="0" borderId="28" xfId="3" applyFont="1" applyBorder="1">
      <alignment vertical="center"/>
    </xf>
    <xf numFmtId="0" fontId="15" fillId="0" borderId="30" xfId="3" applyFont="1" applyBorder="1">
      <alignment vertical="center"/>
    </xf>
    <xf numFmtId="0" fontId="15" fillId="0" borderId="24" xfId="3" applyFont="1" applyBorder="1" applyAlignment="1">
      <alignment vertical="center" textRotation="255"/>
    </xf>
    <xf numFmtId="0" fontId="15" fillId="0" borderId="0" xfId="3" applyFont="1" applyAlignment="1">
      <alignment horizontal="center" vertical="center"/>
    </xf>
    <xf numFmtId="0" fontId="15" fillId="0" borderId="27" xfId="3" applyFont="1" applyBorder="1" applyAlignment="1">
      <alignment horizontal="center" vertical="center" textRotation="255"/>
    </xf>
    <xf numFmtId="0" fontId="15" fillId="0" borderId="0" xfId="3" applyFont="1" applyAlignment="1">
      <alignment vertical="top" wrapText="1"/>
    </xf>
    <xf numFmtId="0" fontId="15" fillId="0" borderId="33" xfId="3" applyFont="1" applyBorder="1" applyAlignment="1">
      <alignment horizontal="center" vertical="center" textRotation="255"/>
    </xf>
    <xf numFmtId="0" fontId="15" fillId="0" borderId="35" xfId="3" applyFont="1" applyBorder="1">
      <alignment vertical="center"/>
    </xf>
    <xf numFmtId="0" fontId="15" fillId="0" borderId="36" xfId="3" applyFont="1" applyBorder="1">
      <alignment vertical="center"/>
    </xf>
    <xf numFmtId="0" fontId="15" fillId="0" borderId="27" xfId="3" applyFont="1" applyBorder="1" applyAlignment="1">
      <alignment vertical="center" textRotation="255"/>
    </xf>
    <xf numFmtId="0" fontId="15" fillId="0" borderId="5" xfId="3" applyFont="1" applyBorder="1" applyAlignment="1">
      <alignment horizontal="center" vertical="center"/>
    </xf>
    <xf numFmtId="0" fontId="15" fillId="0" borderId="19" xfId="3" applyFont="1" applyBorder="1">
      <alignment vertical="center"/>
    </xf>
    <xf numFmtId="0" fontId="15" fillId="0" borderId="28" xfId="3" applyFont="1" applyBorder="1" applyAlignment="1">
      <alignment vertical="center" textRotation="255"/>
    </xf>
    <xf numFmtId="0" fontId="15" fillId="0" borderId="29" xfId="3" applyFont="1" applyBorder="1">
      <alignment vertical="center"/>
    </xf>
    <xf numFmtId="0" fontId="19" fillId="0" borderId="43" xfId="3" applyFont="1" applyBorder="1" applyAlignment="1">
      <alignment horizontal="center" vertical="center"/>
    </xf>
    <xf numFmtId="0" fontId="15" fillId="0" borderId="43" xfId="3" applyFont="1" applyBorder="1" applyAlignment="1">
      <alignment horizontal="center" vertical="center"/>
    </xf>
    <xf numFmtId="0" fontId="20" fillId="0" borderId="0" xfId="3" applyFont="1">
      <alignment vertical="center"/>
    </xf>
    <xf numFmtId="0" fontId="21" fillId="0" borderId="0" xfId="3" applyFont="1">
      <alignment vertical="center"/>
    </xf>
    <xf numFmtId="0" fontId="15" fillId="0" borderId="0" xfId="3" applyFont="1" applyAlignment="1">
      <alignment vertical="center" wrapText="1"/>
    </xf>
    <xf numFmtId="0" fontId="13" fillId="0" borderId="0" xfId="3">
      <alignment vertical="center"/>
    </xf>
    <xf numFmtId="0" fontId="22" fillId="0" borderId="0" xfId="3" applyFont="1">
      <alignment vertical="center"/>
    </xf>
    <xf numFmtId="0" fontId="23" fillId="0" borderId="0" xfId="3" applyFont="1" applyAlignment="1">
      <alignment horizontal="right" vertical="center"/>
    </xf>
    <xf numFmtId="0" fontId="24" fillId="0" borderId="0" xfId="3" applyFont="1">
      <alignment vertical="center"/>
    </xf>
    <xf numFmtId="0" fontId="27" fillId="0" borderId="0" xfId="3" applyFont="1" applyAlignment="1"/>
    <xf numFmtId="0" fontId="27" fillId="0" borderId="0" xfId="3" applyFont="1" applyAlignment="1">
      <alignment horizontal="left" vertical="center" wrapText="1"/>
    </xf>
    <xf numFmtId="0" fontId="24" fillId="0" borderId="0" xfId="3" applyFont="1" applyAlignment="1">
      <alignment horizontal="left" vertical="center" wrapText="1"/>
    </xf>
    <xf numFmtId="0" fontId="30" fillId="0" borderId="0" xfId="3" applyFont="1">
      <alignment vertical="center"/>
    </xf>
    <xf numFmtId="0" fontId="30" fillId="0" borderId="0" xfId="3" applyFont="1" applyAlignment="1">
      <alignment horizontal="center" vertical="center"/>
    </xf>
    <xf numFmtId="0" fontId="18" fillId="0" borderId="0" xfId="3" applyFont="1" applyAlignment="1">
      <alignment vertical="center" wrapText="1"/>
    </xf>
    <xf numFmtId="0" fontId="27" fillId="0" borderId="0" xfId="3" applyFont="1">
      <alignment vertical="center"/>
    </xf>
    <xf numFmtId="0" fontId="31" fillId="0" borderId="0" xfId="3" applyFont="1">
      <alignment vertical="center"/>
    </xf>
    <xf numFmtId="0" fontId="32" fillId="0" borderId="0" xfId="3" applyFont="1">
      <alignment vertical="center"/>
    </xf>
    <xf numFmtId="0" fontId="34" fillId="4" borderId="59" xfId="4" applyFont="1" applyFill="1" applyBorder="1" applyAlignment="1" applyProtection="1">
      <alignment horizontal="center" vertical="center" wrapText="1" shrinkToFit="1"/>
    </xf>
    <xf numFmtId="0" fontId="35" fillId="4" borderId="60" xfId="4" applyFont="1" applyFill="1" applyBorder="1" applyAlignment="1" applyProtection="1">
      <alignment horizontal="center" vertical="center" wrapText="1" shrinkToFit="1"/>
    </xf>
    <xf numFmtId="0" fontId="36" fillId="4" borderId="60" xfId="3" applyFont="1" applyFill="1" applyBorder="1" applyAlignment="1">
      <alignment horizontal="center" vertical="center" shrinkToFit="1"/>
    </xf>
    <xf numFmtId="0" fontId="36" fillId="4" borderId="60" xfId="3" applyFont="1" applyFill="1" applyBorder="1" applyAlignment="1">
      <alignment horizontal="center" vertical="center" wrapText="1" shrinkToFit="1"/>
    </xf>
    <xf numFmtId="0" fontId="36" fillId="4" borderId="60" xfId="3" applyFont="1" applyFill="1" applyBorder="1" applyAlignment="1">
      <alignment vertical="center" wrapText="1" shrinkToFit="1"/>
    </xf>
    <xf numFmtId="0" fontId="36" fillId="4" borderId="61" xfId="3" applyFont="1" applyFill="1" applyBorder="1" applyAlignment="1">
      <alignment vertical="center" wrapText="1" shrinkToFit="1"/>
    </xf>
    <xf numFmtId="0" fontId="36" fillId="4" borderId="62" xfId="3" applyFont="1" applyFill="1" applyBorder="1" applyAlignment="1">
      <alignment horizontal="center" vertical="center" wrapText="1" shrinkToFit="1"/>
    </xf>
    <xf numFmtId="0" fontId="32" fillId="0" borderId="63" xfId="3" applyFont="1" applyBorder="1" applyAlignment="1">
      <alignment horizontal="center" vertical="center"/>
    </xf>
    <xf numFmtId="0" fontId="37" fillId="0" borderId="63" xfId="3" applyFont="1" applyBorder="1" applyAlignment="1">
      <alignment horizontal="center" vertical="center"/>
    </xf>
    <xf numFmtId="0" fontId="38" fillId="0" borderId="64" xfId="4" applyFont="1" applyFill="1" applyBorder="1" applyAlignment="1" applyProtection="1">
      <alignment vertical="center" shrinkToFit="1"/>
    </xf>
    <xf numFmtId="0" fontId="37" fillId="0" borderId="64" xfId="3" applyFont="1" applyBorder="1" applyAlignment="1">
      <alignment vertical="center" shrinkToFit="1"/>
    </xf>
    <xf numFmtId="0" fontId="37" fillId="0" borderId="64" xfId="3" applyFont="1" applyBorder="1" applyAlignment="1">
      <alignment horizontal="center" vertical="center"/>
    </xf>
    <xf numFmtId="0" fontId="37" fillId="0" borderId="64" xfId="3" applyFont="1" applyBorder="1">
      <alignment vertical="center"/>
    </xf>
    <xf numFmtId="0" fontId="37" fillId="0" borderId="65" xfId="3" applyFont="1" applyBorder="1" applyAlignment="1">
      <alignment horizontal="center" vertical="center"/>
    </xf>
    <xf numFmtId="0" fontId="36" fillId="0" borderId="66" xfId="3" applyFont="1" applyBorder="1">
      <alignment vertical="center"/>
    </xf>
    <xf numFmtId="0" fontId="39" fillId="0" borderId="63" xfId="3" applyFont="1" applyBorder="1" applyAlignment="1">
      <alignment horizontal="center" vertical="center"/>
    </xf>
    <xf numFmtId="0" fontId="40" fillId="0" borderId="64" xfId="4" applyFont="1" applyFill="1" applyBorder="1" applyAlignment="1" applyProtection="1">
      <alignment vertical="center" shrinkToFit="1"/>
    </xf>
    <xf numFmtId="0" fontId="39" fillId="0" borderId="64" xfId="3" applyFont="1" applyBorder="1" applyAlignment="1">
      <alignment vertical="center" shrinkToFit="1"/>
    </xf>
    <xf numFmtId="0" fontId="39" fillId="0" borderId="64" xfId="3" applyFont="1" applyBorder="1" applyAlignment="1">
      <alignment horizontal="center" vertical="center"/>
    </xf>
    <xf numFmtId="0" fontId="39" fillId="0" borderId="64" xfId="3" applyFont="1" applyBorder="1">
      <alignment vertical="center"/>
    </xf>
    <xf numFmtId="0" fontId="39" fillId="0" borderId="65" xfId="3" applyFont="1" applyBorder="1" applyAlignment="1">
      <alignment horizontal="center" vertical="center"/>
    </xf>
    <xf numFmtId="0" fontId="32" fillId="0" borderId="67" xfId="3" applyFont="1" applyBorder="1" applyAlignment="1">
      <alignment horizontal="center" vertical="center"/>
    </xf>
    <xf numFmtId="0" fontId="39" fillId="0" borderId="68" xfId="3" applyFont="1" applyBorder="1" applyAlignment="1">
      <alignment horizontal="center" vertical="center"/>
    </xf>
    <xf numFmtId="0" fontId="40" fillId="0" borderId="69" xfId="4" applyFont="1" applyFill="1" applyBorder="1" applyAlignment="1" applyProtection="1">
      <alignment vertical="center" shrinkToFit="1"/>
    </xf>
    <xf numFmtId="0" fontId="39" fillId="0" borderId="69" xfId="3" applyFont="1" applyBorder="1" applyAlignment="1">
      <alignment vertical="center" shrinkToFit="1"/>
    </xf>
    <xf numFmtId="0" fontId="39" fillId="0" borderId="69" xfId="3" applyFont="1" applyBorder="1" applyAlignment="1">
      <alignment horizontal="center" vertical="center"/>
    </xf>
    <xf numFmtId="0" fontId="39" fillId="0" borderId="69" xfId="3" applyFont="1" applyBorder="1">
      <alignment vertical="center"/>
    </xf>
    <xf numFmtId="0" fontId="39" fillId="0" borderId="70" xfId="3" applyFont="1" applyBorder="1" applyAlignment="1">
      <alignment horizontal="center" vertical="center"/>
    </xf>
    <xf numFmtId="0" fontId="36" fillId="0" borderId="71" xfId="3" applyFont="1" applyBorder="1">
      <alignment vertical="center"/>
    </xf>
    <xf numFmtId="0" fontId="15" fillId="3" borderId="0" xfId="3" applyFont="1" applyFill="1" applyBorder="1" applyAlignment="1">
      <alignment vertical="center" wrapText="1"/>
    </xf>
    <xf numFmtId="0" fontId="18" fillId="0" borderId="0" xfId="3" applyFont="1" applyAlignment="1">
      <alignment vertical="top" wrapText="1"/>
    </xf>
    <xf numFmtId="0" fontId="18" fillId="0" borderId="0" xfId="3" applyFont="1" applyAlignment="1">
      <alignment vertical="center"/>
    </xf>
    <xf numFmtId="0" fontId="15" fillId="0" borderId="20" xfId="3" applyFont="1" applyBorder="1" applyAlignment="1">
      <alignment vertical="center"/>
    </xf>
    <xf numFmtId="0" fontId="18" fillId="0" borderId="0" xfId="3" applyFont="1" applyFill="1" applyAlignment="1">
      <alignment vertical="center" shrinkToFit="1"/>
    </xf>
    <xf numFmtId="0" fontId="15" fillId="0" borderId="0" xfId="3" applyFont="1" applyAlignment="1">
      <alignment vertical="center"/>
    </xf>
    <xf numFmtId="0" fontId="41" fillId="0" borderId="0" xfId="3" applyFont="1">
      <alignment vertical="center"/>
    </xf>
    <xf numFmtId="0" fontId="6" fillId="3" borderId="0" xfId="2" applyFill="1" applyAlignment="1">
      <alignment vertical="center"/>
    </xf>
    <xf numFmtId="0" fontId="42" fillId="0" borderId="0" xfId="5" applyFont="1">
      <alignment vertical="center"/>
    </xf>
    <xf numFmtId="0" fontId="42" fillId="0" borderId="0" xfId="5" applyFont="1" applyAlignment="1">
      <alignment horizontal="centerContinuous" vertical="center"/>
    </xf>
    <xf numFmtId="0" fontId="43" fillId="0" borderId="0" xfId="5" applyFont="1" applyAlignment="1">
      <alignment horizontal="centerContinuous" vertical="center"/>
    </xf>
    <xf numFmtId="0" fontId="44" fillId="0" borderId="0" xfId="5" applyFont="1">
      <alignment vertical="center"/>
    </xf>
    <xf numFmtId="0" fontId="44" fillId="0" borderId="77" xfId="5" applyFont="1" applyBorder="1" applyAlignment="1">
      <alignment horizontal="centerContinuous" vertical="center"/>
    </xf>
    <xf numFmtId="0" fontId="44" fillId="0" borderId="79" xfId="5" applyFont="1" applyBorder="1">
      <alignment vertical="center"/>
    </xf>
    <xf numFmtId="0" fontId="45" fillId="0" borderId="0" xfId="5" applyFont="1">
      <alignment vertical="center"/>
    </xf>
    <xf numFmtId="0" fontId="44" fillId="0" borderId="73" xfId="5" applyFont="1" applyBorder="1">
      <alignment vertical="center"/>
    </xf>
    <xf numFmtId="0" fontId="46" fillId="0" borderId="75" xfId="5" applyFont="1" applyBorder="1" applyAlignment="1">
      <alignment horizontal="right" vertical="center"/>
    </xf>
    <xf numFmtId="0" fontId="44" fillId="0" borderId="77" xfId="5" applyFont="1" applyBorder="1">
      <alignment vertical="center"/>
    </xf>
    <xf numFmtId="0" fontId="46" fillId="0" borderId="79" xfId="5" applyFont="1" applyBorder="1" applyAlignment="1">
      <alignment horizontal="right" vertical="center"/>
    </xf>
    <xf numFmtId="0" fontId="44" fillId="0" borderId="87" xfId="5" applyFont="1" applyBorder="1">
      <alignment vertical="center"/>
    </xf>
    <xf numFmtId="0" fontId="46" fillId="0" borderId="89" xfId="5" applyFont="1" applyBorder="1" applyAlignment="1">
      <alignment horizontal="right" vertical="center"/>
    </xf>
    <xf numFmtId="0" fontId="42" fillId="0" borderId="73" xfId="5" applyFont="1" applyBorder="1">
      <alignment vertical="center"/>
    </xf>
    <xf numFmtId="0" fontId="42" fillId="0" borderId="62" xfId="5" applyFont="1" applyBorder="1">
      <alignment vertical="center"/>
    </xf>
    <xf numFmtId="0" fontId="42" fillId="0" borderId="75" xfId="5" applyFont="1" applyBorder="1">
      <alignment vertical="center"/>
    </xf>
    <xf numFmtId="0" fontId="42" fillId="0" borderId="35" xfId="5" applyFont="1" applyBorder="1">
      <alignment vertical="center"/>
    </xf>
    <xf numFmtId="0" fontId="42" fillId="0" borderId="88" xfId="5" applyFont="1" applyBorder="1">
      <alignment vertical="center"/>
    </xf>
    <xf numFmtId="0" fontId="42" fillId="0" borderId="87" xfId="5" applyFont="1" applyBorder="1">
      <alignment vertical="center"/>
    </xf>
    <xf numFmtId="0" fontId="42" fillId="0" borderId="89" xfId="5" applyFont="1" applyBorder="1">
      <alignment vertical="center"/>
    </xf>
    <xf numFmtId="0" fontId="42" fillId="5" borderId="78" xfId="5" applyFont="1" applyFill="1" applyBorder="1">
      <alignment vertical="center"/>
    </xf>
    <xf numFmtId="0" fontId="42" fillId="5" borderId="66" xfId="5" applyFont="1" applyFill="1" applyBorder="1" applyAlignment="1">
      <alignment horizontal="right" vertical="center"/>
    </xf>
    <xf numFmtId="0" fontId="42" fillId="0" borderId="78" xfId="5" applyFont="1" applyBorder="1">
      <alignment vertical="center"/>
    </xf>
    <xf numFmtId="0" fontId="42" fillId="5" borderId="81" xfId="5" applyFont="1" applyFill="1" applyBorder="1">
      <alignment vertical="center"/>
    </xf>
    <xf numFmtId="0" fontId="42" fillId="5" borderId="82" xfId="5" applyFont="1" applyFill="1" applyBorder="1">
      <alignment vertical="center"/>
    </xf>
    <xf numFmtId="0" fontId="42" fillId="5" borderId="66" xfId="5" applyFont="1" applyFill="1" applyBorder="1">
      <alignment vertical="center"/>
    </xf>
    <xf numFmtId="0" fontId="42" fillId="5" borderId="46" xfId="5" applyFont="1" applyFill="1" applyBorder="1">
      <alignment vertical="center"/>
    </xf>
    <xf numFmtId="0" fontId="42" fillId="5" borderId="35" xfId="5" applyFont="1" applyFill="1" applyBorder="1">
      <alignment vertical="center"/>
    </xf>
    <xf numFmtId="0" fontId="48" fillId="0" borderId="0" xfId="5" applyFont="1">
      <alignment vertical="center"/>
    </xf>
    <xf numFmtId="0" fontId="42" fillId="0" borderId="86" xfId="5" applyFont="1" applyBorder="1" applyAlignment="1">
      <alignment horizontal="center" vertical="center"/>
    </xf>
    <xf numFmtId="0" fontId="42" fillId="0" borderId="73" xfId="5" applyFont="1" applyBorder="1" applyAlignment="1">
      <alignment horizontal="center" vertical="center"/>
    </xf>
    <xf numFmtId="0" fontId="42" fillId="0" borderId="78" xfId="5" applyFont="1" applyBorder="1" applyAlignment="1">
      <alignment horizontal="center" vertical="center"/>
    </xf>
    <xf numFmtId="0" fontId="15" fillId="0" borderId="87" xfId="5" applyFont="1" applyBorder="1" applyAlignment="1">
      <alignment vertical="center" wrapText="1"/>
    </xf>
    <xf numFmtId="0" fontId="15" fillId="0" borderId="89" xfId="5" applyFont="1" applyBorder="1" applyAlignment="1">
      <alignment vertical="center" wrapText="1"/>
    </xf>
    <xf numFmtId="0" fontId="15" fillId="0" borderId="87" xfId="5" applyFont="1" applyBorder="1" applyAlignment="1">
      <alignment vertical="center"/>
    </xf>
    <xf numFmtId="0" fontId="15" fillId="0" borderId="87" xfId="5" applyFont="1" applyBorder="1" applyAlignment="1">
      <alignment horizontal="right" vertical="center"/>
    </xf>
    <xf numFmtId="0" fontId="15" fillId="0" borderId="86" xfId="5" applyFont="1" applyBorder="1" applyAlignment="1">
      <alignment horizontal="right" vertical="center"/>
    </xf>
    <xf numFmtId="0" fontId="42" fillId="0" borderId="92" xfId="5" applyFont="1" applyBorder="1" applyAlignment="1">
      <alignment horizontal="center" vertical="center"/>
    </xf>
    <xf numFmtId="0" fontId="7" fillId="3" borderId="0" xfId="1" applyFont="1" applyFill="1" applyAlignment="1">
      <alignment vertical="center" wrapText="1"/>
    </xf>
    <xf numFmtId="0" fontId="49" fillId="3" borderId="0" xfId="1" applyFont="1" applyFill="1" applyAlignment="1">
      <alignment vertical="center" wrapText="1"/>
    </xf>
    <xf numFmtId="0" fontId="44" fillId="0" borderId="81" xfId="5" applyFont="1" applyBorder="1">
      <alignment vertical="center"/>
    </xf>
    <xf numFmtId="0" fontId="7" fillId="3" borderId="1" xfId="1" applyFont="1" applyFill="1" applyBorder="1" applyAlignment="1">
      <alignment horizontal="center" vertical="center"/>
    </xf>
    <xf numFmtId="0" fontId="7" fillId="3" borderId="0" xfId="1" applyFont="1" applyFill="1" applyBorder="1" applyAlignment="1">
      <alignment vertical="center"/>
    </xf>
    <xf numFmtId="0" fontId="7" fillId="3" borderId="0" xfId="1" applyFont="1" applyFill="1" applyBorder="1"/>
    <xf numFmtId="0" fontId="7" fillId="3" borderId="0" xfId="1" applyFont="1" applyFill="1" applyBorder="1" applyAlignment="1">
      <alignment horizontal="left" vertical="center"/>
    </xf>
    <xf numFmtId="0" fontId="7" fillId="3" borderId="1" xfId="1" applyFont="1" applyFill="1" applyBorder="1" applyAlignment="1">
      <alignment horizontal="center"/>
    </xf>
    <xf numFmtId="0" fontId="42" fillId="0" borderId="0" xfId="3" applyFont="1" applyAlignment="1">
      <alignment vertical="top" wrapText="1"/>
    </xf>
    <xf numFmtId="0" fontId="42" fillId="0" borderId="0" xfId="3" applyFont="1" applyAlignment="1">
      <alignment vertical="center"/>
    </xf>
    <xf numFmtId="0" fontId="50" fillId="0" borderId="0" xfId="3" applyFont="1" applyAlignment="1">
      <alignment vertical="top" wrapText="1"/>
    </xf>
    <xf numFmtId="0" fontId="50" fillId="0" borderId="0" xfId="3" applyFont="1" applyAlignment="1">
      <alignment vertical="center"/>
    </xf>
    <xf numFmtId="0" fontId="52" fillId="0" borderId="0" xfId="3" applyFont="1" applyAlignment="1">
      <alignment vertical="center"/>
    </xf>
    <xf numFmtId="0" fontId="42" fillId="0" borderId="1" xfId="5" applyFont="1" applyBorder="1">
      <alignment vertical="center"/>
    </xf>
    <xf numFmtId="0" fontId="50" fillId="0" borderId="1" xfId="5" applyFont="1" applyBorder="1">
      <alignment vertical="center"/>
    </xf>
    <xf numFmtId="0" fontId="42" fillId="0" borderId="1" xfId="5" applyFont="1" applyBorder="1" applyAlignment="1">
      <alignment horizontal="center" vertical="center"/>
    </xf>
    <xf numFmtId="0" fontId="15" fillId="0" borderId="1" xfId="5" applyFont="1" applyBorder="1" applyAlignment="1">
      <alignment horizontal="center" vertical="center"/>
    </xf>
    <xf numFmtId="0" fontId="15" fillId="0" borderId="47" xfId="5" applyFont="1" applyBorder="1">
      <alignment vertical="center"/>
    </xf>
    <xf numFmtId="0" fontId="15" fillId="0" borderId="35" xfId="5" applyFont="1" applyBorder="1">
      <alignment vertical="center"/>
    </xf>
    <xf numFmtId="0" fontId="15" fillId="0" borderId="46" xfId="5" applyFont="1" applyBorder="1">
      <alignment vertical="center"/>
    </xf>
    <xf numFmtId="0" fontId="15" fillId="0" borderId="10" xfId="5" applyFont="1" applyBorder="1">
      <alignment vertical="center"/>
    </xf>
    <xf numFmtId="0" fontId="15" fillId="0" borderId="0" xfId="5" applyFont="1">
      <alignment vertical="center"/>
    </xf>
    <xf numFmtId="0" fontId="15" fillId="0" borderId="45" xfId="5" applyFont="1" applyBorder="1">
      <alignment vertical="center"/>
    </xf>
    <xf numFmtId="0" fontId="15" fillId="0" borderId="6" xfId="5" applyFont="1" applyBorder="1">
      <alignment vertical="center"/>
    </xf>
    <xf numFmtId="0" fontId="15" fillId="0" borderId="5" xfId="5" applyFont="1" applyBorder="1">
      <alignment vertical="center"/>
    </xf>
    <xf numFmtId="0" fontId="15" fillId="0" borderId="48" xfId="5" applyFont="1" applyBorder="1">
      <alignment vertical="center"/>
    </xf>
    <xf numFmtId="0" fontId="54" fillId="0" borderId="46" xfId="5" quotePrefix="1" applyFont="1" applyBorder="1" applyAlignment="1">
      <alignment horizontal="center" vertical="center" shrinkToFit="1"/>
    </xf>
    <xf numFmtId="0" fontId="45" fillId="0" borderId="76" xfId="5" applyFont="1" applyBorder="1" applyAlignment="1">
      <alignment horizontal="center" vertical="center"/>
    </xf>
    <xf numFmtId="0" fontId="54" fillId="6" borderId="76" xfId="5" quotePrefix="1" applyFont="1" applyFill="1" applyBorder="1" applyAlignment="1">
      <alignment horizontal="center" vertical="center" shrinkToFit="1"/>
    </xf>
    <xf numFmtId="0" fontId="45" fillId="6" borderId="76" xfId="5" applyFont="1" applyFill="1" applyBorder="1" applyAlignment="1">
      <alignment horizontal="center" vertical="center"/>
    </xf>
    <xf numFmtId="0" fontId="56" fillId="0" borderId="0" xfId="5" applyFont="1" applyAlignment="1">
      <alignment vertical="center" wrapText="1"/>
    </xf>
    <xf numFmtId="0" fontId="50" fillId="0" borderId="0" xfId="5" applyFont="1" applyAlignment="1">
      <alignment horizontal="right" vertical="center"/>
    </xf>
    <xf numFmtId="0" fontId="7" fillId="3" borderId="0" xfId="1" applyFont="1" applyFill="1" applyAlignment="1">
      <alignment horizontal="center" vertical="center"/>
    </xf>
    <xf numFmtId="0" fontId="42" fillId="0" borderId="1" xfId="5" applyFont="1" applyBorder="1" applyAlignment="1">
      <alignment horizontal="center" vertical="center"/>
    </xf>
    <xf numFmtId="0" fontId="7" fillId="3" borderId="1" xfId="1" applyFont="1" applyFill="1" applyBorder="1" applyAlignment="1">
      <alignment horizontal="center" vertical="center" wrapText="1"/>
    </xf>
    <xf numFmtId="0" fontId="7" fillId="3" borderId="1" xfId="1" applyNumberFormat="1" applyFont="1" applyFill="1" applyBorder="1" applyAlignment="1">
      <alignment horizontal="center" vertical="center"/>
    </xf>
    <xf numFmtId="0" fontId="44" fillId="0" borderId="73" xfId="5" applyFont="1" applyFill="1" applyBorder="1" applyAlignment="1">
      <alignment vertical="center"/>
    </xf>
    <xf numFmtId="0" fontId="44" fillId="0" borderId="75" xfId="5" applyFont="1" applyFill="1" applyBorder="1" applyAlignment="1">
      <alignment vertical="center"/>
    </xf>
    <xf numFmtId="0" fontId="44" fillId="0" borderId="74" xfId="5" applyFont="1" applyFill="1" applyBorder="1" applyAlignment="1">
      <alignment horizontal="center" vertical="center"/>
    </xf>
    <xf numFmtId="0" fontId="44" fillId="0" borderId="73" xfId="5" applyFont="1" applyFill="1" applyBorder="1" applyAlignment="1">
      <alignment horizontal="center" vertical="center"/>
    </xf>
    <xf numFmtId="0" fontId="53" fillId="0" borderId="0" xfId="5" applyFont="1">
      <alignment vertical="center"/>
    </xf>
    <xf numFmtId="0" fontId="53" fillId="0" borderId="0" xfId="5" applyFont="1" applyAlignment="1">
      <alignment horizontal="left" vertical="center"/>
    </xf>
    <xf numFmtId="0" fontId="53" fillId="0" borderId="0" xfId="5" applyFont="1" applyBorder="1">
      <alignment vertical="center"/>
    </xf>
    <xf numFmtId="0" fontId="42" fillId="0" borderId="0" xfId="5" applyFont="1" applyBorder="1" applyAlignment="1">
      <alignment vertical="center" wrapText="1"/>
    </xf>
    <xf numFmtId="0" fontId="53" fillId="0" borderId="0" xfId="5" applyFont="1" applyAlignment="1">
      <alignment vertical="center" wrapText="1"/>
    </xf>
    <xf numFmtId="0" fontId="41" fillId="0" borderId="0" xfId="5" applyFont="1" applyAlignment="1">
      <alignment horizontal="right" vertical="center" wrapText="1"/>
    </xf>
    <xf numFmtId="0" fontId="51" fillId="0" borderId="0" xfId="5" applyFont="1">
      <alignment vertical="center"/>
    </xf>
    <xf numFmtId="0" fontId="58" fillId="0" borderId="0" xfId="3" applyFont="1">
      <alignment vertical="center"/>
    </xf>
    <xf numFmtId="0" fontId="29" fillId="0" borderId="3" xfId="3" applyFont="1" applyBorder="1" applyAlignment="1">
      <alignment vertical="center"/>
    </xf>
    <xf numFmtId="0" fontId="29" fillId="0" borderId="3" xfId="3" applyNumberFormat="1" applyFont="1" applyBorder="1" applyAlignment="1">
      <alignment horizontal="center" vertical="center" shrinkToFit="1"/>
    </xf>
    <xf numFmtId="0" fontId="42" fillId="0" borderId="0" xfId="5" applyFont="1" applyAlignment="1">
      <alignment vertical="center"/>
    </xf>
    <xf numFmtId="0" fontId="60" fillId="0" borderId="0" xfId="0" applyFont="1">
      <alignment vertical="center"/>
    </xf>
    <xf numFmtId="0" fontId="59" fillId="0" borderId="0" xfId="0" applyFont="1" applyAlignment="1">
      <alignment horizontal="right" vertical="center"/>
    </xf>
    <xf numFmtId="0" fontId="60" fillId="0" borderId="0" xfId="0" applyFont="1" applyAlignment="1">
      <alignment horizontal="right" vertical="center"/>
    </xf>
    <xf numFmtId="0" fontId="61" fillId="0" borderId="0" xfId="0" applyFont="1">
      <alignment vertical="center"/>
    </xf>
    <xf numFmtId="0" fontId="23" fillId="0" borderId="0" xfId="0" applyFont="1" applyAlignment="1">
      <alignment vertical="top"/>
    </xf>
    <xf numFmtId="0" fontId="62" fillId="0" borderId="0" xfId="0" applyFont="1">
      <alignment vertical="center"/>
    </xf>
    <xf numFmtId="0" fontId="64" fillId="0" borderId="0" xfId="0" applyFont="1">
      <alignment vertical="center"/>
    </xf>
    <xf numFmtId="176" fontId="63" fillId="0" borderId="0" xfId="0" applyNumberFormat="1" applyFont="1" applyAlignment="1">
      <alignment horizontal="center" vertical="center"/>
    </xf>
    <xf numFmtId="179" fontId="0" fillId="0" borderId="0" xfId="0" applyNumberFormat="1">
      <alignment vertical="center"/>
    </xf>
    <xf numFmtId="0" fontId="65" fillId="0" borderId="0" xfId="0" applyFont="1">
      <alignment vertical="center"/>
    </xf>
    <xf numFmtId="0" fontId="13" fillId="0" borderId="0" xfId="0" applyFont="1">
      <alignment vertical="center"/>
    </xf>
    <xf numFmtId="179" fontId="66" fillId="0" borderId="0" xfId="0" applyNumberFormat="1" applyFont="1">
      <alignment vertical="center"/>
    </xf>
    <xf numFmtId="179" fontId="67" fillId="0" borderId="0" xfId="0" applyNumberFormat="1" applyFont="1">
      <alignment vertical="center"/>
    </xf>
    <xf numFmtId="0" fontId="68" fillId="0" borderId="0" xfId="0" applyFont="1">
      <alignment vertical="center"/>
    </xf>
    <xf numFmtId="0" fontId="69" fillId="0" borderId="0" xfId="0" applyFont="1">
      <alignment vertical="center"/>
    </xf>
    <xf numFmtId="180" fontId="0" fillId="0" borderId="0" xfId="0" applyNumberFormat="1">
      <alignment vertical="center"/>
    </xf>
    <xf numFmtId="0" fontId="70" fillId="0" borderId="0" xfId="0" applyFont="1">
      <alignment vertical="center"/>
    </xf>
    <xf numFmtId="179" fontId="23" fillId="0" borderId="0" xfId="0" applyNumberFormat="1" applyFont="1" applyAlignment="1">
      <alignment horizontal="center" vertical="center"/>
    </xf>
    <xf numFmtId="179" fontId="66" fillId="0" borderId="0" xfId="0" applyNumberFormat="1" applyFont="1" applyAlignment="1">
      <alignment horizontal="right" vertical="center"/>
    </xf>
    <xf numFmtId="179" fontId="66" fillId="0" borderId="0" xfId="0" applyNumberFormat="1" applyFont="1" applyAlignment="1">
      <alignment horizontal="center" vertical="center"/>
    </xf>
    <xf numFmtId="179" fontId="62" fillId="0" borderId="0" xfId="0" applyNumberFormat="1" applyFont="1">
      <alignment vertical="center"/>
    </xf>
    <xf numFmtId="179" fontId="67" fillId="0" borderId="0" xfId="0" applyNumberFormat="1" applyFont="1" applyAlignment="1">
      <alignment horizontal="center" vertical="center"/>
    </xf>
    <xf numFmtId="0" fontId="0" fillId="0" borderId="0" xfId="0" applyAlignment="1">
      <alignment horizontal="left" vertical="center"/>
    </xf>
    <xf numFmtId="179" fontId="71" fillId="0" borderId="0" xfId="0" applyNumberFormat="1" applyFont="1">
      <alignment vertical="center"/>
    </xf>
    <xf numFmtId="179" fontId="62" fillId="0" borderId="0" xfId="0" applyNumberFormat="1" applyFont="1" applyAlignment="1">
      <alignment vertical="center" wrapText="1"/>
    </xf>
    <xf numFmtId="0" fontId="0" fillId="0" borderId="0" xfId="0" applyAlignment="1">
      <alignment vertical="center" wrapText="1"/>
    </xf>
    <xf numFmtId="179" fontId="62" fillId="7" borderId="0" xfId="0" applyNumberFormat="1" applyFont="1" applyFill="1">
      <alignment vertical="center"/>
    </xf>
    <xf numFmtId="179" fontId="13" fillId="0" borderId="0" xfId="0" applyNumberFormat="1" applyFont="1">
      <alignment vertical="center"/>
    </xf>
    <xf numFmtId="179" fontId="62" fillId="8" borderId="0" xfId="0" applyNumberFormat="1" applyFont="1" applyFill="1">
      <alignment vertical="center"/>
    </xf>
    <xf numFmtId="181" fontId="67" fillId="0" borderId="0" xfId="0" applyNumberFormat="1" applyFont="1" applyAlignment="1">
      <alignment horizontal="center" vertical="center"/>
    </xf>
    <xf numFmtId="181" fontId="0" fillId="0" borderId="0" xfId="0" applyNumberFormat="1" applyAlignment="1">
      <alignment horizontal="left" vertical="center"/>
    </xf>
    <xf numFmtId="0" fontId="0" fillId="0" borderId="39" xfId="0" applyBorder="1" applyAlignment="1">
      <alignment horizontal="center" vertical="center"/>
    </xf>
    <xf numFmtId="0" fontId="0" fillId="0" borderId="44" xfId="0" applyBorder="1" applyAlignment="1">
      <alignment horizontal="center" vertical="center"/>
    </xf>
    <xf numFmtId="182" fontId="0" fillId="0" borderId="1" xfId="0" applyNumberFormat="1" applyBorder="1" applyAlignment="1">
      <alignment horizontal="center" vertical="center"/>
    </xf>
    <xf numFmtId="182" fontId="0" fillId="0" borderId="2" xfId="0" applyNumberFormat="1" applyBorder="1" applyAlignment="1">
      <alignment horizontal="center" vertical="center"/>
    </xf>
    <xf numFmtId="183" fontId="0" fillId="0" borderId="1" xfId="0" applyNumberFormat="1" applyBorder="1" applyAlignment="1">
      <alignment horizontal="center" vertical="center"/>
    </xf>
    <xf numFmtId="0" fontId="74" fillId="0" borderId="0" xfId="0" applyFont="1" applyAlignment="1">
      <alignment horizontal="center" vertical="center" shrinkToFit="1"/>
    </xf>
    <xf numFmtId="0" fontId="0" fillId="0" borderId="44" xfId="0" applyBorder="1" applyAlignment="1">
      <alignment horizontal="center" vertical="center" textRotation="255" shrinkToFit="1"/>
    </xf>
    <xf numFmtId="0" fontId="0" fillId="0" borderId="1" xfId="0" applyBorder="1" applyAlignment="1">
      <alignment vertical="center" textRotation="255" shrinkToFit="1"/>
    </xf>
    <xf numFmtId="0" fontId="0" fillId="0" borderId="2" xfId="0" applyBorder="1" applyAlignment="1">
      <alignment vertical="center" textRotation="255" shrinkToFit="1"/>
    </xf>
    <xf numFmtId="0" fontId="74" fillId="0" borderId="0" xfId="0" applyFont="1" applyAlignment="1">
      <alignment vertical="center" textRotation="255" shrinkToFit="1"/>
    </xf>
    <xf numFmtId="0" fontId="0" fillId="0" borderId="0" xfId="0" applyAlignment="1">
      <alignment vertical="center" textRotation="255" shrinkToFit="1"/>
    </xf>
    <xf numFmtId="0" fontId="0" fillId="0" borderId="1" xfId="0" applyBorder="1" applyAlignment="1">
      <alignment horizontal="center" vertical="center"/>
    </xf>
    <xf numFmtId="184" fontId="0" fillId="0" borderId="1" xfId="6" applyNumberFormat="1" applyFont="1" applyFill="1" applyBorder="1" applyAlignment="1">
      <alignment horizontal="center" vertical="center"/>
    </xf>
    <xf numFmtId="0" fontId="0" fillId="8" borderId="57" xfId="0" applyFill="1" applyBorder="1" applyAlignment="1">
      <alignment horizontal="center" vertical="center"/>
    </xf>
    <xf numFmtId="0" fontId="0" fillId="0" borderId="0" xfId="0" applyAlignment="1">
      <alignment horizontal="center" vertical="center"/>
    </xf>
    <xf numFmtId="185" fontId="73" fillId="0" borderId="57" xfId="0" applyNumberFormat="1" applyFont="1" applyBorder="1" applyAlignment="1">
      <alignment horizontal="center" vertical="center"/>
    </xf>
    <xf numFmtId="0" fontId="74" fillId="0" borderId="0" xfId="0" applyFont="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184" fontId="0" fillId="0" borderId="50" xfId="6" applyNumberFormat="1" applyFont="1" applyFill="1" applyBorder="1" applyAlignment="1">
      <alignment horizontal="center" vertical="center"/>
    </xf>
    <xf numFmtId="0" fontId="0" fillId="8" borderId="58" xfId="0" applyFill="1" applyBorder="1" applyAlignment="1">
      <alignment horizontal="center" vertical="center"/>
    </xf>
    <xf numFmtId="184" fontId="73" fillId="0" borderId="58" xfId="6" applyNumberFormat="1" applyFont="1" applyFill="1" applyBorder="1" applyAlignment="1">
      <alignment horizontal="center" vertical="center"/>
    </xf>
    <xf numFmtId="0" fontId="74" fillId="0" borderId="0" xfId="0" applyFont="1">
      <alignment vertical="center"/>
    </xf>
    <xf numFmtId="183" fontId="0" fillId="0" borderId="2" xfId="0" applyNumberFormat="1" applyBorder="1" applyAlignment="1">
      <alignment horizontal="center" vertical="center"/>
    </xf>
    <xf numFmtId="0" fontId="0" fillId="0" borderId="54" xfId="0" applyBorder="1" applyAlignment="1">
      <alignment horizontal="center" vertical="center"/>
    </xf>
    <xf numFmtId="0" fontId="0" fillId="0" borderId="2" xfId="0" applyBorder="1" applyAlignment="1">
      <alignment horizontal="center" vertical="center"/>
    </xf>
    <xf numFmtId="0" fontId="75" fillId="0" borderId="0" xfId="0" applyFont="1" applyAlignment="1">
      <alignment vertical="top"/>
    </xf>
    <xf numFmtId="0" fontId="76" fillId="0" borderId="0" xfId="0" applyFont="1">
      <alignment vertical="center"/>
    </xf>
    <xf numFmtId="0" fontId="0" fillId="7" borderId="1" xfId="0" applyFill="1" applyBorder="1" applyAlignment="1">
      <alignment vertical="center" textRotation="255" shrinkToFit="1"/>
    </xf>
    <xf numFmtId="0" fontId="47" fillId="0" borderId="0" xfId="7"/>
    <xf numFmtId="0" fontId="47" fillId="0" borderId="0" xfId="7" applyAlignment="1">
      <alignment vertical="center"/>
    </xf>
    <xf numFmtId="0" fontId="77" fillId="9" borderId="1" xfId="7" applyFont="1" applyFill="1" applyBorder="1" applyAlignment="1">
      <alignment horizontal="center" vertical="center"/>
    </xf>
    <xf numFmtId="14" fontId="78" fillId="10" borderId="97" xfId="7" applyNumberFormat="1" applyFont="1" applyFill="1" applyBorder="1" applyAlignment="1">
      <alignment vertical="center" wrapText="1"/>
    </xf>
    <xf numFmtId="0" fontId="78" fillId="10" borderId="97" xfId="7" applyFont="1" applyFill="1" applyBorder="1" applyAlignment="1">
      <alignment vertical="center" wrapText="1"/>
    </xf>
    <xf numFmtId="14" fontId="78" fillId="0" borderId="1" xfId="7" applyNumberFormat="1" applyFont="1" applyBorder="1" applyAlignment="1">
      <alignment vertical="center" wrapText="1"/>
    </xf>
    <xf numFmtId="183" fontId="78" fillId="0" borderId="1" xfId="7" applyNumberFormat="1" applyFont="1" applyBorder="1" applyAlignment="1">
      <alignment vertical="center" wrapText="1"/>
    </xf>
    <xf numFmtId="0" fontId="78" fillId="0" borderId="0" xfId="7" applyFont="1" applyAlignment="1">
      <alignment vertical="center" wrapText="1"/>
    </xf>
    <xf numFmtId="0" fontId="47" fillId="0" borderId="1" xfId="7" applyBorder="1" applyAlignment="1">
      <alignment horizontal="center" vertical="center"/>
    </xf>
    <xf numFmtId="0" fontId="77" fillId="0" borderId="0" xfId="7" applyFont="1" applyAlignment="1">
      <alignment horizontal="center" vertical="center"/>
    </xf>
    <xf numFmtId="0" fontId="47" fillId="0" borderId="0" xfId="7" applyAlignment="1">
      <alignment horizontal="center" vertical="center"/>
    </xf>
    <xf numFmtId="14" fontId="78" fillId="11" borderId="97" xfId="7" applyNumberFormat="1" applyFont="1" applyFill="1" applyBorder="1" applyAlignment="1">
      <alignment vertical="center" wrapText="1"/>
    </xf>
    <xf numFmtId="0" fontId="78" fillId="11" borderId="97" xfId="7" applyFont="1" applyFill="1" applyBorder="1" applyAlignment="1">
      <alignment vertical="center" wrapText="1"/>
    </xf>
    <xf numFmtId="14" fontId="78" fillId="10" borderId="98" xfId="7" applyNumberFormat="1" applyFont="1" applyFill="1" applyBorder="1" applyAlignment="1">
      <alignment vertical="center" wrapText="1"/>
    </xf>
    <xf numFmtId="0" fontId="78" fillId="10" borderId="98" xfId="7" applyFont="1" applyFill="1" applyBorder="1" applyAlignment="1">
      <alignment vertical="center" wrapText="1"/>
    </xf>
    <xf numFmtId="14" fontId="78" fillId="0" borderId="0" xfId="7" applyNumberFormat="1" applyFont="1" applyAlignment="1">
      <alignment vertical="center" wrapText="1"/>
    </xf>
    <xf numFmtId="183" fontId="78" fillId="0" borderId="0" xfId="7" applyNumberFormat="1" applyFont="1" applyAlignment="1">
      <alignment vertical="center" wrapText="1"/>
    </xf>
    <xf numFmtId="14" fontId="78" fillId="10" borderId="99" xfId="7" applyNumberFormat="1" applyFont="1" applyFill="1" applyBorder="1" applyAlignment="1">
      <alignment vertical="center" wrapText="1"/>
    </xf>
    <xf numFmtId="0" fontId="78" fillId="10" borderId="99" xfId="7" applyFont="1" applyFill="1" applyBorder="1" applyAlignment="1">
      <alignment vertical="center" wrapText="1"/>
    </xf>
    <xf numFmtId="14" fontId="78" fillId="10" borderId="1" xfId="7" applyNumberFormat="1" applyFont="1" applyFill="1" applyBorder="1" applyAlignment="1">
      <alignment vertical="center" wrapText="1"/>
    </xf>
    <xf numFmtId="0" fontId="78" fillId="10" borderId="1" xfId="7" applyFont="1" applyFill="1" applyBorder="1" applyAlignment="1">
      <alignment vertical="center" wrapText="1"/>
    </xf>
    <xf numFmtId="0" fontId="67" fillId="0" borderId="0" xfId="0" applyFont="1" applyBorder="1" applyAlignment="1">
      <alignment horizontal="center" vertical="center"/>
    </xf>
    <xf numFmtId="0" fontId="73" fillId="0" borderId="0" xfId="0" applyFont="1" applyBorder="1" applyAlignment="1">
      <alignment horizontal="center" vertical="top" textRotation="255" shrinkToFit="1"/>
    </xf>
    <xf numFmtId="185" fontId="73" fillId="0" borderId="0" xfId="0" applyNumberFormat="1" applyFont="1" applyBorder="1" applyAlignment="1">
      <alignment horizontal="center" vertical="center"/>
    </xf>
    <xf numFmtId="184" fontId="73" fillId="0" borderId="0" xfId="6" applyNumberFormat="1" applyFont="1" applyFill="1" applyBorder="1" applyAlignment="1">
      <alignment horizontal="center" vertical="center"/>
    </xf>
    <xf numFmtId="0" fontId="73" fillId="0" borderId="0" xfId="0" applyFont="1" applyBorder="1" applyAlignment="1">
      <alignment horizontal="center" vertical="center" textRotation="255" shrinkToFit="1"/>
    </xf>
    <xf numFmtId="0" fontId="73" fillId="0" borderId="0" xfId="0" applyFont="1" applyBorder="1" applyAlignment="1">
      <alignment horizontal="center" vertical="top" textRotation="255"/>
    </xf>
    <xf numFmtId="176" fontId="58" fillId="0" borderId="0" xfId="0" applyNumberFormat="1" applyFont="1" applyAlignment="1">
      <alignment horizontal="left" vertical="center"/>
    </xf>
    <xf numFmtId="179" fontId="58" fillId="0" borderId="0" xfId="0" applyNumberFormat="1" applyFont="1">
      <alignment vertical="center"/>
    </xf>
    <xf numFmtId="0" fontId="1" fillId="0" borderId="0" xfId="1"/>
    <xf numFmtId="14" fontId="1" fillId="0" borderId="105" xfId="1" applyNumberFormat="1" applyBorder="1" applyAlignment="1">
      <alignment horizontal="center" vertical="center"/>
    </xf>
    <xf numFmtId="0" fontId="1" fillId="0" borderId="106" xfId="1" applyBorder="1" applyAlignment="1">
      <alignment horizontal="center" vertical="center"/>
    </xf>
    <xf numFmtId="0" fontId="1" fillId="0" borderId="107" xfId="1" applyBorder="1" applyAlignment="1">
      <alignment horizontal="center" vertical="center"/>
    </xf>
    <xf numFmtId="49" fontId="1" fillId="0" borderId="104" xfId="1" applyNumberFormat="1" applyBorder="1" applyAlignment="1">
      <alignment horizontal="center" vertical="center"/>
    </xf>
    <xf numFmtId="49" fontId="1" fillId="0" borderId="101" xfId="1" applyNumberFormat="1" applyBorder="1" applyAlignment="1">
      <alignment horizontal="center" vertical="center"/>
    </xf>
    <xf numFmtId="0" fontId="1" fillId="0" borderId="34" xfId="1" applyBorder="1" applyAlignment="1">
      <alignment vertical="center"/>
    </xf>
    <xf numFmtId="49" fontId="1" fillId="0" borderId="44" xfId="1" applyNumberFormat="1" applyBorder="1" applyAlignment="1">
      <alignment horizontal="center" vertical="center"/>
    </xf>
    <xf numFmtId="49" fontId="1" fillId="0" borderId="1" xfId="1" applyNumberFormat="1" applyBorder="1" applyAlignment="1">
      <alignment horizontal="center" vertical="center"/>
    </xf>
    <xf numFmtId="0" fontId="1" fillId="0" borderId="57" xfId="1" applyBorder="1" applyAlignment="1">
      <alignment vertical="center"/>
    </xf>
    <xf numFmtId="0" fontId="1" fillId="0" borderId="57" xfId="1" applyBorder="1" applyAlignment="1">
      <alignment vertical="center" wrapText="1"/>
    </xf>
    <xf numFmtId="49" fontId="1" fillId="0" borderId="49" xfId="1" applyNumberFormat="1" applyBorder="1" applyAlignment="1">
      <alignment horizontal="center" vertical="center"/>
    </xf>
    <xf numFmtId="49" fontId="1" fillId="0" borderId="50" xfId="1" applyNumberFormat="1" applyBorder="1" applyAlignment="1">
      <alignment horizontal="center" vertical="center"/>
    </xf>
    <xf numFmtId="0" fontId="1" fillId="0" borderId="58" xfId="1" applyBorder="1" applyAlignment="1">
      <alignment vertical="center"/>
    </xf>
    <xf numFmtId="0" fontId="10" fillId="3" borderId="0" xfId="1" applyFont="1" applyFill="1" applyAlignment="1">
      <alignment horizontal="left" vertical="center"/>
    </xf>
    <xf numFmtId="49" fontId="10" fillId="3" borderId="0" xfId="1" applyNumberFormat="1" applyFont="1" applyFill="1" applyAlignment="1">
      <alignment horizontal="center" vertical="center" wrapText="1" shrinkToFit="1"/>
    </xf>
    <xf numFmtId="176" fontId="10" fillId="0" borderId="2" xfId="1" applyNumberFormat="1" applyFont="1" applyFill="1" applyBorder="1" applyAlignment="1">
      <alignment horizontal="left" vertical="center" shrinkToFit="1"/>
    </xf>
    <xf numFmtId="176" fontId="10" fillId="0" borderId="3" xfId="1" applyNumberFormat="1" applyFont="1" applyFill="1" applyBorder="1" applyAlignment="1">
      <alignment horizontal="left" vertical="center" shrinkToFit="1"/>
    </xf>
    <xf numFmtId="176" fontId="10" fillId="0" borderId="4" xfId="1" applyNumberFormat="1" applyFont="1" applyFill="1" applyBorder="1" applyAlignment="1">
      <alignment horizontal="left" vertical="center" shrinkToFit="1"/>
    </xf>
    <xf numFmtId="176" fontId="10" fillId="3" borderId="0" xfId="0" applyNumberFormat="1" applyFont="1" applyFill="1" applyAlignment="1">
      <alignment horizontal="left" vertical="center"/>
    </xf>
    <xf numFmtId="0" fontId="10" fillId="3" borderId="1" xfId="0" applyFont="1" applyFill="1" applyBorder="1" applyAlignment="1">
      <alignment horizontal="distributed" vertical="center" indent="2" shrinkToFit="1"/>
    </xf>
    <xf numFmtId="58" fontId="10" fillId="0" borderId="2" xfId="1" applyNumberFormat="1" applyFont="1" applyFill="1" applyBorder="1" applyAlignment="1">
      <alignment horizontal="center" vertical="center" shrinkToFit="1"/>
    </xf>
    <xf numFmtId="58" fontId="10" fillId="0" borderId="3" xfId="1" applyNumberFormat="1" applyFont="1" applyFill="1" applyBorder="1" applyAlignment="1">
      <alignment horizontal="center" vertical="center" shrinkToFit="1"/>
    </xf>
    <xf numFmtId="49" fontId="10" fillId="0" borderId="3" xfId="1" applyNumberFormat="1" applyFont="1" applyFill="1" applyBorder="1" applyAlignment="1">
      <alignment horizontal="center" vertical="center" shrinkToFit="1"/>
    </xf>
    <xf numFmtId="58" fontId="10" fillId="0" borderId="4" xfId="1" applyNumberFormat="1" applyFont="1" applyFill="1" applyBorder="1" applyAlignment="1">
      <alignment horizontal="center" vertical="center" shrinkToFit="1"/>
    </xf>
    <xf numFmtId="0" fontId="10" fillId="3" borderId="0" xfId="0" applyFont="1" applyFill="1" applyAlignment="1">
      <alignment horizontal="left" vertical="center"/>
    </xf>
    <xf numFmtId="0" fontId="2" fillId="2" borderId="0" xfId="1" applyFont="1" applyFill="1" applyAlignment="1">
      <alignment vertical="center"/>
    </xf>
    <xf numFmtId="0" fontId="6" fillId="3" borderId="0" xfId="2" applyFill="1" applyAlignment="1">
      <alignment horizontal="left" vertical="center"/>
    </xf>
    <xf numFmtId="49" fontId="10" fillId="0" borderId="2" xfId="1" applyNumberFormat="1" applyFont="1" applyFill="1" applyBorder="1" applyAlignment="1">
      <alignment horizontal="left" vertical="center" wrapText="1" shrinkToFit="1"/>
    </xf>
    <xf numFmtId="49" fontId="10" fillId="0" borderId="3" xfId="1" applyNumberFormat="1" applyFont="1" applyFill="1" applyBorder="1" applyAlignment="1">
      <alignment horizontal="left" vertical="center" wrapText="1" shrinkToFit="1"/>
    </xf>
    <xf numFmtId="49" fontId="10" fillId="0" borderId="4" xfId="1" applyNumberFormat="1" applyFont="1" applyFill="1" applyBorder="1" applyAlignment="1">
      <alignment horizontal="left" vertical="center" wrapText="1" shrinkToFit="1"/>
    </xf>
    <xf numFmtId="49" fontId="10" fillId="0" borderId="2" xfId="1" applyNumberFormat="1" applyFont="1" applyFill="1" applyBorder="1" applyAlignment="1">
      <alignment horizontal="left" vertical="center" shrinkToFit="1"/>
    </xf>
    <xf numFmtId="49" fontId="10" fillId="0" borderId="3" xfId="1" applyNumberFormat="1" applyFont="1" applyFill="1" applyBorder="1" applyAlignment="1">
      <alignment horizontal="left" vertical="center" shrinkToFit="1"/>
    </xf>
    <xf numFmtId="49" fontId="10" fillId="0" borderId="4" xfId="1" applyNumberFormat="1" applyFont="1" applyFill="1" applyBorder="1" applyAlignment="1">
      <alignment horizontal="left" vertical="center" shrinkToFit="1"/>
    </xf>
    <xf numFmtId="0" fontId="15" fillId="3" borderId="24" xfId="3" applyFont="1" applyFill="1" applyBorder="1" applyAlignment="1">
      <alignment horizontal="center" vertical="center" wrapText="1"/>
    </xf>
    <xf numFmtId="0" fontId="15" fillId="3" borderId="25" xfId="3" applyFont="1" applyFill="1" applyBorder="1" applyAlignment="1">
      <alignment horizontal="center" vertical="center" wrapText="1"/>
    </xf>
    <xf numFmtId="0" fontId="15" fillId="3" borderId="42" xfId="3" applyFont="1" applyFill="1" applyBorder="1" applyAlignment="1">
      <alignment horizontal="center" vertical="center" wrapText="1"/>
    </xf>
    <xf numFmtId="0" fontId="15" fillId="3" borderId="27" xfId="3" applyFont="1" applyFill="1" applyBorder="1" applyAlignment="1">
      <alignment horizontal="center" vertical="center" wrapText="1"/>
    </xf>
    <xf numFmtId="0" fontId="15" fillId="3" borderId="0" xfId="3" applyFont="1" applyFill="1" applyBorder="1" applyAlignment="1">
      <alignment horizontal="center" vertical="center" wrapText="1"/>
    </xf>
    <xf numFmtId="0" fontId="15" fillId="3" borderId="10" xfId="3" applyFont="1" applyFill="1" applyBorder="1" applyAlignment="1">
      <alignment horizontal="center" vertical="center" wrapText="1"/>
    </xf>
    <xf numFmtId="0" fontId="15" fillId="3" borderId="28" xfId="3" applyFont="1" applyFill="1" applyBorder="1" applyAlignment="1">
      <alignment horizontal="center" vertical="center" wrapText="1"/>
    </xf>
    <xf numFmtId="0" fontId="15" fillId="3" borderId="29" xfId="3" applyFont="1" applyFill="1" applyBorder="1" applyAlignment="1">
      <alignment horizontal="center" vertical="center" wrapText="1"/>
    </xf>
    <xf numFmtId="0" fontId="15" fillId="3" borderId="53" xfId="3" applyFont="1" applyFill="1" applyBorder="1" applyAlignment="1">
      <alignment horizontal="center" vertical="center" wrapText="1"/>
    </xf>
    <xf numFmtId="0" fontId="15" fillId="3" borderId="40" xfId="3" applyFont="1" applyFill="1" applyBorder="1" applyAlignment="1">
      <alignment horizontal="center" vertical="center" wrapText="1"/>
    </xf>
    <xf numFmtId="0" fontId="15" fillId="3" borderId="40" xfId="3" applyFont="1" applyFill="1" applyBorder="1" applyAlignment="1">
      <alignment horizontal="center" vertical="center"/>
    </xf>
    <xf numFmtId="0" fontId="15" fillId="3" borderId="1" xfId="3" applyFont="1" applyFill="1" applyBorder="1" applyAlignment="1">
      <alignment horizontal="center" vertical="center"/>
    </xf>
    <xf numFmtId="0" fontId="15" fillId="3" borderId="50" xfId="3" applyFont="1" applyFill="1" applyBorder="1" applyAlignment="1">
      <alignment horizontal="center" vertical="center"/>
    </xf>
    <xf numFmtId="0" fontId="15" fillId="3" borderId="14" xfId="3" applyFont="1" applyFill="1" applyBorder="1" applyAlignment="1">
      <alignment horizontal="center" vertical="center" wrapText="1"/>
    </xf>
    <xf numFmtId="0" fontId="15" fillId="3" borderId="4" xfId="3" applyFont="1" applyFill="1" applyBorder="1" applyAlignment="1">
      <alignment horizontal="center" vertical="center"/>
    </xf>
    <xf numFmtId="0" fontId="15" fillId="3" borderId="51" xfId="3" applyFont="1" applyFill="1" applyBorder="1" applyAlignment="1">
      <alignment horizontal="center" vertical="center"/>
    </xf>
    <xf numFmtId="0" fontId="15" fillId="3" borderId="41" xfId="3" applyFont="1" applyFill="1" applyBorder="1" applyAlignment="1">
      <alignment horizontal="center" vertical="center" wrapText="1"/>
    </xf>
    <xf numFmtId="0" fontId="15" fillId="3" borderId="45" xfId="3" applyFont="1" applyFill="1" applyBorder="1" applyAlignment="1">
      <alignment horizontal="center" vertical="center" wrapText="1"/>
    </xf>
    <xf numFmtId="0" fontId="15" fillId="3" borderId="52" xfId="3" applyFont="1" applyFill="1" applyBorder="1" applyAlignment="1">
      <alignment horizontal="center" vertical="center" wrapText="1"/>
    </xf>
    <xf numFmtId="0" fontId="15" fillId="3" borderId="11" xfId="3" applyFont="1" applyFill="1" applyBorder="1" applyAlignment="1">
      <alignment horizontal="center" vertical="center" wrapText="1"/>
    </xf>
    <xf numFmtId="0" fontId="15" fillId="3" borderId="12" xfId="3" applyFont="1" applyFill="1" applyBorder="1" applyAlignment="1">
      <alignment horizontal="center" vertical="center"/>
    </xf>
    <xf numFmtId="0" fontId="15" fillId="3" borderId="14" xfId="3" applyFont="1" applyFill="1" applyBorder="1" applyAlignment="1">
      <alignment horizontal="center" vertical="center"/>
    </xf>
    <xf numFmtId="0" fontId="15" fillId="3" borderId="16" xfId="3" applyFont="1" applyFill="1" applyBorder="1" applyAlignment="1">
      <alignment horizontal="center" vertical="center"/>
    </xf>
    <xf numFmtId="0" fontId="15" fillId="3" borderId="3" xfId="3" applyFont="1" applyFill="1" applyBorder="1" applyAlignment="1">
      <alignment horizontal="center" vertical="center"/>
    </xf>
    <xf numFmtId="0" fontId="15" fillId="3" borderId="21" xfId="3" applyFont="1" applyFill="1" applyBorder="1" applyAlignment="1">
      <alignment horizontal="center" vertical="center"/>
    </xf>
    <xf numFmtId="0" fontId="15" fillId="3" borderId="22" xfId="3" applyFont="1" applyFill="1" applyBorder="1" applyAlignment="1">
      <alignment horizontal="center" vertical="center"/>
    </xf>
    <xf numFmtId="0" fontId="15" fillId="3" borderId="15" xfId="3" applyFont="1" applyFill="1" applyBorder="1" applyAlignment="1">
      <alignment horizontal="center" vertical="center" wrapText="1"/>
    </xf>
    <xf numFmtId="0" fontId="15" fillId="3" borderId="13" xfId="3" applyFont="1" applyFill="1" applyBorder="1" applyAlignment="1">
      <alignment horizontal="center" vertical="center"/>
    </xf>
    <xf numFmtId="0" fontId="15" fillId="3" borderId="2" xfId="3" applyFont="1" applyFill="1" applyBorder="1" applyAlignment="1">
      <alignment horizontal="center" vertical="center"/>
    </xf>
    <xf numFmtId="0" fontId="15" fillId="3" borderId="17" xfId="3" applyFont="1" applyFill="1" applyBorder="1" applyAlignment="1">
      <alignment horizontal="center" vertical="center"/>
    </xf>
    <xf numFmtId="0" fontId="15" fillId="3" borderId="54" xfId="3" applyFont="1" applyFill="1" applyBorder="1" applyAlignment="1">
      <alignment horizontal="center" vertical="center"/>
    </xf>
    <xf numFmtId="0" fontId="15" fillId="3" borderId="23" xfId="3" applyFont="1" applyFill="1" applyBorder="1" applyAlignment="1">
      <alignment horizontal="center" vertical="center"/>
    </xf>
    <xf numFmtId="0" fontId="10" fillId="3" borderId="2" xfId="0" applyFont="1" applyFill="1" applyBorder="1" applyAlignment="1">
      <alignment horizontal="distributed" vertical="center" indent="2" shrinkToFit="1"/>
    </xf>
    <xf numFmtId="0" fontId="10" fillId="3" borderId="3" xfId="0" applyFont="1" applyFill="1" applyBorder="1" applyAlignment="1">
      <alignment horizontal="distributed" vertical="center" indent="2" shrinkToFit="1"/>
    </xf>
    <xf numFmtId="0" fontId="10" fillId="3" borderId="4" xfId="0" applyFont="1" applyFill="1" applyBorder="1" applyAlignment="1">
      <alignment horizontal="distributed" vertical="center" indent="2" shrinkToFit="1"/>
    </xf>
    <xf numFmtId="177" fontId="10" fillId="0" borderId="2" xfId="0" applyNumberFormat="1" applyFont="1" applyFill="1" applyBorder="1" applyAlignment="1">
      <alignment horizontal="left" vertical="center" shrinkToFit="1"/>
    </xf>
    <xf numFmtId="177" fontId="10" fillId="0" borderId="3" xfId="0" applyNumberFormat="1" applyFont="1" applyFill="1" applyBorder="1" applyAlignment="1">
      <alignment horizontal="left" vertical="center" shrinkToFit="1"/>
    </xf>
    <xf numFmtId="177" fontId="10" fillId="0" borderId="4" xfId="0" applyNumberFormat="1" applyFont="1" applyFill="1" applyBorder="1" applyAlignment="1">
      <alignment horizontal="left" vertical="center" shrinkToFit="1"/>
    </xf>
    <xf numFmtId="177" fontId="10" fillId="3" borderId="0" xfId="0" applyNumberFormat="1" applyFont="1" applyFill="1" applyAlignment="1">
      <alignment horizontal="left" vertical="center"/>
    </xf>
    <xf numFmtId="49" fontId="10" fillId="0" borderId="2" xfId="0" applyNumberFormat="1" applyFont="1" applyFill="1" applyBorder="1" applyAlignment="1">
      <alignment horizontal="left" vertical="center" shrinkToFit="1"/>
    </xf>
    <xf numFmtId="49" fontId="10" fillId="0" borderId="3" xfId="0" applyNumberFormat="1" applyFont="1" applyFill="1" applyBorder="1" applyAlignment="1">
      <alignment horizontal="left" vertical="center" shrinkToFit="1"/>
    </xf>
    <xf numFmtId="49" fontId="10" fillId="0" borderId="4" xfId="0" applyNumberFormat="1" applyFont="1" applyFill="1" applyBorder="1" applyAlignment="1">
      <alignment horizontal="left" vertical="center" shrinkToFit="1"/>
    </xf>
    <xf numFmtId="176" fontId="10" fillId="3" borderId="0" xfId="1" applyNumberFormat="1" applyFont="1" applyFill="1" applyAlignment="1">
      <alignment horizontal="left" vertical="center"/>
    </xf>
    <xf numFmtId="0" fontId="10" fillId="3" borderId="2" xfId="1" applyFont="1" applyFill="1" applyBorder="1" applyAlignment="1">
      <alignment horizontal="distributed" vertical="center" wrapText="1" indent="2" shrinkToFit="1"/>
    </xf>
    <xf numFmtId="0" fontId="10" fillId="3" borderId="3" xfId="1" applyFont="1" applyFill="1" applyBorder="1" applyAlignment="1">
      <alignment horizontal="distributed" vertical="center" indent="2" shrinkToFit="1"/>
    </xf>
    <xf numFmtId="0" fontId="10" fillId="3" borderId="4" xfId="1" applyFont="1" applyFill="1" applyBorder="1" applyAlignment="1">
      <alignment horizontal="distributed" vertical="center" indent="2" shrinkToFit="1"/>
    </xf>
    <xf numFmtId="0" fontId="10" fillId="3" borderId="0" xfId="1" applyFont="1" applyFill="1" applyBorder="1" applyAlignment="1">
      <alignment horizontal="center" vertical="center" wrapText="1"/>
    </xf>
    <xf numFmtId="0" fontId="15" fillId="3" borderId="26" xfId="3" applyFont="1" applyFill="1" applyBorder="1" applyAlignment="1">
      <alignment horizontal="center" vertical="center" wrapText="1"/>
    </xf>
    <xf numFmtId="0" fontId="15" fillId="3" borderId="20" xfId="3" applyFont="1" applyFill="1" applyBorder="1" applyAlignment="1">
      <alignment horizontal="center" vertical="center" wrapText="1"/>
    </xf>
    <xf numFmtId="0" fontId="15" fillId="3" borderId="30" xfId="3" applyFont="1" applyFill="1" applyBorder="1" applyAlignment="1">
      <alignment horizontal="center" vertical="center" wrapText="1"/>
    </xf>
    <xf numFmtId="0" fontId="10" fillId="3" borderId="0" xfId="1" applyFont="1" applyFill="1" applyAlignment="1">
      <alignment horizontal="left" vertical="center" wrapText="1"/>
    </xf>
    <xf numFmtId="0" fontId="7" fillId="3" borderId="25" xfId="1" applyFont="1" applyFill="1" applyBorder="1" applyAlignment="1">
      <alignment horizontal="center"/>
    </xf>
    <xf numFmtId="0" fontId="10" fillId="3" borderId="2" xfId="1" applyFont="1" applyFill="1" applyBorder="1" applyAlignment="1">
      <alignment horizontal="distributed" vertical="center" indent="2" shrinkToFit="1"/>
    </xf>
    <xf numFmtId="49" fontId="10" fillId="3" borderId="7" xfId="1" applyNumberFormat="1" applyFont="1" applyFill="1" applyBorder="1" applyAlignment="1">
      <alignment horizontal="center" vertical="center" wrapText="1" shrinkToFit="1"/>
    </xf>
    <xf numFmtId="49" fontId="10" fillId="3" borderId="8" xfId="1" applyNumberFormat="1" applyFont="1" applyFill="1" applyBorder="1" applyAlignment="1">
      <alignment horizontal="center" vertical="center" wrapText="1" shrinkToFit="1"/>
    </xf>
    <xf numFmtId="49" fontId="10" fillId="3" borderId="9" xfId="1" applyNumberFormat="1" applyFont="1" applyFill="1" applyBorder="1" applyAlignment="1">
      <alignment horizontal="center" vertical="center" wrapText="1" shrinkToFit="1"/>
    </xf>
    <xf numFmtId="0" fontId="10" fillId="3" borderId="0" xfId="0" applyNumberFormat="1" applyFont="1" applyFill="1" applyAlignment="1">
      <alignment horizontal="left" vertical="center" wrapText="1"/>
    </xf>
    <xf numFmtId="0" fontId="10" fillId="3" borderId="0" xfId="0" applyNumberFormat="1" applyFont="1" applyFill="1" applyAlignment="1">
      <alignment horizontal="left" vertical="center"/>
    </xf>
    <xf numFmtId="49" fontId="10" fillId="0" borderId="2" xfId="1" applyNumberFormat="1" applyFont="1" applyFill="1" applyBorder="1" applyAlignment="1">
      <alignment horizontal="center" vertical="center" shrinkToFit="1"/>
    </xf>
    <xf numFmtId="49" fontId="10" fillId="0" borderId="4" xfId="1" applyNumberFormat="1" applyFont="1" applyFill="1" applyBorder="1" applyAlignment="1">
      <alignment horizontal="center" vertical="center" shrinkToFit="1"/>
    </xf>
    <xf numFmtId="0" fontId="10" fillId="0" borderId="2" xfId="1" applyNumberFormat="1" applyFont="1" applyFill="1" applyBorder="1" applyAlignment="1">
      <alignment horizontal="center" vertical="center" shrinkToFit="1"/>
    </xf>
    <xf numFmtId="0" fontId="10" fillId="0" borderId="3" xfId="1" applyNumberFormat="1" applyFont="1" applyFill="1" applyBorder="1" applyAlignment="1">
      <alignment horizontal="center" vertical="center" shrinkToFit="1"/>
    </xf>
    <xf numFmtId="0" fontId="10" fillId="0" borderId="4" xfId="1" applyNumberFormat="1" applyFont="1" applyFill="1" applyBorder="1" applyAlignment="1">
      <alignment horizontal="center" vertical="center" shrinkToFit="1"/>
    </xf>
    <xf numFmtId="0" fontId="10" fillId="3" borderId="2" xfId="1" applyFont="1" applyFill="1" applyBorder="1" applyAlignment="1">
      <alignment horizontal="center" vertical="center" wrapText="1" shrinkToFit="1"/>
    </xf>
    <xf numFmtId="0" fontId="10" fillId="3" borderId="3" xfId="1" applyFont="1" applyFill="1" applyBorder="1" applyAlignment="1">
      <alignment horizontal="center" vertical="center" wrapText="1" shrinkToFit="1"/>
    </xf>
    <xf numFmtId="0" fontId="10" fillId="3" borderId="5" xfId="1" applyFont="1" applyFill="1" applyBorder="1" applyAlignment="1">
      <alignment horizontal="center" vertical="center" wrapText="1"/>
    </xf>
    <xf numFmtId="0" fontId="10" fillId="3" borderId="6" xfId="1" applyFont="1" applyFill="1" applyBorder="1" applyAlignment="1">
      <alignment horizontal="center" vertical="center" wrapText="1"/>
    </xf>
    <xf numFmtId="0" fontId="10" fillId="3" borderId="10" xfId="1" applyFont="1" applyFill="1" applyBorder="1" applyAlignment="1">
      <alignment horizontal="center" vertical="center" wrapText="1"/>
    </xf>
    <xf numFmtId="0" fontId="12" fillId="3" borderId="0" xfId="1" applyFont="1" applyFill="1" applyAlignment="1">
      <alignment horizontal="center" vertical="center" wrapText="1"/>
    </xf>
    <xf numFmtId="0" fontId="12" fillId="3" borderId="0" xfId="1" applyFont="1" applyFill="1" applyAlignment="1">
      <alignment horizontal="center" vertical="center"/>
    </xf>
    <xf numFmtId="49" fontId="10" fillId="0" borderId="48" xfId="1" applyNumberFormat="1" applyFont="1" applyFill="1" applyBorder="1" applyAlignment="1">
      <alignment horizontal="left" vertical="center" shrinkToFit="1"/>
    </xf>
    <xf numFmtId="49" fontId="10" fillId="0" borderId="5" xfId="1" applyNumberFormat="1" applyFont="1" applyFill="1" applyBorder="1" applyAlignment="1">
      <alignment horizontal="left" vertical="center" shrinkToFit="1"/>
    </xf>
    <xf numFmtId="0" fontId="44" fillId="5" borderId="72" xfId="5" applyFont="1" applyFill="1" applyBorder="1" applyAlignment="1">
      <alignment horizontal="center" vertical="center"/>
    </xf>
    <xf numFmtId="0" fontId="44" fillId="5" borderId="73" xfId="5" applyFont="1" applyFill="1" applyBorder="1" applyAlignment="1">
      <alignment horizontal="center" vertical="center"/>
    </xf>
    <xf numFmtId="0" fontId="44" fillId="5" borderId="62" xfId="5" applyFont="1" applyFill="1" applyBorder="1" applyAlignment="1">
      <alignment horizontal="center" vertical="center"/>
    </xf>
    <xf numFmtId="0" fontId="44" fillId="5" borderId="76" xfId="5" applyFont="1" applyFill="1" applyBorder="1" applyAlignment="1">
      <alignment horizontal="center" vertical="center"/>
    </xf>
    <xf numFmtId="0" fontId="44" fillId="5" borderId="77" xfId="5" applyFont="1" applyFill="1" applyBorder="1" applyAlignment="1">
      <alignment horizontal="center" vertical="center"/>
    </xf>
    <xf numFmtId="0" fontId="44" fillId="5" borderId="66" xfId="5" applyFont="1" applyFill="1" applyBorder="1" applyAlignment="1">
      <alignment horizontal="center" vertical="center"/>
    </xf>
    <xf numFmtId="0" fontId="44" fillId="0" borderId="78" xfId="5" applyNumberFormat="1" applyFont="1" applyBorder="1" applyAlignment="1">
      <alignment horizontal="center" vertical="center"/>
    </xf>
    <xf numFmtId="0" fontId="44" fillId="0" borderId="77" xfId="5" applyNumberFormat="1" applyFont="1" applyBorder="1" applyAlignment="1">
      <alignment horizontal="center" vertical="center"/>
    </xf>
    <xf numFmtId="0" fontId="44" fillId="0" borderId="79" xfId="5" applyNumberFormat="1" applyFont="1" applyBorder="1" applyAlignment="1">
      <alignment horizontal="center" vertical="center"/>
    </xf>
    <xf numFmtId="178" fontId="44" fillId="0" borderId="35" xfId="5" applyNumberFormat="1" applyFont="1" applyBorder="1" applyAlignment="1">
      <alignment horizontal="center" vertical="center"/>
    </xf>
    <xf numFmtId="0" fontId="44" fillId="0" borderId="35" xfId="5" applyFont="1" applyBorder="1" applyAlignment="1">
      <alignment horizontal="center" vertical="center"/>
    </xf>
    <xf numFmtId="0" fontId="44" fillId="0" borderId="73" xfId="5" applyFont="1" applyFill="1" applyBorder="1" applyAlignment="1">
      <alignment horizontal="center" vertical="center"/>
    </xf>
    <xf numFmtId="0" fontId="44" fillId="0" borderId="74" xfId="5" applyNumberFormat="1" applyFont="1" applyBorder="1" applyAlignment="1">
      <alignment horizontal="center" vertical="center"/>
    </xf>
    <xf numFmtId="0" fontId="44" fillId="0" borderId="73" xfId="5" applyNumberFormat="1" applyFont="1" applyBorder="1" applyAlignment="1">
      <alignment horizontal="center" vertical="center"/>
    </xf>
    <xf numFmtId="58" fontId="44" fillId="0" borderId="78" xfId="5" applyNumberFormat="1" applyFont="1" applyBorder="1" applyAlignment="1">
      <alignment horizontal="center" vertical="center"/>
    </xf>
    <xf numFmtId="0" fontId="44" fillId="0" borderId="77" xfId="5" applyFont="1" applyBorder="1" applyAlignment="1">
      <alignment horizontal="center" vertical="center"/>
    </xf>
    <xf numFmtId="0" fontId="44" fillId="5" borderId="80" xfId="5" applyFont="1" applyFill="1" applyBorder="1" applyAlignment="1">
      <alignment horizontal="center" vertical="center"/>
    </xf>
    <xf numFmtId="0" fontId="44" fillId="5" borderId="81" xfId="5" applyFont="1" applyFill="1" applyBorder="1" applyAlignment="1">
      <alignment horizontal="center" vertical="center"/>
    </xf>
    <xf numFmtId="0" fontId="44" fillId="5" borderId="82" xfId="5" applyFont="1" applyFill="1" applyBorder="1" applyAlignment="1">
      <alignment horizontal="center" vertical="center"/>
    </xf>
    <xf numFmtId="0" fontId="44" fillId="5" borderId="83" xfId="5" applyFont="1" applyFill="1" applyBorder="1" applyAlignment="1">
      <alignment horizontal="center" vertical="center"/>
    </xf>
    <xf numFmtId="0" fontId="44" fillId="5" borderId="84" xfId="5" applyFont="1" applyFill="1" applyBorder="1" applyAlignment="1">
      <alignment horizontal="center" vertical="center"/>
    </xf>
    <xf numFmtId="0" fontId="44" fillId="5" borderId="71" xfId="5" applyFont="1" applyFill="1" applyBorder="1" applyAlignment="1">
      <alignment horizontal="center" vertical="center"/>
    </xf>
    <xf numFmtId="0" fontId="44" fillId="0" borderId="78" xfId="5" applyFont="1" applyBorder="1" applyAlignment="1">
      <alignment horizontal="center" vertical="center"/>
    </xf>
    <xf numFmtId="0" fontId="44" fillId="0" borderId="66" xfId="5" applyFont="1" applyBorder="1" applyAlignment="1">
      <alignment horizontal="center" vertical="center"/>
    </xf>
    <xf numFmtId="0" fontId="44" fillId="0" borderId="78" xfId="5" applyNumberFormat="1" applyFont="1" applyBorder="1" applyAlignment="1">
      <alignment horizontal="left" vertical="center"/>
    </xf>
    <xf numFmtId="0" fontId="44" fillId="0" borderId="77" xfId="5" applyNumberFormat="1" applyFont="1" applyBorder="1" applyAlignment="1">
      <alignment horizontal="left" vertical="center"/>
    </xf>
    <xf numFmtId="0" fontId="44" fillId="0" borderId="79" xfId="5" applyNumberFormat="1" applyFont="1" applyBorder="1" applyAlignment="1">
      <alignment horizontal="left" vertical="center"/>
    </xf>
    <xf numFmtId="0" fontId="44" fillId="5" borderId="46" xfId="5" applyFont="1" applyFill="1" applyBorder="1" applyAlignment="1">
      <alignment horizontal="center" vertical="center"/>
    </xf>
    <xf numFmtId="0" fontId="44" fillId="5" borderId="35" xfId="5" applyFont="1" applyFill="1" applyBorder="1" applyAlignment="1">
      <alignment horizontal="center" vertical="center"/>
    </xf>
    <xf numFmtId="0" fontId="44" fillId="5" borderId="85" xfId="5" applyFont="1" applyFill="1" applyBorder="1" applyAlignment="1">
      <alignment horizontal="center" vertical="center"/>
    </xf>
    <xf numFmtId="0" fontId="44" fillId="0" borderId="86" xfId="5" applyFont="1" applyBorder="1" applyAlignment="1">
      <alignment horizontal="center" vertical="center"/>
    </xf>
    <xf numFmtId="0" fontId="44" fillId="0" borderId="87" xfId="5" applyFont="1" applyBorder="1" applyAlignment="1">
      <alignment horizontal="center" vertical="center"/>
    </xf>
    <xf numFmtId="0" fontId="44" fillId="0" borderId="88" xfId="5" applyFont="1" applyBorder="1" applyAlignment="1">
      <alignment horizontal="center" vertical="center"/>
    </xf>
    <xf numFmtId="0" fontId="44" fillId="0" borderId="86" xfId="5" applyNumberFormat="1" applyFont="1" applyBorder="1" applyAlignment="1">
      <alignment horizontal="left" vertical="center"/>
    </xf>
    <xf numFmtId="0" fontId="44" fillId="0" borderId="87" xfId="5" applyNumberFormat="1" applyFont="1" applyBorder="1" applyAlignment="1">
      <alignment horizontal="left" vertical="center"/>
    </xf>
    <xf numFmtId="0" fontId="44" fillId="0" borderId="89" xfId="5" applyNumberFormat="1" applyFont="1" applyBorder="1" applyAlignment="1">
      <alignment horizontal="left" vertical="center"/>
    </xf>
    <xf numFmtId="58" fontId="44" fillId="0" borderId="77" xfId="5" applyNumberFormat="1" applyFont="1" applyBorder="1" applyAlignment="1">
      <alignment horizontal="center" vertical="center"/>
    </xf>
    <xf numFmtId="0" fontId="42" fillId="0" borderId="77" xfId="5" applyFont="1" applyBorder="1" applyAlignment="1">
      <alignment horizontal="center" vertical="center"/>
    </xf>
    <xf numFmtId="0" fontId="42" fillId="0" borderId="66" xfId="5" applyFont="1" applyBorder="1" applyAlignment="1">
      <alignment horizontal="center" vertical="center"/>
    </xf>
    <xf numFmtId="0" fontId="44" fillId="0" borderId="93" xfId="5" applyNumberFormat="1" applyFont="1" applyBorder="1" applyAlignment="1">
      <alignment horizontal="center" vertical="center"/>
    </xf>
    <xf numFmtId="0" fontId="44" fillId="0" borderId="81" xfId="5" applyNumberFormat="1" applyFont="1" applyBorder="1" applyAlignment="1">
      <alignment horizontal="center" vertical="center"/>
    </xf>
    <xf numFmtId="0" fontId="44" fillId="5" borderId="90" xfId="5" applyFont="1" applyFill="1" applyBorder="1" applyAlignment="1">
      <alignment horizontal="center" vertical="center"/>
    </xf>
    <xf numFmtId="0" fontId="44" fillId="5" borderId="87" xfId="5" applyFont="1" applyFill="1" applyBorder="1" applyAlignment="1">
      <alignment horizontal="center" vertical="center"/>
    </xf>
    <xf numFmtId="0" fontId="44" fillId="5" borderId="88" xfId="5" applyFont="1" applyFill="1" applyBorder="1" applyAlignment="1">
      <alignment horizontal="center" vertical="center"/>
    </xf>
    <xf numFmtId="0" fontId="44" fillId="0" borderId="86" xfId="5" applyNumberFormat="1" applyFont="1" applyBorder="1" applyAlignment="1">
      <alignment horizontal="center" vertical="center"/>
    </xf>
    <xf numFmtId="0" fontId="44" fillId="0" borderId="87" xfId="5" applyNumberFormat="1" applyFont="1" applyBorder="1" applyAlignment="1">
      <alignment horizontal="center" vertical="center"/>
    </xf>
    <xf numFmtId="0" fontId="42" fillId="5" borderId="48" xfId="5" applyFont="1" applyFill="1" applyBorder="1" applyAlignment="1">
      <alignment vertical="center" wrapText="1"/>
    </xf>
    <xf numFmtId="0" fontId="15" fillId="0" borderId="5" xfId="5" applyFont="1" applyBorder="1" applyAlignment="1">
      <alignment vertical="center" wrapText="1"/>
    </xf>
    <xf numFmtId="0" fontId="15" fillId="0" borderId="91" xfId="5" applyFont="1" applyBorder="1" applyAlignment="1">
      <alignment vertical="center" wrapText="1"/>
    </xf>
    <xf numFmtId="0" fontId="15" fillId="0" borderId="46" xfId="5" applyFont="1" applyBorder="1" applyAlignment="1">
      <alignment vertical="center" wrapText="1"/>
    </xf>
    <xf numFmtId="0" fontId="15" fillId="0" borderId="35" xfId="5" applyFont="1" applyBorder="1" applyAlignment="1">
      <alignment vertical="center" wrapText="1"/>
    </xf>
    <xf numFmtId="0" fontId="15" fillId="0" borderId="85" xfId="5" applyFont="1" applyBorder="1" applyAlignment="1">
      <alignment vertical="center" wrapText="1"/>
    </xf>
    <xf numFmtId="0" fontId="42" fillId="5" borderId="72" xfId="5" applyFont="1" applyFill="1" applyBorder="1" applyAlignment="1">
      <alignment vertical="center" wrapText="1"/>
    </xf>
    <xf numFmtId="0" fontId="42" fillId="0" borderId="73" xfId="5" applyFont="1" applyBorder="1" applyAlignment="1">
      <alignment vertical="center" wrapText="1"/>
    </xf>
    <xf numFmtId="0" fontId="42" fillId="5" borderId="74" xfId="5" applyFont="1" applyFill="1" applyBorder="1" applyAlignment="1">
      <alignment horizontal="center" vertical="center" wrapText="1"/>
    </xf>
    <xf numFmtId="0" fontId="42" fillId="5" borderId="73" xfId="5" applyFont="1" applyFill="1" applyBorder="1" applyAlignment="1">
      <alignment horizontal="center" vertical="center" wrapText="1"/>
    </xf>
    <xf numFmtId="0" fontId="42" fillId="5" borderId="62" xfId="5" applyFont="1" applyFill="1" applyBorder="1" applyAlignment="1">
      <alignment horizontal="center" vertical="center" wrapText="1"/>
    </xf>
    <xf numFmtId="0" fontId="42" fillId="0" borderId="73" xfId="5" applyFont="1" applyBorder="1" applyAlignment="1">
      <alignment horizontal="center" vertical="center" wrapText="1"/>
    </xf>
    <xf numFmtId="0" fontId="42" fillId="0" borderId="75" xfId="5" applyFont="1" applyBorder="1" applyAlignment="1">
      <alignment horizontal="center" vertical="center" wrapText="1"/>
    </xf>
    <xf numFmtId="0" fontId="42" fillId="0" borderId="48" xfId="5" applyFont="1" applyBorder="1" applyAlignment="1">
      <alignment horizontal="left" vertical="top"/>
    </xf>
    <xf numFmtId="0" fontId="42" fillId="0" borderId="5" xfId="5" applyFont="1" applyBorder="1" applyAlignment="1">
      <alignment horizontal="left" vertical="top"/>
    </xf>
    <xf numFmtId="0" fontId="42" fillId="0" borderId="6" xfId="5" applyFont="1" applyBorder="1" applyAlignment="1">
      <alignment horizontal="left" vertical="top"/>
    </xf>
    <xf numFmtId="0" fontId="42" fillId="0" borderId="45" xfId="5" applyFont="1" applyBorder="1" applyAlignment="1">
      <alignment horizontal="left" vertical="top"/>
    </xf>
    <xf numFmtId="0" fontId="42" fillId="0" borderId="0" xfId="5" applyFont="1" applyBorder="1" applyAlignment="1">
      <alignment horizontal="left" vertical="top"/>
    </xf>
    <xf numFmtId="0" fontId="42" fillId="0" borderId="10" xfId="5" applyFont="1" applyBorder="1" applyAlignment="1">
      <alignment horizontal="left" vertical="top"/>
    </xf>
    <xf numFmtId="0" fontId="42" fillId="0" borderId="46" xfId="5" applyFont="1" applyBorder="1" applyAlignment="1">
      <alignment horizontal="left" vertical="top"/>
    </xf>
    <xf numFmtId="0" fontId="42" fillId="0" borderId="35" xfId="5" applyFont="1" applyBorder="1" applyAlignment="1">
      <alignment horizontal="left" vertical="top"/>
    </xf>
    <xf numFmtId="0" fontId="42" fillId="0" borderId="47" xfId="5" applyFont="1" applyBorder="1" applyAlignment="1">
      <alignment horizontal="left" vertical="top"/>
    </xf>
    <xf numFmtId="0" fontId="42" fillId="0" borderId="0" xfId="5" applyFont="1" applyAlignment="1">
      <alignment horizontal="center" vertical="center"/>
    </xf>
    <xf numFmtId="0" fontId="42" fillId="0" borderId="79" xfId="5" applyFont="1" applyBorder="1" applyAlignment="1">
      <alignment horizontal="center" vertical="center"/>
    </xf>
    <xf numFmtId="0" fontId="42" fillId="5" borderId="80" xfId="5" applyFont="1" applyFill="1" applyBorder="1" applyAlignment="1">
      <alignment vertical="center" wrapText="1"/>
    </xf>
    <xf numFmtId="0" fontId="42" fillId="0" borderId="81" xfId="5" applyFont="1" applyBorder="1">
      <alignment vertical="center"/>
    </xf>
    <xf numFmtId="0" fontId="42" fillId="0" borderId="83" xfId="5" applyFont="1" applyBorder="1">
      <alignment vertical="center"/>
    </xf>
    <xf numFmtId="0" fontId="42" fillId="0" borderId="84" xfId="5" applyFont="1" applyBorder="1">
      <alignment vertical="center"/>
    </xf>
    <xf numFmtId="0" fontId="42" fillId="0" borderId="82" xfId="5" applyFont="1" applyBorder="1" applyAlignment="1">
      <alignment vertical="center" wrapText="1"/>
    </xf>
    <xf numFmtId="0" fontId="42" fillId="0" borderId="83" xfId="5" applyFont="1" applyBorder="1" applyAlignment="1">
      <alignment vertical="center" wrapText="1"/>
    </xf>
    <xf numFmtId="0" fontId="42" fillId="0" borderId="71" xfId="5" applyFont="1" applyBorder="1" applyAlignment="1">
      <alignment vertical="center" wrapText="1"/>
    </xf>
    <xf numFmtId="0" fontId="15" fillId="6" borderId="74" xfId="5" applyFont="1" applyFill="1" applyBorder="1" applyAlignment="1">
      <alignment horizontal="center" vertical="center" shrinkToFit="1"/>
    </xf>
    <xf numFmtId="0" fontId="15" fillId="6" borderId="73" xfId="5" applyFont="1" applyFill="1" applyBorder="1" applyAlignment="1">
      <alignment horizontal="center" vertical="center" shrinkToFit="1"/>
    </xf>
    <xf numFmtId="0" fontId="15" fillId="6" borderId="75" xfId="5" applyFont="1" applyFill="1" applyBorder="1" applyAlignment="1">
      <alignment horizontal="center" vertical="center" shrinkToFit="1"/>
    </xf>
    <xf numFmtId="0" fontId="54" fillId="6" borderId="77" xfId="5" quotePrefix="1" applyFont="1" applyFill="1" applyBorder="1" applyAlignment="1">
      <alignment horizontal="left" vertical="center" shrinkToFit="1"/>
    </xf>
    <xf numFmtId="0" fontId="54" fillId="6" borderId="79" xfId="5" quotePrefix="1" applyFont="1" applyFill="1" applyBorder="1" applyAlignment="1">
      <alignment horizontal="left" vertical="center" shrinkToFit="1"/>
    </xf>
    <xf numFmtId="0" fontId="54" fillId="6" borderId="72" xfId="5" applyFont="1" applyFill="1" applyBorder="1" applyAlignment="1">
      <alignment horizontal="center" vertical="center" shrinkToFit="1"/>
    </xf>
    <xf numFmtId="0" fontId="54" fillId="6" borderId="73" xfId="5" applyFont="1" applyFill="1" applyBorder="1" applyAlignment="1">
      <alignment horizontal="center" vertical="center" shrinkToFit="1"/>
    </xf>
    <xf numFmtId="0" fontId="42" fillId="0" borderId="1" xfId="5" applyFont="1" applyBorder="1" applyAlignment="1">
      <alignment horizontal="center" vertical="center"/>
    </xf>
    <xf numFmtId="0" fontId="55" fillId="0" borderId="84" xfId="5" quotePrefix="1" applyFont="1" applyBorder="1" applyAlignment="1">
      <alignment horizontal="left" vertical="center" shrinkToFit="1"/>
    </xf>
    <xf numFmtId="0" fontId="55" fillId="0" borderId="35" xfId="5" quotePrefix="1" applyFont="1" applyBorder="1" applyAlignment="1">
      <alignment horizontal="left" vertical="center" shrinkToFit="1"/>
    </xf>
    <xf numFmtId="0" fontId="55" fillId="0" borderId="78" xfId="5" quotePrefix="1" applyFont="1" applyBorder="1" applyAlignment="1">
      <alignment horizontal="center" vertical="center" shrinkToFit="1"/>
    </xf>
    <xf numFmtId="0" fontId="55" fillId="0" borderId="77" xfId="5" quotePrefix="1" applyFont="1" applyBorder="1" applyAlignment="1">
      <alignment horizontal="center" vertical="center" shrinkToFit="1"/>
    </xf>
    <xf numFmtId="0" fontId="55" fillId="0" borderId="79" xfId="5" quotePrefix="1" applyFont="1" applyBorder="1" applyAlignment="1">
      <alignment horizontal="center" vertical="center" shrinkToFit="1"/>
    </xf>
    <xf numFmtId="0" fontId="55" fillId="0" borderId="86" xfId="5" quotePrefix="1" applyFont="1" applyBorder="1" applyAlignment="1">
      <alignment horizontal="center" vertical="center" shrinkToFit="1"/>
    </xf>
    <xf numFmtId="0" fontId="55" fillId="0" borderId="87" xfId="5" quotePrefix="1" applyFont="1" applyBorder="1" applyAlignment="1">
      <alignment horizontal="center" vertical="center" shrinkToFit="1"/>
    </xf>
    <xf numFmtId="0" fontId="55" fillId="0" borderId="89" xfId="5" quotePrefix="1" applyFont="1" applyBorder="1" applyAlignment="1">
      <alignment horizontal="center" vertical="center" shrinkToFit="1"/>
    </xf>
    <xf numFmtId="0" fontId="54" fillId="0" borderId="0" xfId="5" quotePrefix="1" applyFont="1" applyAlignment="1">
      <alignment horizontal="left" vertical="center" shrinkToFit="1"/>
    </xf>
    <xf numFmtId="0" fontId="43" fillId="0" borderId="0" xfId="5" applyFont="1" applyAlignment="1">
      <alignment horizontal="center" vertical="center"/>
    </xf>
    <xf numFmtId="0" fontId="45" fillId="6" borderId="90" xfId="5" applyFont="1" applyFill="1" applyBorder="1" applyAlignment="1">
      <alignment horizontal="left" vertical="center"/>
    </xf>
    <xf numFmtId="0" fontId="45" fillId="6" borderId="87" xfId="5" applyFont="1" applyFill="1" applyBorder="1" applyAlignment="1">
      <alignment horizontal="left" vertical="center"/>
    </xf>
    <xf numFmtId="20" fontId="44" fillId="0" borderId="93" xfId="5" applyNumberFormat="1" applyFont="1" applyBorder="1" applyAlignment="1">
      <alignment horizontal="right" vertical="center"/>
    </xf>
    <xf numFmtId="0" fontId="44" fillId="0" borderId="81" xfId="5" applyFont="1" applyBorder="1" applyAlignment="1">
      <alignment horizontal="right" vertical="center"/>
    </xf>
    <xf numFmtId="0" fontId="44" fillId="0" borderId="95" xfId="5" applyFont="1" applyBorder="1" applyAlignment="1">
      <alignment horizontal="right" vertical="center"/>
    </xf>
    <xf numFmtId="0" fontId="44" fillId="0" borderId="93" xfId="5" applyFont="1" applyBorder="1" applyAlignment="1">
      <alignment horizontal="right" vertical="center"/>
    </xf>
    <xf numFmtId="0" fontId="45" fillId="6" borderId="76" xfId="5" applyFont="1" applyFill="1" applyBorder="1" applyAlignment="1">
      <alignment horizontal="left" vertical="center"/>
    </xf>
    <xf numFmtId="0" fontId="45" fillId="6" borderId="77" xfId="5" applyFont="1" applyFill="1" applyBorder="1" applyAlignment="1">
      <alignment horizontal="left" vertical="center"/>
    </xf>
    <xf numFmtId="0" fontId="44" fillId="0" borderId="0" xfId="5" applyFont="1" applyBorder="1" applyAlignment="1">
      <alignment horizontal="center" vertical="center"/>
    </xf>
    <xf numFmtId="178" fontId="44" fillId="0" borderId="0" xfId="5" applyNumberFormat="1" applyFont="1" applyBorder="1" applyAlignment="1">
      <alignment horizontal="center" vertical="center"/>
    </xf>
    <xf numFmtId="0" fontId="44" fillId="6" borderId="72" xfId="5" applyFont="1" applyFill="1" applyBorder="1" applyAlignment="1">
      <alignment horizontal="center" vertical="center"/>
    </xf>
    <xf numFmtId="0" fontId="44" fillId="6" borderId="73" xfId="5" applyFont="1" applyFill="1" applyBorder="1" applyAlignment="1">
      <alignment horizontal="center" vertical="center"/>
    </xf>
    <xf numFmtId="0" fontId="44" fillId="6" borderId="75" xfId="5" applyFont="1" applyFill="1" applyBorder="1" applyAlignment="1">
      <alignment horizontal="center" vertical="center"/>
    </xf>
    <xf numFmtId="0" fontId="44" fillId="0" borderId="86" xfId="5" applyFont="1" applyBorder="1" applyAlignment="1">
      <alignment horizontal="right" vertical="center"/>
    </xf>
    <xf numFmtId="0" fontId="44" fillId="0" borderId="87" xfId="5" applyFont="1" applyBorder="1" applyAlignment="1">
      <alignment horizontal="right" vertical="center"/>
    </xf>
    <xf numFmtId="0" fontId="44" fillId="0" borderId="89" xfId="5" applyFont="1" applyBorder="1" applyAlignment="1">
      <alignment horizontal="right" vertical="center"/>
    </xf>
    <xf numFmtId="0" fontId="44" fillId="0" borderId="75" xfId="5" applyNumberFormat="1" applyFont="1" applyBorder="1" applyAlignment="1">
      <alignment horizontal="center" vertical="center"/>
    </xf>
    <xf numFmtId="0" fontId="42" fillId="0" borderId="1" xfId="5" applyFont="1" applyBorder="1" applyAlignment="1">
      <alignment horizontal="center" vertical="center" textRotation="255"/>
    </xf>
    <xf numFmtId="0" fontId="44" fillId="0" borderId="78" xfId="5" applyFont="1" applyBorder="1" applyAlignment="1">
      <alignment horizontal="left" vertical="center"/>
    </xf>
    <xf numFmtId="0" fontId="44" fillId="0" borderId="77" xfId="5" applyFont="1" applyBorder="1" applyAlignment="1">
      <alignment horizontal="left" vertical="center"/>
    </xf>
    <xf numFmtId="0" fontId="44" fillId="0" borderId="79" xfId="5" applyFont="1" applyBorder="1" applyAlignment="1">
      <alignment horizontal="left" vertical="center"/>
    </xf>
    <xf numFmtId="0" fontId="44" fillId="0" borderId="86" xfId="5" applyFont="1" applyBorder="1" applyAlignment="1">
      <alignment horizontal="left" vertical="center"/>
    </xf>
    <xf numFmtId="0" fontId="44" fillId="0" borderId="87" xfId="5" applyFont="1" applyBorder="1" applyAlignment="1">
      <alignment horizontal="left" vertical="center"/>
    </xf>
    <xf numFmtId="0" fontId="44" fillId="0" borderId="89" xfId="5" applyFont="1" applyBorder="1" applyAlignment="1">
      <alignment horizontal="left" vertical="center"/>
    </xf>
    <xf numFmtId="0" fontId="44" fillId="0" borderId="74" xfId="5" applyFont="1" applyBorder="1" applyAlignment="1">
      <alignment horizontal="left" vertical="center"/>
    </xf>
    <xf numFmtId="0" fontId="44" fillId="0" borderId="73" xfId="5" applyFont="1" applyBorder="1" applyAlignment="1">
      <alignment horizontal="left" vertical="center"/>
    </xf>
    <xf numFmtId="0" fontId="44" fillId="0" borderId="75" xfId="5" applyFont="1" applyBorder="1" applyAlignment="1">
      <alignment horizontal="left" vertical="center"/>
    </xf>
    <xf numFmtId="180" fontId="23" fillId="0" borderId="15" xfId="0" applyNumberFormat="1" applyFont="1" applyBorder="1" applyAlignment="1">
      <alignment horizontal="center" vertical="center"/>
    </xf>
    <xf numFmtId="180" fontId="23" fillId="0" borderId="12" xfId="0" applyNumberFormat="1" applyFont="1" applyBorder="1" applyAlignment="1">
      <alignment horizontal="center" vertical="center"/>
    </xf>
    <xf numFmtId="0" fontId="67" fillId="0" borderId="39" xfId="0" applyFont="1" applyBorder="1" applyAlignment="1">
      <alignment horizontal="center" vertical="center"/>
    </xf>
    <xf numFmtId="0" fontId="67" fillId="0" borderId="40" xfId="0" applyFont="1" applyBorder="1" applyAlignment="1">
      <alignment horizontal="center" vertical="center"/>
    </xf>
    <xf numFmtId="0" fontId="67" fillId="0" borderId="96" xfId="0" applyFont="1" applyBorder="1" applyAlignment="1">
      <alignment horizontal="center" vertical="center"/>
    </xf>
    <xf numFmtId="0" fontId="0" fillId="0" borderId="0" xfId="0" applyAlignment="1">
      <alignment horizontal="center" vertical="top" textRotation="255" wrapText="1"/>
    </xf>
    <xf numFmtId="0" fontId="0" fillId="0" borderId="0" xfId="0" applyAlignment="1">
      <alignment horizontal="center" vertical="top" textRotation="255"/>
    </xf>
    <xf numFmtId="0" fontId="0" fillId="0" borderId="44" xfId="0" applyBorder="1" applyAlignment="1">
      <alignment horizontal="center" vertical="top" textRotation="255"/>
    </xf>
    <xf numFmtId="0" fontId="0" fillId="0" borderId="1" xfId="0" applyBorder="1" applyAlignment="1">
      <alignment horizontal="center" vertical="top" textRotation="255"/>
    </xf>
    <xf numFmtId="0" fontId="0" fillId="8" borderId="57" xfId="0" applyFill="1" applyBorder="1" applyAlignment="1">
      <alignment horizontal="center" vertical="top" textRotation="255"/>
    </xf>
    <xf numFmtId="0" fontId="73" fillId="0" borderId="57" xfId="0" applyFont="1" applyBorder="1" applyAlignment="1">
      <alignment horizontal="center" vertical="top" textRotation="255"/>
    </xf>
    <xf numFmtId="0" fontId="0" fillId="0" borderId="44" xfId="0" applyBorder="1" applyAlignment="1">
      <alignment horizontal="center" vertical="center" textRotation="255" shrinkToFit="1"/>
    </xf>
    <xf numFmtId="0" fontId="0" fillId="0" borderId="1" xfId="0" applyBorder="1" applyAlignment="1">
      <alignment horizontal="center" vertical="center" textRotation="255" shrinkToFit="1"/>
    </xf>
    <xf numFmtId="0" fontId="0" fillId="8" borderId="57" xfId="0" applyFill="1" applyBorder="1" applyAlignment="1">
      <alignment horizontal="center" vertical="center" textRotation="255" shrinkToFit="1"/>
    </xf>
    <xf numFmtId="0" fontId="73" fillId="0" borderId="57" xfId="0" applyFont="1" applyBorder="1" applyAlignment="1">
      <alignment horizontal="center" vertical="center" textRotation="255" shrinkToFit="1"/>
    </xf>
    <xf numFmtId="0" fontId="0" fillId="0" borderId="103" xfId="0" applyBorder="1" applyAlignment="1">
      <alignment horizontal="center" vertical="center" textRotation="255" shrinkToFit="1"/>
    </xf>
    <xf numFmtId="0" fontId="0" fillId="0" borderId="33" xfId="0" applyBorder="1" applyAlignment="1">
      <alignment horizontal="center" vertical="center" textRotation="255" shrinkToFit="1"/>
    </xf>
    <xf numFmtId="0" fontId="0" fillId="0" borderId="104" xfId="0" applyBorder="1" applyAlignment="1">
      <alignment horizontal="center" vertical="center" textRotation="255" shrinkToFit="1"/>
    </xf>
    <xf numFmtId="0" fontId="0" fillId="0" borderId="100" xfId="0" applyBorder="1" applyAlignment="1">
      <alignment horizontal="center" vertical="center" textRotation="255" shrinkToFit="1"/>
    </xf>
    <xf numFmtId="0" fontId="0" fillId="0" borderId="102" xfId="0" applyBorder="1" applyAlignment="1">
      <alignment horizontal="center" vertical="center" textRotation="255" shrinkToFit="1"/>
    </xf>
    <xf numFmtId="0" fontId="0" fillId="0" borderId="101" xfId="0" applyBorder="1" applyAlignment="1">
      <alignment horizontal="center" vertical="center" textRotation="255" shrinkToFit="1"/>
    </xf>
    <xf numFmtId="0" fontId="73" fillId="0" borderId="57" xfId="0" applyFont="1" applyBorder="1" applyAlignment="1">
      <alignment horizontal="center" vertical="top" textRotation="255" shrinkToFit="1"/>
    </xf>
    <xf numFmtId="0" fontId="59" fillId="0" borderId="0" xfId="0" applyFont="1" applyAlignment="1">
      <alignment horizontal="left" vertical="center"/>
    </xf>
    <xf numFmtId="0" fontId="23" fillId="0" borderId="0" xfId="0" applyNumberFormat="1" applyFont="1" applyAlignment="1">
      <alignment horizontal="center" vertical="center"/>
    </xf>
    <xf numFmtId="179" fontId="71" fillId="0" borderId="0" xfId="0" applyNumberFormat="1" applyFont="1" applyAlignment="1">
      <alignment horizontal="center" vertical="center"/>
    </xf>
    <xf numFmtId="179" fontId="62" fillId="0" borderId="0" xfId="0" applyNumberFormat="1" applyFont="1" applyAlignment="1">
      <alignment horizontal="left" vertical="center" wrapText="1"/>
    </xf>
    <xf numFmtId="0" fontId="0" fillId="8" borderId="37" xfId="0" applyFill="1" applyBorder="1" applyAlignment="1">
      <alignment horizontal="center" vertical="center" textRotation="255" shrinkToFit="1"/>
    </xf>
    <xf numFmtId="0" fontId="0" fillId="8" borderId="32" xfId="0" applyFill="1" applyBorder="1" applyAlignment="1">
      <alignment horizontal="center" vertical="center" textRotation="255" shrinkToFit="1"/>
    </xf>
    <xf numFmtId="0" fontId="0" fillId="8" borderId="34" xfId="0" applyFill="1" applyBorder="1" applyAlignment="1">
      <alignment horizontal="center" vertical="center" textRotation="255" shrinkToFit="1"/>
    </xf>
    <xf numFmtId="0" fontId="23" fillId="0" borderId="35" xfId="0" applyFont="1" applyBorder="1" applyAlignment="1">
      <alignment horizontal="center" vertical="center"/>
    </xf>
    <xf numFmtId="178" fontId="23" fillId="0" borderId="35" xfId="0" applyNumberFormat="1" applyFont="1" applyBorder="1" applyAlignment="1">
      <alignment horizontal="center" vertical="center"/>
    </xf>
    <xf numFmtId="179" fontId="23" fillId="0" borderId="0" xfId="0" applyNumberFormat="1" applyFont="1" applyAlignment="1">
      <alignment horizontal="center" vertical="center"/>
    </xf>
    <xf numFmtId="179" fontId="66" fillId="0" borderId="0" xfId="0" applyNumberFormat="1" applyFont="1" applyAlignment="1">
      <alignment horizontal="right" vertical="center"/>
    </xf>
    <xf numFmtId="179" fontId="66" fillId="0" borderId="0" xfId="0" applyNumberFormat="1" applyFont="1" applyAlignment="1">
      <alignment horizontal="center" vertical="center"/>
    </xf>
    <xf numFmtId="179" fontId="67" fillId="0" borderId="0" xfId="0" applyNumberFormat="1" applyFont="1" applyAlignment="1">
      <alignment horizontal="center" vertical="center"/>
    </xf>
    <xf numFmtId="0" fontId="77" fillId="9" borderId="1" xfId="7" applyFont="1" applyFill="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horizontal="center" vertical="center"/>
    </xf>
    <xf numFmtId="0" fontId="15" fillId="0" borderId="17" xfId="3" applyFont="1" applyBorder="1" applyAlignment="1">
      <alignment horizontal="center" vertical="center"/>
    </xf>
    <xf numFmtId="0" fontId="15" fillId="0" borderId="54" xfId="3" applyFont="1" applyBorder="1" applyAlignment="1">
      <alignment horizontal="center" vertical="center"/>
    </xf>
    <xf numFmtId="0" fontId="15" fillId="0" borderId="22" xfId="3" applyFont="1" applyBorder="1" applyAlignment="1">
      <alignment horizontal="center" vertical="center"/>
    </xf>
    <xf numFmtId="0" fontId="15" fillId="0" borderId="23" xfId="3" applyFont="1" applyBorder="1" applyAlignment="1">
      <alignment horizontal="center" vertical="center"/>
    </xf>
    <xf numFmtId="0" fontId="15" fillId="0" borderId="39" xfId="3" applyFont="1" applyBorder="1" applyAlignment="1">
      <alignment horizontal="center" vertical="center" wrapText="1"/>
    </xf>
    <xf numFmtId="0" fontId="15" fillId="0" borderId="40" xfId="3" applyFont="1" applyBorder="1" applyAlignment="1">
      <alignment horizontal="center" vertical="center"/>
    </xf>
    <xf numFmtId="0" fontId="15" fillId="0" borderId="44" xfId="3" applyFont="1" applyBorder="1" applyAlignment="1">
      <alignment horizontal="center" vertical="center"/>
    </xf>
    <xf numFmtId="0" fontId="15" fillId="0" borderId="1" xfId="3" applyFont="1" applyBorder="1" applyAlignment="1">
      <alignment horizontal="center" vertical="center"/>
    </xf>
    <xf numFmtId="0" fontId="15" fillId="0" borderId="40" xfId="3" applyFont="1" applyBorder="1" applyAlignment="1">
      <alignment horizontal="center" vertical="center" wrapText="1"/>
    </xf>
    <xf numFmtId="0" fontId="15" fillId="0" borderId="14" xfId="3" applyFont="1" applyBorder="1" applyAlignment="1">
      <alignment horizontal="center" vertical="center" wrapText="1"/>
    </xf>
    <xf numFmtId="0" fontId="15" fillId="0" borderId="4" xfId="3" applyFont="1" applyBorder="1" applyAlignment="1">
      <alignment horizontal="center" vertical="center"/>
    </xf>
    <xf numFmtId="0" fontId="15" fillId="0" borderId="41" xfId="3" applyFont="1" applyBorder="1" applyAlignment="1">
      <alignment horizontal="center" vertical="center" wrapText="1"/>
    </xf>
    <xf numFmtId="0" fontId="15" fillId="0" borderId="25" xfId="3" applyFont="1" applyBorder="1" applyAlignment="1">
      <alignment horizontal="center" vertical="center" wrapText="1"/>
    </xf>
    <xf numFmtId="0" fontId="15" fillId="0" borderId="42" xfId="3" applyFont="1" applyBorder="1" applyAlignment="1">
      <alignment horizontal="center" vertical="center" wrapText="1"/>
    </xf>
    <xf numFmtId="0" fontId="15" fillId="0" borderId="45" xfId="3" applyFont="1" applyBorder="1" applyAlignment="1">
      <alignment horizontal="center" vertical="center" wrapText="1"/>
    </xf>
    <xf numFmtId="0" fontId="15" fillId="0" borderId="0" xfId="3" applyFont="1" applyAlignment="1">
      <alignment horizontal="center" vertical="center" wrapText="1"/>
    </xf>
    <xf numFmtId="0" fontId="15" fillId="0" borderId="10" xfId="3" applyFont="1" applyBorder="1" applyAlignment="1">
      <alignment horizontal="center" vertical="center" wrapText="1"/>
    </xf>
    <xf numFmtId="0" fontId="15" fillId="0" borderId="46" xfId="3" applyFont="1" applyBorder="1" applyAlignment="1">
      <alignment horizontal="center" vertical="center" wrapText="1"/>
    </xf>
    <xf numFmtId="0" fontId="15" fillId="0" borderId="35" xfId="3" applyFont="1" applyBorder="1" applyAlignment="1">
      <alignment horizontal="center" vertical="center" wrapText="1"/>
    </xf>
    <xf numFmtId="0" fontId="15" fillId="0" borderId="47" xfId="3" applyFont="1" applyBorder="1" applyAlignment="1">
      <alignment horizontal="center" vertical="center" wrapText="1"/>
    </xf>
    <xf numFmtId="0" fontId="15" fillId="0" borderId="26" xfId="3" applyFont="1" applyBorder="1" applyAlignment="1">
      <alignment horizontal="center" vertical="center" wrapText="1"/>
    </xf>
    <xf numFmtId="0" fontId="15" fillId="0" borderId="20" xfId="3" applyFont="1" applyBorder="1" applyAlignment="1">
      <alignment horizontal="center" vertical="center" wrapText="1"/>
    </xf>
    <xf numFmtId="0" fontId="15" fillId="0" borderId="36" xfId="3" applyFont="1" applyBorder="1" applyAlignment="1">
      <alignment horizontal="center" vertical="center" wrapText="1"/>
    </xf>
    <xf numFmtId="0" fontId="15" fillId="0" borderId="11" xfId="3" applyFont="1" applyBorder="1" applyAlignment="1">
      <alignment horizontal="center" vertical="center" wrapText="1"/>
    </xf>
    <xf numFmtId="0" fontId="15" fillId="0" borderId="12" xfId="3" applyFont="1" applyBorder="1" applyAlignment="1">
      <alignment horizontal="center" vertical="center"/>
    </xf>
    <xf numFmtId="0" fontId="15" fillId="0" borderId="14" xfId="3" applyFont="1" applyBorder="1" applyAlignment="1">
      <alignment horizontal="center" vertical="center"/>
    </xf>
    <xf numFmtId="0" fontId="15" fillId="0" borderId="16" xfId="3" applyFont="1" applyBorder="1" applyAlignment="1">
      <alignment horizontal="center" vertical="center"/>
    </xf>
    <xf numFmtId="0" fontId="15" fillId="0" borderId="15" xfId="3" applyFont="1" applyBorder="1" applyAlignment="1">
      <alignment horizontal="center" vertical="center" wrapText="1"/>
    </xf>
    <xf numFmtId="0" fontId="15" fillId="0" borderId="13" xfId="3" applyFont="1" applyBorder="1" applyAlignment="1">
      <alignment horizontal="center" vertical="center"/>
    </xf>
    <xf numFmtId="0" fontId="15" fillId="0" borderId="49" xfId="3" applyFont="1" applyBorder="1" applyAlignment="1">
      <alignment horizontal="center" vertical="center"/>
    </xf>
    <xf numFmtId="0" fontId="15" fillId="0" borderId="50" xfId="3" applyFont="1" applyBorder="1" applyAlignment="1">
      <alignment horizontal="center" vertical="center"/>
    </xf>
    <xf numFmtId="0" fontId="15" fillId="0" borderId="51" xfId="3" applyFont="1" applyBorder="1" applyAlignment="1">
      <alignment horizontal="center" vertical="center"/>
    </xf>
    <xf numFmtId="0" fontId="15" fillId="0" borderId="48" xfId="3" applyFont="1" applyBorder="1" applyAlignment="1">
      <alignment horizontal="center" vertical="center"/>
    </xf>
    <xf numFmtId="0" fontId="15" fillId="0" borderId="5" xfId="3" applyFont="1" applyBorder="1" applyAlignment="1">
      <alignment horizontal="center" vertical="center"/>
    </xf>
    <xf numFmtId="0" fontId="15" fillId="0" borderId="6" xfId="3" applyFont="1" applyBorder="1" applyAlignment="1">
      <alignment horizontal="center" vertical="center"/>
    </xf>
    <xf numFmtId="0" fontId="15" fillId="0" borderId="45" xfId="3" applyFont="1" applyBorder="1" applyAlignment="1">
      <alignment horizontal="center" vertical="center"/>
    </xf>
    <xf numFmtId="0" fontId="15" fillId="0" borderId="0" xfId="3" applyFont="1" applyAlignment="1">
      <alignment horizontal="center" vertical="center"/>
    </xf>
    <xf numFmtId="0" fontId="15" fillId="0" borderId="10" xfId="3" applyFont="1" applyBorder="1" applyAlignment="1">
      <alignment horizontal="center" vertical="center"/>
    </xf>
    <xf numFmtId="0" fontId="15" fillId="0" borderId="52" xfId="3" applyFont="1" applyBorder="1" applyAlignment="1">
      <alignment horizontal="center" vertical="center"/>
    </xf>
    <xf numFmtId="0" fontId="15" fillId="0" borderId="29" xfId="3" applyFont="1" applyBorder="1" applyAlignment="1">
      <alignment horizontal="center" vertical="center"/>
    </xf>
    <xf numFmtId="0" fontId="15" fillId="0" borderId="53" xfId="3" applyFont="1" applyBorder="1" applyAlignment="1">
      <alignment horizontal="center" vertical="center"/>
    </xf>
    <xf numFmtId="0" fontId="15" fillId="0" borderId="19" xfId="3" applyFont="1" applyBorder="1" applyAlignment="1">
      <alignment horizontal="center" vertical="center"/>
    </xf>
    <xf numFmtId="0" fontId="15" fillId="0" borderId="20" xfId="3" applyFont="1" applyBorder="1" applyAlignment="1">
      <alignment horizontal="center" vertical="center"/>
    </xf>
    <xf numFmtId="0" fontId="15" fillId="0" borderId="30" xfId="3" applyFont="1" applyBorder="1" applyAlignment="1">
      <alignment horizontal="center" vertical="center"/>
    </xf>
    <xf numFmtId="0" fontId="15" fillId="0" borderId="21" xfId="3" applyFont="1" applyBorder="1" applyAlignment="1">
      <alignment horizontal="center" vertical="center"/>
    </xf>
    <xf numFmtId="0" fontId="21" fillId="0" borderId="0" xfId="3" applyFont="1" applyAlignment="1">
      <alignment horizontal="center" vertical="center" wrapText="1"/>
    </xf>
    <xf numFmtId="0" fontId="21" fillId="0" borderId="55" xfId="3" applyFont="1" applyBorder="1" applyAlignment="1">
      <alignment horizontal="center" vertical="center" wrapText="1"/>
    </xf>
    <xf numFmtId="0" fontId="21" fillId="0" borderId="43" xfId="3" applyFont="1" applyBorder="1" applyAlignment="1">
      <alignment horizontal="center" vertical="center" wrapText="1"/>
    </xf>
    <xf numFmtId="0" fontId="21" fillId="0" borderId="56" xfId="3" applyFont="1" applyBorder="1" applyAlignment="1">
      <alignment horizontal="center" vertical="center" wrapText="1"/>
    </xf>
    <xf numFmtId="0" fontId="15" fillId="0" borderId="1" xfId="3" applyFont="1" applyBorder="1" applyAlignment="1">
      <alignment horizontal="center" vertical="center" wrapText="1"/>
    </xf>
    <xf numFmtId="0" fontId="15" fillId="0" borderId="57" xfId="3" applyFont="1" applyBorder="1" applyAlignment="1">
      <alignment horizontal="center" vertical="center"/>
    </xf>
    <xf numFmtId="0" fontId="15" fillId="0" borderId="58" xfId="3" applyFont="1" applyBorder="1" applyAlignment="1">
      <alignment horizontal="center" vertical="center"/>
    </xf>
    <xf numFmtId="0" fontId="15" fillId="0" borderId="39" xfId="3" applyFont="1" applyBorder="1" applyAlignment="1">
      <alignment horizontal="center" vertical="center"/>
    </xf>
    <xf numFmtId="0" fontId="15" fillId="0" borderId="5" xfId="3" applyFont="1" applyBorder="1" applyAlignment="1">
      <alignment horizontal="center" vertical="center" wrapText="1"/>
    </xf>
    <xf numFmtId="176" fontId="15" fillId="0" borderId="29" xfId="3" applyNumberFormat="1" applyFont="1" applyBorder="1" applyAlignment="1">
      <alignment horizontal="center" vertical="center"/>
    </xf>
    <xf numFmtId="0" fontId="15" fillId="0" borderId="37" xfId="3" applyFont="1" applyBorder="1" applyAlignment="1">
      <alignment horizontal="center" vertical="center" textRotation="255"/>
    </xf>
    <xf numFmtId="0" fontId="15" fillId="0" borderId="32" xfId="3" applyFont="1" applyBorder="1" applyAlignment="1">
      <alignment horizontal="center" vertical="center" textRotation="255"/>
    </xf>
    <xf numFmtId="0" fontId="15" fillId="0" borderId="38" xfId="3" applyFont="1" applyBorder="1" applyAlignment="1">
      <alignment horizontal="center" vertical="center" textRotation="255"/>
    </xf>
    <xf numFmtId="0" fontId="15" fillId="0" borderId="5" xfId="3" applyFont="1" applyBorder="1" applyAlignment="1">
      <alignment vertical="center" wrapText="1"/>
    </xf>
    <xf numFmtId="0" fontId="15" fillId="0" borderId="5" xfId="3" applyFont="1" applyBorder="1">
      <alignment vertical="center"/>
    </xf>
    <xf numFmtId="0" fontId="15" fillId="0" borderId="0" xfId="3" applyFont="1">
      <alignment vertical="center"/>
    </xf>
    <xf numFmtId="0" fontId="15" fillId="0" borderId="0" xfId="3" applyFont="1" applyAlignment="1">
      <alignment vertical="top" wrapText="1"/>
    </xf>
    <xf numFmtId="0" fontId="15" fillId="0" borderId="29" xfId="3" applyFont="1" applyBorder="1" applyAlignment="1">
      <alignment horizontal="left" vertical="center"/>
    </xf>
    <xf numFmtId="0" fontId="15" fillId="0" borderId="33" xfId="3" applyFont="1" applyBorder="1" applyAlignment="1">
      <alignment horizontal="center" vertical="center" textRotation="255"/>
    </xf>
    <xf numFmtId="0" fontId="15" fillId="0" borderId="94" xfId="3" applyFont="1" applyBorder="1" applyAlignment="1">
      <alignment horizontal="center" vertical="center" textRotation="255"/>
    </xf>
    <xf numFmtId="0" fontId="15" fillId="0" borderId="34" xfId="3" applyFont="1" applyBorder="1" applyAlignment="1">
      <alignment horizontal="center" vertical="center" textRotation="255"/>
    </xf>
    <xf numFmtId="0" fontId="15" fillId="0" borderId="5" xfId="3" applyFont="1" applyBorder="1" applyAlignment="1">
      <alignment horizontal="left" vertical="center"/>
    </xf>
    <xf numFmtId="0" fontId="15" fillId="0" borderId="0" xfId="3" applyFont="1" applyAlignment="1">
      <alignment horizontal="left" vertical="center"/>
    </xf>
    <xf numFmtId="0" fontId="15" fillId="0" borderId="35" xfId="3" applyFont="1" applyBorder="1" applyAlignment="1">
      <alignment horizontal="center" vertical="center"/>
    </xf>
    <xf numFmtId="178" fontId="50" fillId="0" borderId="0" xfId="3" applyNumberFormat="1" applyFont="1" applyAlignment="1">
      <alignment horizontal="center" vertical="center"/>
    </xf>
    <xf numFmtId="0" fontId="15" fillId="0" borderId="18" xfId="3" applyFont="1" applyBorder="1">
      <alignment vertical="center"/>
    </xf>
    <xf numFmtId="0" fontId="15" fillId="0" borderId="19" xfId="3" applyFont="1" applyBorder="1">
      <alignment vertical="center"/>
    </xf>
    <xf numFmtId="0" fontId="15" fillId="0" borderId="18" xfId="3" applyFont="1" applyBorder="1" applyAlignment="1">
      <alignment horizontal="center" vertical="center"/>
    </xf>
    <xf numFmtId="0" fontId="17" fillId="0" borderId="21" xfId="3" applyNumberFormat="1" applyFont="1" applyBorder="1" applyAlignment="1">
      <alignment vertical="center"/>
    </xf>
    <xf numFmtId="0" fontId="17" fillId="0" borderId="22" xfId="3" applyNumberFormat="1" applyFont="1" applyBorder="1" applyAlignment="1">
      <alignment vertical="center"/>
    </xf>
    <xf numFmtId="0" fontId="17" fillId="0" borderId="23" xfId="3" applyNumberFormat="1" applyFont="1" applyBorder="1" applyAlignment="1">
      <alignment vertical="center"/>
    </xf>
    <xf numFmtId="0" fontId="16" fillId="0" borderId="0" xfId="3" applyFont="1" applyAlignment="1">
      <alignment horizontal="center" vertical="center"/>
    </xf>
    <xf numFmtId="0" fontId="15" fillId="0" borderId="11" xfId="3" applyFont="1" applyBorder="1" applyAlignment="1">
      <alignment horizontal="center" vertical="center"/>
    </xf>
    <xf numFmtId="0" fontId="15" fillId="0" borderId="11" xfId="3" applyFont="1" applyBorder="1">
      <alignment vertical="center"/>
    </xf>
    <xf numFmtId="0" fontId="15" fillId="0" borderId="12" xfId="3" applyFont="1" applyBorder="1">
      <alignment vertical="center"/>
    </xf>
    <xf numFmtId="0" fontId="15" fillId="0" borderId="14" xfId="3" applyFont="1" applyBorder="1">
      <alignment vertical="center"/>
    </xf>
    <xf numFmtId="0" fontId="15" fillId="0" borderId="15" xfId="3" applyFont="1" applyBorder="1" applyAlignment="1">
      <alignment horizontal="center" vertical="center"/>
    </xf>
    <xf numFmtId="178" fontId="41" fillId="0" borderId="15" xfId="3" applyNumberFormat="1" applyFont="1" applyBorder="1" applyAlignment="1">
      <alignment horizontal="center" vertical="center"/>
    </xf>
    <xf numFmtId="178" fontId="41" fillId="0" borderId="12" xfId="3" applyNumberFormat="1" applyFont="1" applyBorder="1" applyAlignment="1">
      <alignment horizontal="center" vertical="center"/>
    </xf>
    <xf numFmtId="178" fontId="41" fillId="0" borderId="13" xfId="3" applyNumberFormat="1" applyFont="1" applyBorder="1" applyAlignment="1">
      <alignment horizontal="center" vertical="center"/>
    </xf>
    <xf numFmtId="0" fontId="50" fillId="0" borderId="0" xfId="3" applyFont="1" applyAlignment="1">
      <alignment horizontal="center" vertical="center" wrapText="1"/>
    </xf>
    <xf numFmtId="0" fontId="50" fillId="0" borderId="0" xfId="3" applyFont="1" applyAlignment="1">
      <alignment vertical="top" wrapText="1"/>
    </xf>
    <xf numFmtId="178" fontId="15" fillId="0" borderId="0" xfId="3" applyNumberFormat="1" applyFont="1" applyAlignment="1">
      <alignment horizontal="center" vertical="center" shrinkToFit="1"/>
    </xf>
    <xf numFmtId="178" fontId="41" fillId="0" borderId="15" xfId="3" applyNumberFormat="1" applyFont="1" applyBorder="1" applyAlignment="1">
      <alignment horizontal="left" vertical="center" wrapText="1" shrinkToFit="1"/>
    </xf>
    <xf numFmtId="178" fontId="41" fillId="0" borderId="12" xfId="3" applyNumberFormat="1" applyFont="1" applyBorder="1" applyAlignment="1">
      <alignment horizontal="left" vertical="center" wrapText="1" shrinkToFit="1"/>
    </xf>
    <xf numFmtId="178" fontId="41" fillId="0" borderId="13" xfId="3" applyNumberFormat="1" applyFont="1" applyBorder="1" applyAlignment="1">
      <alignment horizontal="left" vertical="center" wrapText="1" shrinkToFit="1"/>
    </xf>
    <xf numFmtId="178" fontId="15" fillId="0" borderId="15" xfId="3" applyNumberFormat="1" applyFont="1" applyBorder="1" applyAlignment="1">
      <alignment horizontal="center" vertical="center" shrinkToFit="1"/>
    </xf>
    <xf numFmtId="178" fontId="15" fillId="0" borderId="12" xfId="3" applyNumberFormat="1" applyFont="1" applyBorder="1" applyAlignment="1">
      <alignment horizontal="center" vertical="center" shrinkToFit="1"/>
    </xf>
    <xf numFmtId="178" fontId="15" fillId="0" borderId="13" xfId="3" applyNumberFormat="1" applyFont="1" applyBorder="1" applyAlignment="1">
      <alignment horizontal="center" vertical="center" shrinkToFit="1"/>
    </xf>
    <xf numFmtId="0" fontId="15" fillId="0" borderId="31" xfId="3" applyFont="1" applyBorder="1" applyAlignment="1">
      <alignment horizontal="center" vertical="center" textRotation="255"/>
    </xf>
    <xf numFmtId="0" fontId="15" fillId="0" borderId="25" xfId="3" applyFont="1" applyBorder="1" applyAlignment="1">
      <alignment horizontal="left" vertical="center"/>
    </xf>
    <xf numFmtId="0" fontId="15" fillId="0" borderId="25" xfId="3" applyFont="1" applyBorder="1" applyAlignment="1">
      <alignment horizontal="center" vertical="center"/>
    </xf>
    <xf numFmtId="0" fontId="15" fillId="0" borderId="27" xfId="3" applyFont="1" applyBorder="1" applyAlignment="1">
      <alignment horizontal="center" vertical="center" textRotation="255"/>
    </xf>
    <xf numFmtId="178" fontId="15" fillId="0" borderId="35" xfId="3" applyNumberFormat="1" applyFont="1" applyBorder="1" applyAlignment="1">
      <alignment horizontal="center" vertical="center"/>
    </xf>
    <xf numFmtId="0" fontId="18" fillId="0" borderId="0" xfId="3" applyFont="1" applyFill="1" applyAlignment="1">
      <alignment horizontal="center" vertical="center" shrinkToFit="1"/>
    </xf>
    <xf numFmtId="0" fontId="25" fillId="0" borderId="0" xfId="3" applyFont="1" applyAlignment="1">
      <alignment horizontal="center" vertical="center"/>
    </xf>
    <xf numFmtId="0" fontId="28" fillId="0" borderId="2" xfId="3" applyFont="1" applyBorder="1" applyAlignment="1">
      <alignment horizontal="center" vertical="center"/>
    </xf>
    <xf numFmtId="0" fontId="28" fillId="0" borderId="3" xfId="3" applyFont="1" applyBorder="1" applyAlignment="1">
      <alignment horizontal="center" vertical="center"/>
    </xf>
    <xf numFmtId="0" fontId="29" fillId="0" borderId="3" xfId="3" applyNumberFormat="1" applyFont="1" applyBorder="1" applyAlignment="1">
      <alignment horizontal="center" vertical="center"/>
    </xf>
    <xf numFmtId="0" fontId="29" fillId="0" borderId="4" xfId="3" applyNumberFormat="1" applyFont="1" applyBorder="1" applyAlignment="1">
      <alignment horizontal="center" vertical="center"/>
    </xf>
    <xf numFmtId="0" fontId="29" fillId="0" borderId="3" xfId="3" applyNumberFormat="1" applyFont="1" applyBorder="1" applyAlignment="1">
      <alignment horizontal="center" vertical="center" shrinkToFit="1"/>
    </xf>
    <xf numFmtId="0" fontId="29" fillId="0" borderId="4" xfId="3" applyNumberFormat="1" applyFont="1" applyBorder="1" applyAlignment="1">
      <alignment horizontal="center" vertical="center" shrinkToFit="1"/>
    </xf>
    <xf numFmtId="178" fontId="51" fillId="3" borderId="15" xfId="3" applyNumberFormat="1" applyFont="1" applyFill="1" applyBorder="1" applyAlignment="1">
      <alignment horizontal="center" vertical="center"/>
    </xf>
    <xf numFmtId="178" fontId="51" fillId="3" borderId="12" xfId="3" applyNumberFormat="1" applyFont="1" applyFill="1" applyBorder="1" applyAlignment="1">
      <alignment horizontal="center" vertical="center"/>
    </xf>
    <xf numFmtId="178" fontId="51" fillId="3" borderId="13" xfId="3" applyNumberFormat="1" applyFont="1" applyFill="1" applyBorder="1" applyAlignment="1">
      <alignment horizontal="center" vertical="center"/>
    </xf>
    <xf numFmtId="187" fontId="44" fillId="0" borderId="93" xfId="5" applyNumberFormat="1" applyFont="1" applyBorder="1" applyAlignment="1">
      <alignment horizontal="right" vertical="center"/>
    </xf>
    <xf numFmtId="187" fontId="44" fillId="0" borderId="81" xfId="5" applyNumberFormat="1" applyFont="1" applyBorder="1" applyAlignment="1">
      <alignment horizontal="right" vertical="center"/>
    </xf>
    <xf numFmtId="187" fontId="44" fillId="0" borderId="95" xfId="5" applyNumberFormat="1" applyFont="1" applyBorder="1" applyAlignment="1">
      <alignment horizontal="right" vertical="center"/>
    </xf>
  </cellXfs>
  <cellStyles count="8">
    <cellStyle name="パーセント" xfId="6" builtinId="5"/>
    <cellStyle name="ハイパーリンク" xfId="2" builtinId="8"/>
    <cellStyle name="ハイパーリンク 2" xfId="4" xr:uid="{92A47F90-D377-4B3D-B42A-88BA803EA44E}"/>
    <cellStyle name="標準" xfId="0" builtinId="0"/>
    <cellStyle name="標準 2" xfId="5" xr:uid="{D26CE6AC-AB33-4478-A0A3-3E6BB49C2001}"/>
    <cellStyle name="標準 2 2" xfId="3" xr:uid="{2F8CF4B9-AD1A-4C86-9C4F-68D61FB20304}"/>
    <cellStyle name="標準 2 3" xfId="7" xr:uid="{A0E0632C-01C3-4CD4-B28E-0D0929309204}"/>
    <cellStyle name="標準 4 4" xfId="1" xr:uid="{178657E6-23B6-45EC-B349-9C265A4A9770}"/>
  </cellStyles>
  <dxfs count="49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9" tint="0.79998168889431442"/>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9"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patternType="solid">
          <bgColor theme="9" tint="0.79998168889431442"/>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9"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0" tint="-0.14996795556505021"/>
        </patternFill>
      </fill>
    </dxf>
    <dxf>
      <fill>
        <patternFill>
          <bgColor theme="9" tint="0.79998168889431442"/>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patternType="solid">
          <bgColor theme="9" tint="0.79998168889431442"/>
        </patternFill>
      </fill>
    </dxf>
    <dxf>
      <fill>
        <patternFill patternType="solid">
          <bgColor theme="0" tint="-0.14996795556505021"/>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9"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24773;&#22577;&#20849;&#26377;&#12471;&#12473;&#12486;&#12512;&#23455;&#26045;&#65288;&#25351;&#23450;&#22411;&#65289;'!A1"/><Relationship Id="rId13" Type="http://schemas.openxmlformats.org/officeDocument/2006/relationships/hyperlink" Target="#'&#24555;&#36969;&#12488;&#12452;&#12524;&#23455;&#26045;&#65288;&#24076;&#26395;&#22411;&#65289;'!A1"/><Relationship Id="rId18" Type="http://schemas.openxmlformats.org/officeDocument/2006/relationships/hyperlink" Target="#&#24555;&#36969;&#12488;&#12452;&#12524;&#36027;&#29992;!A1"/><Relationship Id="rId3" Type="http://schemas.openxmlformats.org/officeDocument/2006/relationships/hyperlink" Target="#&#12454;&#12451;&#12540;&#12463;&#12522;&#12540;&#12473;&#12479;&#12531;&#12473;&#32080;&#26524;!A1"/><Relationship Id="rId7" Type="http://schemas.openxmlformats.org/officeDocument/2006/relationships/hyperlink" Target="#&#36913;&#20241;2&#26085;&#26410;&#36948;&#25104;!A1"/><Relationship Id="rId12" Type="http://schemas.openxmlformats.org/officeDocument/2006/relationships/hyperlink" Target="#'&#36960;&#38548;&#33256;&#22580;&#23455;&#26045;&#65288;&#24076;&#26395;&#22411;&#65289;'!A1"/><Relationship Id="rId17" Type="http://schemas.openxmlformats.org/officeDocument/2006/relationships/hyperlink" Target="#'&#24555;&#36969;&#12488;&#12452;&#12524;&#26410;&#23455;&#26045;&#65288;&#25351;&#23450;&#22411;&#65289;'!A1"/><Relationship Id="rId2" Type="http://schemas.openxmlformats.org/officeDocument/2006/relationships/hyperlink" Target="#&#38651;&#23376;&#32013;&#21697;!A1"/><Relationship Id="rId16" Type="http://schemas.openxmlformats.org/officeDocument/2006/relationships/hyperlink" Target="#&#22522;&#26412;&#24773;&#22577;&#20837;&#21147;!A1"/><Relationship Id="rId1" Type="http://schemas.openxmlformats.org/officeDocument/2006/relationships/image" Target="../media/image1.png"/><Relationship Id="rId6" Type="http://schemas.openxmlformats.org/officeDocument/2006/relationships/hyperlink" Target="#&#36913;&#20241;2&#26085;&#20132;&#26367;&#21046;&#23455;&#26045;!A1"/><Relationship Id="rId11" Type="http://schemas.openxmlformats.org/officeDocument/2006/relationships/hyperlink" Target="#'&#36960;&#38548;&#33256;&#22580;&#23455;&#26045;&#65288;&#25351;&#23450;&#22411;&#65289;'!A1"/><Relationship Id="rId5" Type="http://schemas.openxmlformats.org/officeDocument/2006/relationships/hyperlink" Target="#'&#36913;&#20241;2&#26085;&#35336;&#30011;&#23455;&#32318;&#34920; (&#35352;&#20837;&#20363;)'!A1"/><Relationship Id="rId15" Type="http://schemas.openxmlformats.org/officeDocument/2006/relationships/hyperlink" Target="#&#29105;&#20013;&#30151;&#36027;&#29992;!A1"/><Relationship Id="rId10" Type="http://schemas.openxmlformats.org/officeDocument/2006/relationships/hyperlink" Target="#'&#21029;&#32025;&#12288;&#21033;&#29992;&#12518;&#12540;&#12470;&#12540;&#30906;&#35469;&#26360;'!A1"/><Relationship Id="rId19" Type="http://schemas.openxmlformats.org/officeDocument/2006/relationships/hyperlink" Target="#&#12454;&#12451;&#12540;&#12463;&#12522;&#12540;&#12473;&#12479;&#12531;&#12473;&#23455;&#26045;!A1"/><Relationship Id="rId4" Type="http://schemas.openxmlformats.org/officeDocument/2006/relationships/hyperlink" Target="#&#36913;&#20241;2&#26085;&#35336;&#30011;&#23455;&#32318;&#34920;!A1"/><Relationship Id="rId9" Type="http://schemas.openxmlformats.org/officeDocument/2006/relationships/hyperlink" Target="#'&#24773;&#22577;&#20849;&#26377;&#12471;&#12473;&#12486;&#12512;&#23455;&#26045;&#65288;&#24076;&#26395;&#22411;&#65289;'!A1"/><Relationship Id="rId14" Type="http://schemas.openxmlformats.org/officeDocument/2006/relationships/hyperlink" Target="#&#29105;&#20013;&#30151;&#23455;&#26045;!A1"/></Relationships>
</file>

<file path=xl/drawings/_rels/drawing10.xml.rels><?xml version="1.0" encoding="UTF-8" standalone="yes"?>
<Relationships xmlns="http://schemas.openxmlformats.org/package/2006/relationships"><Relationship Id="rId8" Type="http://schemas.openxmlformats.org/officeDocument/2006/relationships/hyperlink" Target="#'&#24773;&#22577;&#20849;&#26377;&#12471;&#12473;&#12486;&#12512;&#23455;&#26045;&#65288;&#24076;&#26395;&#22411;&#65289;'!A1"/><Relationship Id="rId13" Type="http://schemas.openxmlformats.org/officeDocument/2006/relationships/hyperlink" Target="#&#29105;&#20013;&#30151;&#23455;&#26045;!A1"/><Relationship Id="rId18" Type="http://schemas.openxmlformats.org/officeDocument/2006/relationships/hyperlink" Target="#&#12454;&#12451;&#12540;&#12463;&#12522;&#12540;&#12473;&#12479;&#12531;&#12473;&#23455;&#26045;!A1"/><Relationship Id="rId3" Type="http://schemas.openxmlformats.org/officeDocument/2006/relationships/hyperlink" Target="#&#36913;&#20241;2&#26085;&#35336;&#30011;&#23455;&#32318;&#34920;!A1"/><Relationship Id="rId7" Type="http://schemas.openxmlformats.org/officeDocument/2006/relationships/hyperlink" Target="#'&#24773;&#22577;&#20849;&#26377;&#12471;&#12473;&#12486;&#12512;&#23455;&#26045;&#65288;&#25351;&#23450;&#22411;&#65289;'!A1"/><Relationship Id="rId12" Type="http://schemas.openxmlformats.org/officeDocument/2006/relationships/hyperlink" Target="#'&#24555;&#36969;&#12488;&#12452;&#12524;&#23455;&#26045;&#65288;&#24076;&#26395;&#22411;&#65289;'!A1"/><Relationship Id="rId17" Type="http://schemas.openxmlformats.org/officeDocument/2006/relationships/hyperlink" Target="#&#24555;&#36969;&#12488;&#12452;&#12524;&#36027;&#29992;!A1"/><Relationship Id="rId2" Type="http://schemas.openxmlformats.org/officeDocument/2006/relationships/hyperlink" Target="#&#12454;&#12451;&#12540;&#12463;&#12522;&#12540;&#12473;&#12479;&#12531;&#12473;&#32080;&#26524;!A1"/><Relationship Id="rId16" Type="http://schemas.openxmlformats.org/officeDocument/2006/relationships/hyperlink" Target="#'&#24555;&#36969;&#12488;&#12452;&#12524;&#26410;&#23455;&#26045;&#65288;&#25351;&#23450;&#22411;&#65289;'!A1"/><Relationship Id="rId1" Type="http://schemas.openxmlformats.org/officeDocument/2006/relationships/hyperlink" Target="#&#38651;&#23376;&#32013;&#21697;!A1"/><Relationship Id="rId6" Type="http://schemas.openxmlformats.org/officeDocument/2006/relationships/hyperlink" Target="#&#36913;&#20241;2&#26085;&#26410;&#36948;&#25104;!A1"/><Relationship Id="rId11" Type="http://schemas.openxmlformats.org/officeDocument/2006/relationships/hyperlink" Target="#'&#36960;&#38548;&#33256;&#22580;&#23455;&#26045;&#65288;&#24076;&#26395;&#22411;&#65289;'!A1"/><Relationship Id="rId5" Type="http://schemas.openxmlformats.org/officeDocument/2006/relationships/hyperlink" Target="#&#36913;&#20241;2&#26085;&#20132;&#26367;&#21046;&#23455;&#26045;!A1"/><Relationship Id="rId15" Type="http://schemas.openxmlformats.org/officeDocument/2006/relationships/hyperlink" Target="#&#22522;&#26412;&#24773;&#22577;&#20837;&#21147;!A1"/><Relationship Id="rId10" Type="http://schemas.openxmlformats.org/officeDocument/2006/relationships/hyperlink" Target="#'&#36960;&#38548;&#33256;&#22580;&#23455;&#26045;&#65288;&#25351;&#23450;&#22411;&#65289;'!A1"/><Relationship Id="rId4" Type="http://schemas.openxmlformats.org/officeDocument/2006/relationships/hyperlink" Target="#'&#36913;&#20241;2&#26085;&#35336;&#30011;&#23455;&#32318;&#34920; (&#35352;&#20837;&#20363;)'!A1"/><Relationship Id="rId9" Type="http://schemas.openxmlformats.org/officeDocument/2006/relationships/hyperlink" Target="#'&#21029;&#32025;&#12288;&#21033;&#29992;&#12518;&#12540;&#12470;&#12540;&#30906;&#35469;&#26360;'!A1"/><Relationship Id="rId14" Type="http://schemas.openxmlformats.org/officeDocument/2006/relationships/hyperlink" Target="#&#29105;&#20013;&#30151;&#36027;&#29992;!A1"/></Relationships>
</file>

<file path=xl/drawings/_rels/drawing11.xml.rels><?xml version="1.0" encoding="UTF-8" standalone="yes"?>
<Relationships xmlns="http://schemas.openxmlformats.org/package/2006/relationships"><Relationship Id="rId8" Type="http://schemas.openxmlformats.org/officeDocument/2006/relationships/hyperlink" Target="#'&#24773;&#22577;&#20849;&#26377;&#12471;&#12473;&#12486;&#12512;&#23455;&#26045;&#65288;&#24076;&#26395;&#22411;&#65289;'!A1"/><Relationship Id="rId13" Type="http://schemas.openxmlformats.org/officeDocument/2006/relationships/hyperlink" Target="#&#29105;&#20013;&#30151;&#23455;&#26045;!A1"/><Relationship Id="rId18" Type="http://schemas.openxmlformats.org/officeDocument/2006/relationships/hyperlink" Target="#&#12454;&#12451;&#12540;&#12463;&#12522;&#12540;&#12473;&#12479;&#12531;&#12473;&#23455;&#26045;!A1"/><Relationship Id="rId3" Type="http://schemas.openxmlformats.org/officeDocument/2006/relationships/hyperlink" Target="#&#36913;&#20241;2&#26085;&#35336;&#30011;&#23455;&#32318;&#34920;!A1"/><Relationship Id="rId7" Type="http://schemas.openxmlformats.org/officeDocument/2006/relationships/hyperlink" Target="#'&#24773;&#22577;&#20849;&#26377;&#12471;&#12473;&#12486;&#12512;&#23455;&#26045;&#65288;&#25351;&#23450;&#22411;&#65289;'!A1"/><Relationship Id="rId12" Type="http://schemas.openxmlformats.org/officeDocument/2006/relationships/hyperlink" Target="#'&#24555;&#36969;&#12488;&#12452;&#12524;&#23455;&#26045;&#65288;&#24076;&#26395;&#22411;&#65289;'!A1"/><Relationship Id="rId17" Type="http://schemas.openxmlformats.org/officeDocument/2006/relationships/hyperlink" Target="#&#24555;&#36969;&#12488;&#12452;&#12524;&#36027;&#29992;!A1"/><Relationship Id="rId2" Type="http://schemas.openxmlformats.org/officeDocument/2006/relationships/hyperlink" Target="#&#12454;&#12451;&#12540;&#12463;&#12522;&#12540;&#12473;&#12479;&#12531;&#12473;&#32080;&#26524;!A1"/><Relationship Id="rId16" Type="http://schemas.openxmlformats.org/officeDocument/2006/relationships/hyperlink" Target="#'&#24555;&#36969;&#12488;&#12452;&#12524;&#26410;&#23455;&#26045;&#65288;&#25351;&#23450;&#22411;&#65289;'!A1"/><Relationship Id="rId1" Type="http://schemas.openxmlformats.org/officeDocument/2006/relationships/hyperlink" Target="#&#38651;&#23376;&#32013;&#21697;!A1"/><Relationship Id="rId6" Type="http://schemas.openxmlformats.org/officeDocument/2006/relationships/hyperlink" Target="#&#36913;&#20241;2&#26085;&#26410;&#36948;&#25104;!A1"/><Relationship Id="rId11" Type="http://schemas.openxmlformats.org/officeDocument/2006/relationships/hyperlink" Target="#'&#36960;&#38548;&#33256;&#22580;&#23455;&#26045;&#65288;&#24076;&#26395;&#22411;&#65289;'!A1"/><Relationship Id="rId5" Type="http://schemas.openxmlformats.org/officeDocument/2006/relationships/hyperlink" Target="#&#36913;&#20241;2&#26085;&#20132;&#26367;&#21046;&#23455;&#26045;!A1"/><Relationship Id="rId15" Type="http://schemas.openxmlformats.org/officeDocument/2006/relationships/hyperlink" Target="#&#22522;&#26412;&#24773;&#22577;&#20837;&#21147;!A1"/><Relationship Id="rId10" Type="http://schemas.openxmlformats.org/officeDocument/2006/relationships/hyperlink" Target="#'&#36960;&#38548;&#33256;&#22580;&#23455;&#26045;&#65288;&#25351;&#23450;&#22411;&#65289;'!A1"/><Relationship Id="rId4" Type="http://schemas.openxmlformats.org/officeDocument/2006/relationships/hyperlink" Target="#'&#36913;&#20241;2&#26085;&#35336;&#30011;&#23455;&#32318;&#34920; (&#35352;&#20837;&#20363;)'!A1"/><Relationship Id="rId9" Type="http://schemas.openxmlformats.org/officeDocument/2006/relationships/hyperlink" Target="#'&#21029;&#32025;&#12288;&#21033;&#29992;&#12518;&#12540;&#12470;&#12540;&#30906;&#35469;&#26360;'!A1"/><Relationship Id="rId14" Type="http://schemas.openxmlformats.org/officeDocument/2006/relationships/hyperlink" Target="#&#29105;&#20013;&#30151;&#36027;&#29992;!A1"/></Relationships>
</file>

<file path=xl/drawings/_rels/drawing12.xml.rels><?xml version="1.0" encoding="UTF-8" standalone="yes"?>
<Relationships xmlns="http://schemas.openxmlformats.org/package/2006/relationships"><Relationship Id="rId8" Type="http://schemas.openxmlformats.org/officeDocument/2006/relationships/hyperlink" Target="#'&#24773;&#22577;&#20849;&#26377;&#12471;&#12473;&#12486;&#12512;&#23455;&#26045;&#65288;&#24076;&#26395;&#22411;&#65289;'!A1"/><Relationship Id="rId13" Type="http://schemas.openxmlformats.org/officeDocument/2006/relationships/hyperlink" Target="#&#29105;&#20013;&#30151;&#23455;&#26045;!A1"/><Relationship Id="rId18" Type="http://schemas.openxmlformats.org/officeDocument/2006/relationships/hyperlink" Target="#&#12454;&#12451;&#12540;&#12463;&#12522;&#12540;&#12473;&#12479;&#12531;&#12473;&#23455;&#26045;!A1"/><Relationship Id="rId3" Type="http://schemas.openxmlformats.org/officeDocument/2006/relationships/hyperlink" Target="#&#36913;&#20241;2&#26085;&#35336;&#30011;&#23455;&#32318;&#34920;!A1"/><Relationship Id="rId7" Type="http://schemas.openxmlformats.org/officeDocument/2006/relationships/hyperlink" Target="#'&#24773;&#22577;&#20849;&#26377;&#12471;&#12473;&#12486;&#12512;&#23455;&#26045;&#65288;&#25351;&#23450;&#22411;&#65289;'!A1"/><Relationship Id="rId12" Type="http://schemas.openxmlformats.org/officeDocument/2006/relationships/hyperlink" Target="#'&#24555;&#36969;&#12488;&#12452;&#12524;&#23455;&#26045;&#65288;&#24076;&#26395;&#22411;&#65289;'!A1"/><Relationship Id="rId17" Type="http://schemas.openxmlformats.org/officeDocument/2006/relationships/hyperlink" Target="#&#24555;&#36969;&#12488;&#12452;&#12524;&#36027;&#29992;!A1"/><Relationship Id="rId2" Type="http://schemas.openxmlformats.org/officeDocument/2006/relationships/hyperlink" Target="#&#12454;&#12451;&#12540;&#12463;&#12522;&#12540;&#12473;&#12479;&#12531;&#12473;&#32080;&#26524;!A1"/><Relationship Id="rId16" Type="http://schemas.openxmlformats.org/officeDocument/2006/relationships/hyperlink" Target="#'&#24555;&#36969;&#12488;&#12452;&#12524;&#26410;&#23455;&#26045;&#65288;&#25351;&#23450;&#22411;&#65289;'!A1"/><Relationship Id="rId1" Type="http://schemas.openxmlformats.org/officeDocument/2006/relationships/hyperlink" Target="#&#38651;&#23376;&#32013;&#21697;!A1"/><Relationship Id="rId6" Type="http://schemas.openxmlformats.org/officeDocument/2006/relationships/hyperlink" Target="#&#36913;&#20241;2&#26085;&#26410;&#36948;&#25104;!A1"/><Relationship Id="rId11" Type="http://schemas.openxmlformats.org/officeDocument/2006/relationships/hyperlink" Target="#'&#36960;&#38548;&#33256;&#22580;&#23455;&#26045;&#65288;&#24076;&#26395;&#22411;&#65289;'!A1"/><Relationship Id="rId5" Type="http://schemas.openxmlformats.org/officeDocument/2006/relationships/hyperlink" Target="#&#36913;&#20241;2&#26085;&#20132;&#26367;&#21046;&#23455;&#26045;!A1"/><Relationship Id="rId15" Type="http://schemas.openxmlformats.org/officeDocument/2006/relationships/hyperlink" Target="#&#22522;&#26412;&#24773;&#22577;&#20837;&#21147;!A1"/><Relationship Id="rId10" Type="http://schemas.openxmlformats.org/officeDocument/2006/relationships/hyperlink" Target="#'&#36960;&#38548;&#33256;&#22580;&#23455;&#26045;&#65288;&#25351;&#23450;&#22411;&#65289;'!A1"/><Relationship Id="rId4" Type="http://schemas.openxmlformats.org/officeDocument/2006/relationships/hyperlink" Target="#'&#36913;&#20241;2&#26085;&#35336;&#30011;&#23455;&#32318;&#34920; (&#35352;&#20837;&#20363;)'!A1"/><Relationship Id="rId9" Type="http://schemas.openxmlformats.org/officeDocument/2006/relationships/hyperlink" Target="#'&#21029;&#32025;&#12288;&#21033;&#29992;&#12518;&#12540;&#12470;&#12540;&#30906;&#35469;&#26360;'!A1"/><Relationship Id="rId14" Type="http://schemas.openxmlformats.org/officeDocument/2006/relationships/hyperlink" Target="#&#29105;&#20013;&#30151;&#36027;&#29992;!A1"/></Relationships>
</file>

<file path=xl/drawings/_rels/drawing13.xml.rels><?xml version="1.0" encoding="UTF-8" standalone="yes"?>
<Relationships xmlns="http://schemas.openxmlformats.org/package/2006/relationships"><Relationship Id="rId8" Type="http://schemas.openxmlformats.org/officeDocument/2006/relationships/hyperlink" Target="#'&#24773;&#22577;&#20849;&#26377;&#12471;&#12473;&#12486;&#12512;&#23455;&#26045;&#65288;&#24076;&#26395;&#22411;&#65289;'!A1"/><Relationship Id="rId13" Type="http://schemas.openxmlformats.org/officeDocument/2006/relationships/hyperlink" Target="#&#29105;&#20013;&#30151;&#23455;&#26045;!A1"/><Relationship Id="rId18" Type="http://schemas.openxmlformats.org/officeDocument/2006/relationships/hyperlink" Target="#&#12454;&#12451;&#12540;&#12463;&#12522;&#12540;&#12473;&#12479;&#12531;&#12473;&#23455;&#26045;!A1"/><Relationship Id="rId3" Type="http://schemas.openxmlformats.org/officeDocument/2006/relationships/hyperlink" Target="#&#36913;&#20241;2&#26085;&#35336;&#30011;&#23455;&#32318;&#34920;!A1"/><Relationship Id="rId7" Type="http://schemas.openxmlformats.org/officeDocument/2006/relationships/hyperlink" Target="#'&#24773;&#22577;&#20849;&#26377;&#12471;&#12473;&#12486;&#12512;&#23455;&#26045;&#65288;&#25351;&#23450;&#22411;&#65289;'!A1"/><Relationship Id="rId12" Type="http://schemas.openxmlformats.org/officeDocument/2006/relationships/hyperlink" Target="#'&#24555;&#36969;&#12488;&#12452;&#12524;&#23455;&#26045;&#65288;&#24076;&#26395;&#22411;&#65289;'!A1"/><Relationship Id="rId17" Type="http://schemas.openxmlformats.org/officeDocument/2006/relationships/hyperlink" Target="#&#24555;&#36969;&#12488;&#12452;&#12524;&#36027;&#29992;!A1"/><Relationship Id="rId2" Type="http://schemas.openxmlformats.org/officeDocument/2006/relationships/hyperlink" Target="#&#12454;&#12451;&#12540;&#12463;&#12522;&#12540;&#12473;&#12479;&#12531;&#12473;&#32080;&#26524;!A1"/><Relationship Id="rId16" Type="http://schemas.openxmlformats.org/officeDocument/2006/relationships/hyperlink" Target="#'&#24555;&#36969;&#12488;&#12452;&#12524;&#26410;&#23455;&#26045;&#65288;&#25351;&#23450;&#22411;&#65289;'!A1"/><Relationship Id="rId1" Type="http://schemas.openxmlformats.org/officeDocument/2006/relationships/hyperlink" Target="#&#38651;&#23376;&#32013;&#21697;!A1"/><Relationship Id="rId6" Type="http://schemas.openxmlformats.org/officeDocument/2006/relationships/hyperlink" Target="#&#36913;&#20241;2&#26085;&#26410;&#36948;&#25104;!A1"/><Relationship Id="rId11" Type="http://schemas.openxmlformats.org/officeDocument/2006/relationships/hyperlink" Target="#'&#36960;&#38548;&#33256;&#22580;&#23455;&#26045;&#65288;&#24076;&#26395;&#22411;&#65289;'!A1"/><Relationship Id="rId5" Type="http://schemas.openxmlformats.org/officeDocument/2006/relationships/hyperlink" Target="#&#36913;&#20241;2&#26085;&#20132;&#26367;&#21046;&#23455;&#26045;!A1"/><Relationship Id="rId15" Type="http://schemas.openxmlformats.org/officeDocument/2006/relationships/hyperlink" Target="#&#22522;&#26412;&#24773;&#22577;&#20837;&#21147;!A1"/><Relationship Id="rId10" Type="http://schemas.openxmlformats.org/officeDocument/2006/relationships/hyperlink" Target="#'&#36960;&#38548;&#33256;&#22580;&#23455;&#26045;&#65288;&#25351;&#23450;&#22411;&#65289;'!A1"/><Relationship Id="rId4" Type="http://schemas.openxmlformats.org/officeDocument/2006/relationships/hyperlink" Target="#'&#36913;&#20241;2&#26085;&#35336;&#30011;&#23455;&#32318;&#34920; (&#35352;&#20837;&#20363;)'!A1"/><Relationship Id="rId9" Type="http://schemas.openxmlformats.org/officeDocument/2006/relationships/hyperlink" Target="#'&#21029;&#32025;&#12288;&#21033;&#29992;&#12518;&#12540;&#12470;&#12540;&#30906;&#35469;&#26360;'!A1"/><Relationship Id="rId14" Type="http://schemas.openxmlformats.org/officeDocument/2006/relationships/hyperlink" Target="#&#29105;&#20013;&#30151;&#36027;&#29992;!A1"/></Relationships>
</file>

<file path=xl/drawings/_rels/drawing14.xml.rels><?xml version="1.0" encoding="UTF-8" standalone="yes"?>
<Relationships xmlns="http://schemas.openxmlformats.org/package/2006/relationships"><Relationship Id="rId8" Type="http://schemas.openxmlformats.org/officeDocument/2006/relationships/hyperlink" Target="#'&#24773;&#22577;&#20849;&#26377;&#12471;&#12473;&#12486;&#12512;&#23455;&#26045;&#65288;&#24076;&#26395;&#22411;&#65289;'!A1"/><Relationship Id="rId13" Type="http://schemas.openxmlformats.org/officeDocument/2006/relationships/hyperlink" Target="#&#29105;&#20013;&#30151;&#23455;&#26045;!A1"/><Relationship Id="rId18" Type="http://schemas.openxmlformats.org/officeDocument/2006/relationships/hyperlink" Target="#&#12454;&#12451;&#12540;&#12463;&#12522;&#12540;&#12473;&#12479;&#12531;&#12473;&#23455;&#26045;!A1"/><Relationship Id="rId3" Type="http://schemas.openxmlformats.org/officeDocument/2006/relationships/hyperlink" Target="#&#36913;&#20241;2&#26085;&#35336;&#30011;&#23455;&#32318;&#34920;!A1"/><Relationship Id="rId7" Type="http://schemas.openxmlformats.org/officeDocument/2006/relationships/hyperlink" Target="#'&#24773;&#22577;&#20849;&#26377;&#12471;&#12473;&#12486;&#12512;&#23455;&#26045;&#65288;&#25351;&#23450;&#22411;&#65289;'!A1"/><Relationship Id="rId12" Type="http://schemas.openxmlformats.org/officeDocument/2006/relationships/hyperlink" Target="#'&#24555;&#36969;&#12488;&#12452;&#12524;&#23455;&#26045;&#65288;&#24076;&#26395;&#22411;&#65289;'!A1"/><Relationship Id="rId17" Type="http://schemas.openxmlformats.org/officeDocument/2006/relationships/hyperlink" Target="#&#24555;&#36969;&#12488;&#12452;&#12524;&#36027;&#29992;!A1"/><Relationship Id="rId2" Type="http://schemas.openxmlformats.org/officeDocument/2006/relationships/hyperlink" Target="#&#12454;&#12451;&#12540;&#12463;&#12522;&#12540;&#12473;&#12479;&#12531;&#12473;&#32080;&#26524;!A1"/><Relationship Id="rId16" Type="http://schemas.openxmlformats.org/officeDocument/2006/relationships/hyperlink" Target="#'&#24555;&#36969;&#12488;&#12452;&#12524;&#26410;&#23455;&#26045;&#65288;&#25351;&#23450;&#22411;&#65289;'!A1"/><Relationship Id="rId1" Type="http://schemas.openxmlformats.org/officeDocument/2006/relationships/hyperlink" Target="#&#38651;&#23376;&#32013;&#21697;!A1"/><Relationship Id="rId6" Type="http://schemas.openxmlformats.org/officeDocument/2006/relationships/hyperlink" Target="#&#36913;&#20241;2&#26085;&#26410;&#36948;&#25104;!A1"/><Relationship Id="rId11" Type="http://schemas.openxmlformats.org/officeDocument/2006/relationships/hyperlink" Target="#'&#36960;&#38548;&#33256;&#22580;&#23455;&#26045;&#65288;&#24076;&#26395;&#22411;&#65289;'!A1"/><Relationship Id="rId5" Type="http://schemas.openxmlformats.org/officeDocument/2006/relationships/hyperlink" Target="#&#36913;&#20241;2&#26085;&#20132;&#26367;&#21046;&#23455;&#26045;!A1"/><Relationship Id="rId15" Type="http://schemas.openxmlformats.org/officeDocument/2006/relationships/hyperlink" Target="#&#22522;&#26412;&#24773;&#22577;&#20837;&#21147;!A1"/><Relationship Id="rId10" Type="http://schemas.openxmlformats.org/officeDocument/2006/relationships/hyperlink" Target="#'&#36960;&#38548;&#33256;&#22580;&#23455;&#26045;&#65288;&#25351;&#23450;&#22411;&#65289;'!A1"/><Relationship Id="rId4" Type="http://schemas.openxmlformats.org/officeDocument/2006/relationships/hyperlink" Target="#'&#36913;&#20241;2&#26085;&#35336;&#30011;&#23455;&#32318;&#34920; (&#35352;&#20837;&#20363;)'!A1"/><Relationship Id="rId9" Type="http://schemas.openxmlformats.org/officeDocument/2006/relationships/hyperlink" Target="#'&#21029;&#32025;&#12288;&#21033;&#29992;&#12518;&#12540;&#12470;&#12540;&#30906;&#35469;&#26360;'!A1"/><Relationship Id="rId14" Type="http://schemas.openxmlformats.org/officeDocument/2006/relationships/hyperlink" Target="#&#29105;&#20013;&#30151;&#36027;&#29992;!A1"/></Relationships>
</file>

<file path=xl/drawings/_rels/drawing15.xml.rels><?xml version="1.0" encoding="UTF-8" standalone="yes"?>
<Relationships xmlns="http://schemas.openxmlformats.org/package/2006/relationships"><Relationship Id="rId8" Type="http://schemas.openxmlformats.org/officeDocument/2006/relationships/hyperlink" Target="#'&#24773;&#22577;&#20849;&#26377;&#12471;&#12473;&#12486;&#12512;&#23455;&#26045;&#65288;&#24076;&#26395;&#22411;&#65289;'!A1"/><Relationship Id="rId13" Type="http://schemas.openxmlformats.org/officeDocument/2006/relationships/hyperlink" Target="#&#29105;&#20013;&#30151;&#23455;&#26045;!A1"/><Relationship Id="rId18" Type="http://schemas.openxmlformats.org/officeDocument/2006/relationships/hyperlink" Target="#&#12454;&#12451;&#12540;&#12463;&#12522;&#12540;&#12473;&#12479;&#12531;&#12473;&#23455;&#26045;!A1"/><Relationship Id="rId3" Type="http://schemas.openxmlformats.org/officeDocument/2006/relationships/hyperlink" Target="#&#36913;&#20241;2&#26085;&#35336;&#30011;&#23455;&#32318;&#34920;!A1"/><Relationship Id="rId7" Type="http://schemas.openxmlformats.org/officeDocument/2006/relationships/hyperlink" Target="#'&#24773;&#22577;&#20849;&#26377;&#12471;&#12473;&#12486;&#12512;&#23455;&#26045;&#65288;&#25351;&#23450;&#22411;&#65289;'!A1"/><Relationship Id="rId12" Type="http://schemas.openxmlformats.org/officeDocument/2006/relationships/hyperlink" Target="#'&#24555;&#36969;&#12488;&#12452;&#12524;&#23455;&#26045;&#65288;&#24076;&#26395;&#22411;&#65289;'!A1"/><Relationship Id="rId17" Type="http://schemas.openxmlformats.org/officeDocument/2006/relationships/hyperlink" Target="#&#24555;&#36969;&#12488;&#12452;&#12524;&#36027;&#29992;!A1"/><Relationship Id="rId2" Type="http://schemas.openxmlformats.org/officeDocument/2006/relationships/hyperlink" Target="#&#12454;&#12451;&#12540;&#12463;&#12522;&#12540;&#12473;&#12479;&#12531;&#12473;&#32080;&#26524;!A1"/><Relationship Id="rId16" Type="http://schemas.openxmlformats.org/officeDocument/2006/relationships/hyperlink" Target="#'&#24555;&#36969;&#12488;&#12452;&#12524;&#26410;&#23455;&#26045;&#65288;&#25351;&#23450;&#22411;&#65289;'!A1"/><Relationship Id="rId1" Type="http://schemas.openxmlformats.org/officeDocument/2006/relationships/hyperlink" Target="#&#38651;&#23376;&#32013;&#21697;!A1"/><Relationship Id="rId6" Type="http://schemas.openxmlformats.org/officeDocument/2006/relationships/hyperlink" Target="#&#36913;&#20241;2&#26085;&#26410;&#36948;&#25104;!A1"/><Relationship Id="rId11" Type="http://schemas.openxmlformats.org/officeDocument/2006/relationships/hyperlink" Target="#'&#36960;&#38548;&#33256;&#22580;&#23455;&#26045;&#65288;&#24076;&#26395;&#22411;&#65289;'!A1"/><Relationship Id="rId5" Type="http://schemas.openxmlformats.org/officeDocument/2006/relationships/hyperlink" Target="#&#36913;&#20241;2&#26085;&#20132;&#26367;&#21046;&#23455;&#26045;!A1"/><Relationship Id="rId15" Type="http://schemas.openxmlformats.org/officeDocument/2006/relationships/hyperlink" Target="#&#22522;&#26412;&#24773;&#22577;&#20837;&#21147;!A1"/><Relationship Id="rId10" Type="http://schemas.openxmlformats.org/officeDocument/2006/relationships/hyperlink" Target="#'&#36960;&#38548;&#33256;&#22580;&#23455;&#26045;&#65288;&#25351;&#23450;&#22411;&#65289;'!A1"/><Relationship Id="rId4" Type="http://schemas.openxmlformats.org/officeDocument/2006/relationships/hyperlink" Target="#'&#36913;&#20241;2&#26085;&#35336;&#30011;&#23455;&#32318;&#34920; (&#35352;&#20837;&#20363;)'!A1"/><Relationship Id="rId9" Type="http://schemas.openxmlformats.org/officeDocument/2006/relationships/hyperlink" Target="#'&#21029;&#32025;&#12288;&#21033;&#29992;&#12518;&#12540;&#12470;&#12540;&#30906;&#35469;&#26360;'!A1"/><Relationship Id="rId14" Type="http://schemas.openxmlformats.org/officeDocument/2006/relationships/hyperlink" Target="#&#29105;&#20013;&#30151;&#36027;&#29992;!A1"/></Relationships>
</file>

<file path=xl/drawings/_rels/drawing16.xml.rels><?xml version="1.0" encoding="UTF-8" standalone="yes"?>
<Relationships xmlns="http://schemas.openxmlformats.org/package/2006/relationships"><Relationship Id="rId8" Type="http://schemas.openxmlformats.org/officeDocument/2006/relationships/hyperlink" Target="#'&#24773;&#22577;&#20849;&#26377;&#12471;&#12473;&#12486;&#12512;&#23455;&#26045;&#65288;&#24076;&#26395;&#22411;&#65289;'!A1"/><Relationship Id="rId13" Type="http://schemas.openxmlformats.org/officeDocument/2006/relationships/hyperlink" Target="#&#29105;&#20013;&#30151;&#23455;&#26045;!A1"/><Relationship Id="rId18" Type="http://schemas.openxmlformats.org/officeDocument/2006/relationships/hyperlink" Target="#&#12454;&#12451;&#12540;&#12463;&#12522;&#12540;&#12473;&#12479;&#12531;&#12473;&#23455;&#26045;!A1"/><Relationship Id="rId3" Type="http://schemas.openxmlformats.org/officeDocument/2006/relationships/hyperlink" Target="#&#36913;&#20241;2&#26085;&#35336;&#30011;&#23455;&#32318;&#34920;!A1"/><Relationship Id="rId7" Type="http://schemas.openxmlformats.org/officeDocument/2006/relationships/hyperlink" Target="#'&#24773;&#22577;&#20849;&#26377;&#12471;&#12473;&#12486;&#12512;&#23455;&#26045;&#65288;&#25351;&#23450;&#22411;&#65289;'!A1"/><Relationship Id="rId12" Type="http://schemas.openxmlformats.org/officeDocument/2006/relationships/hyperlink" Target="#'&#24555;&#36969;&#12488;&#12452;&#12524;&#23455;&#26045;&#65288;&#24076;&#26395;&#22411;&#65289;'!A1"/><Relationship Id="rId17" Type="http://schemas.openxmlformats.org/officeDocument/2006/relationships/hyperlink" Target="#&#24555;&#36969;&#12488;&#12452;&#12524;&#36027;&#29992;!A1"/><Relationship Id="rId2" Type="http://schemas.openxmlformats.org/officeDocument/2006/relationships/hyperlink" Target="#&#12454;&#12451;&#12540;&#12463;&#12522;&#12540;&#12473;&#12479;&#12531;&#12473;&#32080;&#26524;!A1"/><Relationship Id="rId16" Type="http://schemas.openxmlformats.org/officeDocument/2006/relationships/hyperlink" Target="#'&#24555;&#36969;&#12488;&#12452;&#12524;&#26410;&#23455;&#26045;&#65288;&#25351;&#23450;&#22411;&#65289;'!A1"/><Relationship Id="rId1" Type="http://schemas.openxmlformats.org/officeDocument/2006/relationships/hyperlink" Target="#&#38651;&#23376;&#32013;&#21697;!A1"/><Relationship Id="rId6" Type="http://schemas.openxmlformats.org/officeDocument/2006/relationships/hyperlink" Target="#&#36913;&#20241;2&#26085;&#26410;&#36948;&#25104;!A1"/><Relationship Id="rId11" Type="http://schemas.openxmlformats.org/officeDocument/2006/relationships/hyperlink" Target="#'&#36960;&#38548;&#33256;&#22580;&#23455;&#26045;&#65288;&#24076;&#26395;&#22411;&#65289;'!A1"/><Relationship Id="rId5" Type="http://schemas.openxmlformats.org/officeDocument/2006/relationships/hyperlink" Target="#&#36913;&#20241;2&#26085;&#20132;&#26367;&#21046;&#23455;&#26045;!A1"/><Relationship Id="rId15" Type="http://schemas.openxmlformats.org/officeDocument/2006/relationships/hyperlink" Target="#&#22522;&#26412;&#24773;&#22577;&#20837;&#21147;!A1"/><Relationship Id="rId10" Type="http://schemas.openxmlformats.org/officeDocument/2006/relationships/hyperlink" Target="#'&#36960;&#38548;&#33256;&#22580;&#23455;&#26045;&#65288;&#25351;&#23450;&#22411;&#65289;'!A1"/><Relationship Id="rId4" Type="http://schemas.openxmlformats.org/officeDocument/2006/relationships/hyperlink" Target="#'&#36913;&#20241;2&#26085;&#35336;&#30011;&#23455;&#32318;&#34920; (&#35352;&#20837;&#20363;)'!A1"/><Relationship Id="rId9" Type="http://schemas.openxmlformats.org/officeDocument/2006/relationships/hyperlink" Target="#'&#21029;&#32025;&#12288;&#21033;&#29992;&#12518;&#12540;&#12470;&#12540;&#30906;&#35469;&#26360;'!A1"/><Relationship Id="rId14" Type="http://schemas.openxmlformats.org/officeDocument/2006/relationships/hyperlink" Target="#&#29105;&#20013;&#30151;&#36027;&#29992;!A1"/></Relationships>
</file>

<file path=xl/drawings/_rels/drawing17.xml.rels><?xml version="1.0" encoding="UTF-8" standalone="yes"?>
<Relationships xmlns="http://schemas.openxmlformats.org/package/2006/relationships"><Relationship Id="rId8" Type="http://schemas.openxmlformats.org/officeDocument/2006/relationships/hyperlink" Target="#'&#24773;&#22577;&#20849;&#26377;&#12471;&#12473;&#12486;&#12512;&#23455;&#26045;&#65288;&#24076;&#26395;&#22411;&#65289;'!A1"/><Relationship Id="rId13" Type="http://schemas.openxmlformats.org/officeDocument/2006/relationships/hyperlink" Target="#&#29105;&#20013;&#30151;&#23455;&#26045;!A1"/><Relationship Id="rId18" Type="http://schemas.openxmlformats.org/officeDocument/2006/relationships/hyperlink" Target="#&#12454;&#12451;&#12540;&#12463;&#12522;&#12540;&#12473;&#12479;&#12531;&#12473;&#23455;&#26045;!A1"/><Relationship Id="rId3" Type="http://schemas.openxmlformats.org/officeDocument/2006/relationships/hyperlink" Target="#&#36913;&#20241;2&#26085;&#35336;&#30011;&#23455;&#32318;&#34920;!A1"/><Relationship Id="rId7" Type="http://schemas.openxmlformats.org/officeDocument/2006/relationships/hyperlink" Target="#'&#24773;&#22577;&#20849;&#26377;&#12471;&#12473;&#12486;&#12512;&#23455;&#26045;&#65288;&#25351;&#23450;&#22411;&#65289;'!A1"/><Relationship Id="rId12" Type="http://schemas.openxmlformats.org/officeDocument/2006/relationships/hyperlink" Target="#'&#24555;&#36969;&#12488;&#12452;&#12524;&#23455;&#26045;&#65288;&#24076;&#26395;&#22411;&#65289;'!A1"/><Relationship Id="rId17" Type="http://schemas.openxmlformats.org/officeDocument/2006/relationships/hyperlink" Target="#&#24555;&#36969;&#12488;&#12452;&#12524;&#36027;&#29992;!A1"/><Relationship Id="rId2" Type="http://schemas.openxmlformats.org/officeDocument/2006/relationships/hyperlink" Target="#&#12454;&#12451;&#12540;&#12463;&#12522;&#12540;&#12473;&#12479;&#12531;&#12473;&#32080;&#26524;!A1"/><Relationship Id="rId16" Type="http://schemas.openxmlformats.org/officeDocument/2006/relationships/hyperlink" Target="#'&#24555;&#36969;&#12488;&#12452;&#12524;&#26410;&#23455;&#26045;&#65288;&#25351;&#23450;&#22411;&#65289;'!A1"/><Relationship Id="rId1" Type="http://schemas.openxmlformats.org/officeDocument/2006/relationships/hyperlink" Target="#&#38651;&#23376;&#32013;&#21697;!A1"/><Relationship Id="rId6" Type="http://schemas.openxmlformats.org/officeDocument/2006/relationships/hyperlink" Target="#&#36913;&#20241;2&#26085;&#26410;&#36948;&#25104;!A1"/><Relationship Id="rId11" Type="http://schemas.openxmlformats.org/officeDocument/2006/relationships/hyperlink" Target="#'&#36960;&#38548;&#33256;&#22580;&#23455;&#26045;&#65288;&#24076;&#26395;&#22411;&#65289;'!A1"/><Relationship Id="rId5" Type="http://schemas.openxmlformats.org/officeDocument/2006/relationships/hyperlink" Target="#&#36913;&#20241;2&#26085;&#20132;&#26367;&#21046;&#23455;&#26045;!A1"/><Relationship Id="rId15" Type="http://schemas.openxmlformats.org/officeDocument/2006/relationships/hyperlink" Target="#&#22522;&#26412;&#24773;&#22577;&#20837;&#21147;!A1"/><Relationship Id="rId10" Type="http://schemas.openxmlformats.org/officeDocument/2006/relationships/hyperlink" Target="#'&#36960;&#38548;&#33256;&#22580;&#23455;&#26045;&#65288;&#25351;&#23450;&#22411;&#65289;'!A1"/><Relationship Id="rId4" Type="http://schemas.openxmlformats.org/officeDocument/2006/relationships/hyperlink" Target="#'&#36913;&#20241;2&#26085;&#35336;&#30011;&#23455;&#32318;&#34920; (&#35352;&#20837;&#20363;)'!A1"/><Relationship Id="rId9" Type="http://schemas.openxmlformats.org/officeDocument/2006/relationships/hyperlink" Target="#'&#21029;&#32025;&#12288;&#21033;&#29992;&#12518;&#12540;&#12470;&#12540;&#30906;&#35469;&#26360;'!A1"/><Relationship Id="rId14" Type="http://schemas.openxmlformats.org/officeDocument/2006/relationships/hyperlink" Target="#&#29105;&#20013;&#30151;&#36027;&#29992;!A1"/></Relationships>
</file>

<file path=xl/drawings/_rels/drawing18.xml.rels><?xml version="1.0" encoding="UTF-8" standalone="yes"?>
<Relationships xmlns="http://schemas.openxmlformats.org/package/2006/relationships"><Relationship Id="rId8" Type="http://schemas.openxmlformats.org/officeDocument/2006/relationships/hyperlink" Target="#'&#24773;&#22577;&#20849;&#26377;&#12471;&#12473;&#12486;&#12512;&#23455;&#26045;&#65288;&#24076;&#26395;&#22411;&#65289;'!A1"/><Relationship Id="rId13" Type="http://schemas.openxmlformats.org/officeDocument/2006/relationships/hyperlink" Target="#&#29105;&#20013;&#30151;&#23455;&#26045;!A1"/><Relationship Id="rId18" Type="http://schemas.openxmlformats.org/officeDocument/2006/relationships/hyperlink" Target="#&#12454;&#12451;&#12540;&#12463;&#12522;&#12540;&#12473;&#12479;&#12531;&#12473;&#23455;&#26045;!A1"/><Relationship Id="rId3" Type="http://schemas.openxmlformats.org/officeDocument/2006/relationships/hyperlink" Target="#&#36913;&#20241;2&#26085;&#35336;&#30011;&#23455;&#32318;&#34920;!A1"/><Relationship Id="rId7" Type="http://schemas.openxmlformats.org/officeDocument/2006/relationships/hyperlink" Target="#'&#24773;&#22577;&#20849;&#26377;&#12471;&#12473;&#12486;&#12512;&#23455;&#26045;&#65288;&#25351;&#23450;&#22411;&#65289;'!A1"/><Relationship Id="rId12" Type="http://schemas.openxmlformats.org/officeDocument/2006/relationships/hyperlink" Target="#'&#24555;&#36969;&#12488;&#12452;&#12524;&#23455;&#26045;&#65288;&#24076;&#26395;&#22411;&#65289;'!A1"/><Relationship Id="rId17" Type="http://schemas.openxmlformats.org/officeDocument/2006/relationships/hyperlink" Target="#&#24555;&#36969;&#12488;&#12452;&#12524;&#36027;&#29992;!A1"/><Relationship Id="rId2" Type="http://schemas.openxmlformats.org/officeDocument/2006/relationships/hyperlink" Target="#&#12454;&#12451;&#12540;&#12463;&#12522;&#12540;&#12473;&#12479;&#12531;&#12473;&#32080;&#26524;!A1"/><Relationship Id="rId16" Type="http://schemas.openxmlformats.org/officeDocument/2006/relationships/hyperlink" Target="#'&#24555;&#36969;&#12488;&#12452;&#12524;&#26410;&#23455;&#26045;&#65288;&#25351;&#23450;&#22411;&#65289;'!A1"/><Relationship Id="rId1" Type="http://schemas.openxmlformats.org/officeDocument/2006/relationships/hyperlink" Target="#&#38651;&#23376;&#32013;&#21697;!A1"/><Relationship Id="rId6" Type="http://schemas.openxmlformats.org/officeDocument/2006/relationships/hyperlink" Target="#&#36913;&#20241;2&#26085;&#26410;&#36948;&#25104;!A1"/><Relationship Id="rId11" Type="http://schemas.openxmlformats.org/officeDocument/2006/relationships/hyperlink" Target="#'&#36960;&#38548;&#33256;&#22580;&#23455;&#26045;&#65288;&#24076;&#26395;&#22411;&#65289;'!A1"/><Relationship Id="rId5" Type="http://schemas.openxmlformats.org/officeDocument/2006/relationships/hyperlink" Target="#&#36913;&#20241;2&#26085;&#20132;&#26367;&#21046;&#23455;&#26045;!A1"/><Relationship Id="rId15" Type="http://schemas.openxmlformats.org/officeDocument/2006/relationships/hyperlink" Target="#&#22522;&#26412;&#24773;&#22577;&#20837;&#21147;!A1"/><Relationship Id="rId10" Type="http://schemas.openxmlformats.org/officeDocument/2006/relationships/hyperlink" Target="#'&#36960;&#38548;&#33256;&#22580;&#23455;&#26045;&#65288;&#25351;&#23450;&#22411;&#65289;'!A1"/><Relationship Id="rId4" Type="http://schemas.openxmlformats.org/officeDocument/2006/relationships/hyperlink" Target="#'&#36913;&#20241;2&#26085;&#35336;&#30011;&#23455;&#32318;&#34920; (&#35352;&#20837;&#20363;)'!A1"/><Relationship Id="rId9" Type="http://schemas.openxmlformats.org/officeDocument/2006/relationships/hyperlink" Target="#'&#21029;&#32025;&#12288;&#21033;&#29992;&#12518;&#12540;&#12470;&#12540;&#30906;&#35469;&#26360;'!A1"/><Relationship Id="rId14" Type="http://schemas.openxmlformats.org/officeDocument/2006/relationships/hyperlink" Target="#&#29105;&#20013;&#30151;&#36027;&#29992;!A1"/></Relationships>
</file>

<file path=xl/drawings/_rels/drawing2.xml.rels><?xml version="1.0" encoding="UTF-8" standalone="yes"?>
<Relationships xmlns="http://schemas.openxmlformats.org/package/2006/relationships"><Relationship Id="rId8" Type="http://schemas.openxmlformats.org/officeDocument/2006/relationships/hyperlink" Target="#'&#24773;&#22577;&#20849;&#26377;&#12471;&#12473;&#12486;&#12512;&#23455;&#26045;&#65288;&#24076;&#26395;&#22411;&#65289;'!A1"/><Relationship Id="rId13" Type="http://schemas.openxmlformats.org/officeDocument/2006/relationships/hyperlink" Target="#&#29105;&#20013;&#30151;&#23455;&#26045;!A1"/><Relationship Id="rId18" Type="http://schemas.openxmlformats.org/officeDocument/2006/relationships/hyperlink" Target="#&#12454;&#12451;&#12540;&#12463;&#12522;&#12540;&#12473;&#12479;&#12531;&#12473;&#23455;&#26045;!A1"/><Relationship Id="rId3" Type="http://schemas.openxmlformats.org/officeDocument/2006/relationships/hyperlink" Target="#&#36913;&#20241;2&#26085;&#35336;&#30011;&#23455;&#32318;&#34920;!A1"/><Relationship Id="rId7" Type="http://schemas.openxmlformats.org/officeDocument/2006/relationships/hyperlink" Target="#'&#24773;&#22577;&#20849;&#26377;&#12471;&#12473;&#12486;&#12512;&#23455;&#26045;&#65288;&#25351;&#23450;&#22411;&#65289;'!A1"/><Relationship Id="rId12" Type="http://schemas.openxmlformats.org/officeDocument/2006/relationships/hyperlink" Target="#'&#24555;&#36969;&#12488;&#12452;&#12524;&#23455;&#26045;&#65288;&#24076;&#26395;&#22411;&#65289;'!A1"/><Relationship Id="rId17" Type="http://schemas.openxmlformats.org/officeDocument/2006/relationships/hyperlink" Target="#&#24555;&#36969;&#12488;&#12452;&#12524;&#36027;&#29992;!A1"/><Relationship Id="rId2" Type="http://schemas.openxmlformats.org/officeDocument/2006/relationships/hyperlink" Target="#&#12454;&#12451;&#12540;&#12463;&#12522;&#12540;&#12473;&#12479;&#12531;&#12473;&#32080;&#26524;!A1"/><Relationship Id="rId16" Type="http://schemas.openxmlformats.org/officeDocument/2006/relationships/hyperlink" Target="#'&#24555;&#36969;&#12488;&#12452;&#12524;&#26410;&#23455;&#26045;&#65288;&#25351;&#23450;&#22411;&#65289;'!A1"/><Relationship Id="rId1" Type="http://schemas.openxmlformats.org/officeDocument/2006/relationships/hyperlink" Target="#&#38651;&#23376;&#32013;&#21697;!A1"/><Relationship Id="rId6" Type="http://schemas.openxmlformats.org/officeDocument/2006/relationships/hyperlink" Target="#&#36913;&#20241;2&#26085;&#26410;&#36948;&#25104;!A1"/><Relationship Id="rId11" Type="http://schemas.openxmlformats.org/officeDocument/2006/relationships/hyperlink" Target="#'&#36960;&#38548;&#33256;&#22580;&#23455;&#26045;&#65288;&#24076;&#26395;&#22411;&#65289;'!A1"/><Relationship Id="rId5" Type="http://schemas.openxmlformats.org/officeDocument/2006/relationships/hyperlink" Target="#&#36913;&#20241;2&#26085;&#20132;&#26367;&#21046;&#23455;&#26045;!A1"/><Relationship Id="rId15" Type="http://schemas.openxmlformats.org/officeDocument/2006/relationships/hyperlink" Target="#&#22522;&#26412;&#24773;&#22577;&#20837;&#21147;!A1"/><Relationship Id="rId10" Type="http://schemas.openxmlformats.org/officeDocument/2006/relationships/hyperlink" Target="#'&#36960;&#38548;&#33256;&#22580;&#23455;&#26045;&#65288;&#25351;&#23450;&#22411;&#65289;'!A1"/><Relationship Id="rId4" Type="http://schemas.openxmlformats.org/officeDocument/2006/relationships/hyperlink" Target="#'&#36913;&#20241;2&#26085;&#35336;&#30011;&#23455;&#32318;&#34920; (&#35352;&#20837;&#20363;)'!A1"/><Relationship Id="rId9" Type="http://schemas.openxmlformats.org/officeDocument/2006/relationships/hyperlink" Target="#'&#21029;&#32025;&#12288;&#21033;&#29992;&#12518;&#12540;&#12470;&#12540;&#30906;&#35469;&#26360;'!A1"/><Relationship Id="rId14" Type="http://schemas.openxmlformats.org/officeDocument/2006/relationships/hyperlink" Target="#&#29105;&#20013;&#30151;&#36027;&#29992;!A1"/></Relationships>
</file>

<file path=xl/drawings/_rels/drawing3.xml.rels><?xml version="1.0" encoding="UTF-8" standalone="yes"?>
<Relationships xmlns="http://schemas.openxmlformats.org/package/2006/relationships"><Relationship Id="rId8" Type="http://schemas.openxmlformats.org/officeDocument/2006/relationships/hyperlink" Target="#'&#24773;&#22577;&#20849;&#26377;&#12471;&#12473;&#12486;&#12512;&#23455;&#26045;&#65288;&#24076;&#26395;&#22411;&#65289;'!A1"/><Relationship Id="rId13" Type="http://schemas.openxmlformats.org/officeDocument/2006/relationships/hyperlink" Target="#&#29105;&#20013;&#30151;&#23455;&#26045;!A1"/><Relationship Id="rId18" Type="http://schemas.openxmlformats.org/officeDocument/2006/relationships/hyperlink" Target="#&#12454;&#12451;&#12540;&#12463;&#12522;&#12540;&#12473;&#12479;&#12531;&#12473;&#23455;&#26045;!A1"/><Relationship Id="rId3" Type="http://schemas.openxmlformats.org/officeDocument/2006/relationships/hyperlink" Target="#&#36913;&#20241;2&#26085;&#35336;&#30011;&#23455;&#32318;&#34920;!A1"/><Relationship Id="rId7" Type="http://schemas.openxmlformats.org/officeDocument/2006/relationships/hyperlink" Target="#'&#24773;&#22577;&#20849;&#26377;&#12471;&#12473;&#12486;&#12512;&#23455;&#26045;&#65288;&#25351;&#23450;&#22411;&#65289;'!A1"/><Relationship Id="rId12" Type="http://schemas.openxmlformats.org/officeDocument/2006/relationships/hyperlink" Target="#'&#24555;&#36969;&#12488;&#12452;&#12524;&#23455;&#26045;&#65288;&#24076;&#26395;&#22411;&#65289;'!A1"/><Relationship Id="rId17" Type="http://schemas.openxmlformats.org/officeDocument/2006/relationships/hyperlink" Target="#&#24555;&#36969;&#12488;&#12452;&#12524;&#36027;&#29992;!A1"/><Relationship Id="rId2" Type="http://schemas.openxmlformats.org/officeDocument/2006/relationships/hyperlink" Target="#&#12454;&#12451;&#12540;&#12463;&#12522;&#12540;&#12473;&#12479;&#12531;&#12473;&#32080;&#26524;!A1"/><Relationship Id="rId16" Type="http://schemas.openxmlformats.org/officeDocument/2006/relationships/hyperlink" Target="#'&#24555;&#36969;&#12488;&#12452;&#12524;&#26410;&#23455;&#26045;&#65288;&#25351;&#23450;&#22411;&#65289;'!A1"/><Relationship Id="rId1" Type="http://schemas.openxmlformats.org/officeDocument/2006/relationships/hyperlink" Target="#&#38651;&#23376;&#32013;&#21697;!A1"/><Relationship Id="rId6" Type="http://schemas.openxmlformats.org/officeDocument/2006/relationships/hyperlink" Target="#&#36913;&#20241;2&#26085;&#26410;&#36948;&#25104;!A1"/><Relationship Id="rId11" Type="http://schemas.openxmlformats.org/officeDocument/2006/relationships/hyperlink" Target="#'&#36960;&#38548;&#33256;&#22580;&#23455;&#26045;&#65288;&#24076;&#26395;&#22411;&#65289;'!A1"/><Relationship Id="rId5" Type="http://schemas.openxmlformats.org/officeDocument/2006/relationships/hyperlink" Target="#&#36913;&#20241;2&#26085;&#20132;&#26367;&#21046;&#23455;&#26045;!A1"/><Relationship Id="rId15" Type="http://schemas.openxmlformats.org/officeDocument/2006/relationships/hyperlink" Target="#&#22522;&#26412;&#24773;&#22577;&#20837;&#21147;!A1"/><Relationship Id="rId10" Type="http://schemas.openxmlformats.org/officeDocument/2006/relationships/hyperlink" Target="#'&#36960;&#38548;&#33256;&#22580;&#23455;&#26045;&#65288;&#25351;&#23450;&#22411;&#65289;'!A1"/><Relationship Id="rId4" Type="http://schemas.openxmlformats.org/officeDocument/2006/relationships/hyperlink" Target="#'&#36913;&#20241;2&#26085;&#35336;&#30011;&#23455;&#32318;&#34920; (&#35352;&#20837;&#20363;)'!A1"/><Relationship Id="rId9" Type="http://schemas.openxmlformats.org/officeDocument/2006/relationships/hyperlink" Target="#'&#21029;&#32025;&#12288;&#21033;&#29992;&#12518;&#12540;&#12470;&#12540;&#30906;&#35469;&#26360;'!A1"/><Relationship Id="rId14" Type="http://schemas.openxmlformats.org/officeDocument/2006/relationships/hyperlink" Target="#&#29105;&#20013;&#30151;&#36027;&#29992;!A1"/></Relationships>
</file>

<file path=xl/drawings/_rels/drawing4.xml.rels><?xml version="1.0" encoding="UTF-8" standalone="yes"?>
<Relationships xmlns="http://schemas.openxmlformats.org/package/2006/relationships"><Relationship Id="rId8" Type="http://schemas.openxmlformats.org/officeDocument/2006/relationships/hyperlink" Target="#'&#24773;&#22577;&#20849;&#26377;&#12471;&#12473;&#12486;&#12512;&#23455;&#26045;&#65288;&#24076;&#26395;&#22411;&#65289;'!A1"/><Relationship Id="rId13" Type="http://schemas.openxmlformats.org/officeDocument/2006/relationships/hyperlink" Target="#&#29105;&#20013;&#30151;&#23455;&#26045;!A1"/><Relationship Id="rId18" Type="http://schemas.openxmlformats.org/officeDocument/2006/relationships/hyperlink" Target="#&#12454;&#12451;&#12540;&#12463;&#12522;&#12540;&#12473;&#12479;&#12531;&#12473;&#23455;&#26045;!A1"/><Relationship Id="rId3" Type="http://schemas.openxmlformats.org/officeDocument/2006/relationships/hyperlink" Target="#&#36913;&#20241;2&#26085;&#35336;&#30011;&#23455;&#32318;&#34920;!A1"/><Relationship Id="rId7" Type="http://schemas.openxmlformats.org/officeDocument/2006/relationships/hyperlink" Target="#'&#24773;&#22577;&#20849;&#26377;&#12471;&#12473;&#12486;&#12512;&#23455;&#26045;&#65288;&#25351;&#23450;&#22411;&#65289;'!A1"/><Relationship Id="rId12" Type="http://schemas.openxmlformats.org/officeDocument/2006/relationships/hyperlink" Target="#'&#24555;&#36969;&#12488;&#12452;&#12524;&#23455;&#26045;&#65288;&#24076;&#26395;&#22411;&#65289;'!A1"/><Relationship Id="rId17" Type="http://schemas.openxmlformats.org/officeDocument/2006/relationships/hyperlink" Target="#&#24555;&#36969;&#12488;&#12452;&#12524;&#36027;&#29992;!A1"/><Relationship Id="rId2" Type="http://schemas.openxmlformats.org/officeDocument/2006/relationships/hyperlink" Target="#&#12454;&#12451;&#12540;&#12463;&#12522;&#12540;&#12473;&#12479;&#12531;&#12473;&#32080;&#26524;!A1"/><Relationship Id="rId16" Type="http://schemas.openxmlformats.org/officeDocument/2006/relationships/hyperlink" Target="#'&#24555;&#36969;&#12488;&#12452;&#12524;&#26410;&#23455;&#26045;&#65288;&#25351;&#23450;&#22411;&#65289;'!A1"/><Relationship Id="rId1" Type="http://schemas.openxmlformats.org/officeDocument/2006/relationships/hyperlink" Target="#&#38651;&#23376;&#32013;&#21697;!A1"/><Relationship Id="rId6" Type="http://schemas.openxmlformats.org/officeDocument/2006/relationships/hyperlink" Target="#&#36913;&#20241;2&#26085;&#26410;&#36948;&#25104;!A1"/><Relationship Id="rId11" Type="http://schemas.openxmlformats.org/officeDocument/2006/relationships/hyperlink" Target="#'&#36960;&#38548;&#33256;&#22580;&#23455;&#26045;&#65288;&#24076;&#26395;&#22411;&#65289;'!A1"/><Relationship Id="rId5" Type="http://schemas.openxmlformats.org/officeDocument/2006/relationships/hyperlink" Target="#&#36913;&#20241;2&#26085;&#20132;&#26367;&#21046;&#23455;&#26045;!A1"/><Relationship Id="rId15" Type="http://schemas.openxmlformats.org/officeDocument/2006/relationships/hyperlink" Target="#&#22522;&#26412;&#24773;&#22577;&#20837;&#21147;!A1"/><Relationship Id="rId10" Type="http://schemas.openxmlformats.org/officeDocument/2006/relationships/hyperlink" Target="#'&#36960;&#38548;&#33256;&#22580;&#23455;&#26045;&#65288;&#25351;&#23450;&#22411;&#65289;'!A1"/><Relationship Id="rId4" Type="http://schemas.openxmlformats.org/officeDocument/2006/relationships/hyperlink" Target="#'&#36913;&#20241;2&#26085;&#35336;&#30011;&#23455;&#32318;&#34920; (&#35352;&#20837;&#20363;)'!A1"/><Relationship Id="rId9" Type="http://schemas.openxmlformats.org/officeDocument/2006/relationships/hyperlink" Target="#'&#21029;&#32025;&#12288;&#21033;&#29992;&#12518;&#12540;&#12470;&#12540;&#30906;&#35469;&#26360;'!A1"/><Relationship Id="rId14" Type="http://schemas.openxmlformats.org/officeDocument/2006/relationships/hyperlink" Target="#&#29105;&#20013;&#30151;&#36027;&#29992;!A1"/></Relationships>
</file>

<file path=xl/drawings/_rels/drawing5.xml.rels><?xml version="1.0" encoding="UTF-8" standalone="yes"?>
<Relationships xmlns="http://schemas.openxmlformats.org/package/2006/relationships"><Relationship Id="rId8" Type="http://schemas.openxmlformats.org/officeDocument/2006/relationships/hyperlink" Target="#'&#24773;&#22577;&#20849;&#26377;&#12471;&#12473;&#12486;&#12512;&#23455;&#26045;&#65288;&#24076;&#26395;&#22411;&#65289;'!A1"/><Relationship Id="rId13" Type="http://schemas.openxmlformats.org/officeDocument/2006/relationships/hyperlink" Target="#&#29105;&#20013;&#30151;&#23455;&#26045;!A1"/><Relationship Id="rId18" Type="http://schemas.openxmlformats.org/officeDocument/2006/relationships/hyperlink" Target="#&#12454;&#12451;&#12540;&#12463;&#12522;&#12540;&#12473;&#12479;&#12531;&#12473;&#23455;&#26045;!A1"/><Relationship Id="rId3" Type="http://schemas.openxmlformats.org/officeDocument/2006/relationships/hyperlink" Target="#&#36913;&#20241;2&#26085;&#35336;&#30011;&#23455;&#32318;&#34920;!A1"/><Relationship Id="rId7" Type="http://schemas.openxmlformats.org/officeDocument/2006/relationships/hyperlink" Target="#'&#24773;&#22577;&#20849;&#26377;&#12471;&#12473;&#12486;&#12512;&#23455;&#26045;&#65288;&#25351;&#23450;&#22411;&#65289;'!A1"/><Relationship Id="rId12" Type="http://schemas.openxmlformats.org/officeDocument/2006/relationships/hyperlink" Target="#'&#24555;&#36969;&#12488;&#12452;&#12524;&#23455;&#26045;&#65288;&#24076;&#26395;&#22411;&#65289;'!A1"/><Relationship Id="rId17" Type="http://schemas.openxmlformats.org/officeDocument/2006/relationships/hyperlink" Target="#&#24555;&#36969;&#12488;&#12452;&#12524;&#36027;&#29992;!A1"/><Relationship Id="rId2" Type="http://schemas.openxmlformats.org/officeDocument/2006/relationships/hyperlink" Target="#&#12454;&#12451;&#12540;&#12463;&#12522;&#12540;&#12473;&#12479;&#12531;&#12473;&#32080;&#26524;!A1"/><Relationship Id="rId16" Type="http://schemas.openxmlformats.org/officeDocument/2006/relationships/hyperlink" Target="#'&#24555;&#36969;&#12488;&#12452;&#12524;&#26410;&#23455;&#26045;&#65288;&#25351;&#23450;&#22411;&#65289;'!A1"/><Relationship Id="rId1" Type="http://schemas.openxmlformats.org/officeDocument/2006/relationships/hyperlink" Target="#&#38651;&#23376;&#32013;&#21697;!A1"/><Relationship Id="rId6" Type="http://schemas.openxmlformats.org/officeDocument/2006/relationships/hyperlink" Target="#&#36913;&#20241;2&#26085;&#26410;&#36948;&#25104;!A1"/><Relationship Id="rId11" Type="http://schemas.openxmlformats.org/officeDocument/2006/relationships/hyperlink" Target="#'&#36960;&#38548;&#33256;&#22580;&#23455;&#26045;&#65288;&#24076;&#26395;&#22411;&#65289;'!A1"/><Relationship Id="rId5" Type="http://schemas.openxmlformats.org/officeDocument/2006/relationships/hyperlink" Target="#&#36913;&#20241;2&#26085;&#20132;&#26367;&#21046;&#23455;&#26045;!A1"/><Relationship Id="rId15" Type="http://schemas.openxmlformats.org/officeDocument/2006/relationships/hyperlink" Target="#&#22522;&#26412;&#24773;&#22577;&#20837;&#21147;!A1"/><Relationship Id="rId10" Type="http://schemas.openxmlformats.org/officeDocument/2006/relationships/hyperlink" Target="#'&#36960;&#38548;&#33256;&#22580;&#23455;&#26045;&#65288;&#25351;&#23450;&#22411;&#65289;'!A1"/><Relationship Id="rId4" Type="http://schemas.openxmlformats.org/officeDocument/2006/relationships/hyperlink" Target="#'&#36913;&#20241;2&#26085;&#35336;&#30011;&#23455;&#32318;&#34920; (&#35352;&#20837;&#20363;)'!A1"/><Relationship Id="rId9" Type="http://schemas.openxmlformats.org/officeDocument/2006/relationships/hyperlink" Target="#'&#21029;&#32025;&#12288;&#21033;&#29992;&#12518;&#12540;&#12470;&#12540;&#30906;&#35469;&#26360;'!A1"/><Relationship Id="rId14" Type="http://schemas.openxmlformats.org/officeDocument/2006/relationships/hyperlink" Target="#&#29105;&#20013;&#30151;&#36027;&#29992;!A1"/></Relationships>
</file>

<file path=xl/drawings/_rels/drawing6.xml.rels><?xml version="1.0" encoding="UTF-8" standalone="yes"?>
<Relationships xmlns="http://schemas.openxmlformats.org/package/2006/relationships"><Relationship Id="rId8" Type="http://schemas.openxmlformats.org/officeDocument/2006/relationships/hyperlink" Target="#'&#24773;&#22577;&#20849;&#26377;&#12471;&#12473;&#12486;&#12512;&#23455;&#26045;&#65288;&#24076;&#26395;&#22411;&#65289;'!A1"/><Relationship Id="rId13" Type="http://schemas.openxmlformats.org/officeDocument/2006/relationships/hyperlink" Target="#&#29105;&#20013;&#30151;&#23455;&#26045;!A1"/><Relationship Id="rId18" Type="http://schemas.openxmlformats.org/officeDocument/2006/relationships/hyperlink" Target="#&#12454;&#12451;&#12540;&#12463;&#12522;&#12540;&#12473;&#12479;&#12531;&#12473;&#23455;&#26045;!A1"/><Relationship Id="rId3" Type="http://schemas.openxmlformats.org/officeDocument/2006/relationships/hyperlink" Target="#&#36913;&#20241;2&#26085;&#35336;&#30011;&#23455;&#32318;&#34920;!A1"/><Relationship Id="rId7" Type="http://schemas.openxmlformats.org/officeDocument/2006/relationships/hyperlink" Target="#'&#24773;&#22577;&#20849;&#26377;&#12471;&#12473;&#12486;&#12512;&#23455;&#26045;&#65288;&#25351;&#23450;&#22411;&#65289;'!A1"/><Relationship Id="rId12" Type="http://schemas.openxmlformats.org/officeDocument/2006/relationships/hyperlink" Target="#'&#24555;&#36969;&#12488;&#12452;&#12524;&#23455;&#26045;&#65288;&#24076;&#26395;&#22411;&#65289;'!A1"/><Relationship Id="rId17" Type="http://schemas.openxmlformats.org/officeDocument/2006/relationships/hyperlink" Target="#&#24555;&#36969;&#12488;&#12452;&#12524;&#36027;&#29992;!A1"/><Relationship Id="rId2" Type="http://schemas.openxmlformats.org/officeDocument/2006/relationships/hyperlink" Target="#&#12454;&#12451;&#12540;&#12463;&#12522;&#12540;&#12473;&#12479;&#12531;&#12473;&#32080;&#26524;!A1"/><Relationship Id="rId16" Type="http://schemas.openxmlformats.org/officeDocument/2006/relationships/hyperlink" Target="#'&#24555;&#36969;&#12488;&#12452;&#12524;&#26410;&#23455;&#26045;&#65288;&#25351;&#23450;&#22411;&#65289;'!A1"/><Relationship Id="rId1" Type="http://schemas.openxmlformats.org/officeDocument/2006/relationships/hyperlink" Target="#&#38651;&#23376;&#32013;&#21697;!A1"/><Relationship Id="rId6" Type="http://schemas.openxmlformats.org/officeDocument/2006/relationships/hyperlink" Target="#&#36913;&#20241;2&#26085;&#26410;&#36948;&#25104;!A1"/><Relationship Id="rId11" Type="http://schemas.openxmlformats.org/officeDocument/2006/relationships/hyperlink" Target="#'&#36960;&#38548;&#33256;&#22580;&#23455;&#26045;&#65288;&#24076;&#26395;&#22411;&#65289;'!A1"/><Relationship Id="rId5" Type="http://schemas.openxmlformats.org/officeDocument/2006/relationships/hyperlink" Target="#&#36913;&#20241;2&#26085;&#20132;&#26367;&#21046;&#23455;&#26045;!A1"/><Relationship Id="rId15" Type="http://schemas.openxmlformats.org/officeDocument/2006/relationships/hyperlink" Target="#&#22522;&#26412;&#24773;&#22577;&#20837;&#21147;!A1"/><Relationship Id="rId10" Type="http://schemas.openxmlformats.org/officeDocument/2006/relationships/hyperlink" Target="#'&#36960;&#38548;&#33256;&#22580;&#23455;&#26045;&#65288;&#25351;&#23450;&#22411;&#65289;'!A1"/><Relationship Id="rId4" Type="http://schemas.openxmlformats.org/officeDocument/2006/relationships/hyperlink" Target="#'&#36913;&#20241;2&#26085;&#35336;&#30011;&#23455;&#32318;&#34920; (&#35352;&#20837;&#20363;)'!A1"/><Relationship Id="rId9" Type="http://schemas.openxmlformats.org/officeDocument/2006/relationships/hyperlink" Target="#'&#21029;&#32025;&#12288;&#21033;&#29992;&#12518;&#12540;&#12470;&#12540;&#30906;&#35469;&#26360;'!A1"/><Relationship Id="rId14" Type="http://schemas.openxmlformats.org/officeDocument/2006/relationships/hyperlink" Target="#&#29105;&#20013;&#30151;&#36027;&#29992;!A1"/></Relationships>
</file>

<file path=xl/drawings/_rels/drawing7.xml.rels><?xml version="1.0" encoding="UTF-8" standalone="yes"?>
<Relationships xmlns="http://schemas.openxmlformats.org/package/2006/relationships"><Relationship Id="rId8" Type="http://schemas.openxmlformats.org/officeDocument/2006/relationships/hyperlink" Target="#'&#24773;&#22577;&#20849;&#26377;&#12471;&#12473;&#12486;&#12512;&#23455;&#26045;&#65288;&#24076;&#26395;&#22411;&#65289;'!A1"/><Relationship Id="rId13" Type="http://schemas.openxmlformats.org/officeDocument/2006/relationships/hyperlink" Target="#&#29105;&#20013;&#30151;&#23455;&#26045;!A1"/><Relationship Id="rId18" Type="http://schemas.openxmlformats.org/officeDocument/2006/relationships/hyperlink" Target="#&#12454;&#12451;&#12540;&#12463;&#12522;&#12540;&#12473;&#12479;&#12531;&#12473;&#23455;&#26045;!A1"/><Relationship Id="rId3" Type="http://schemas.openxmlformats.org/officeDocument/2006/relationships/hyperlink" Target="#&#36913;&#20241;2&#26085;&#35336;&#30011;&#23455;&#32318;&#34920;!A1"/><Relationship Id="rId7" Type="http://schemas.openxmlformats.org/officeDocument/2006/relationships/hyperlink" Target="#'&#24773;&#22577;&#20849;&#26377;&#12471;&#12473;&#12486;&#12512;&#23455;&#26045;&#65288;&#25351;&#23450;&#22411;&#65289;'!A1"/><Relationship Id="rId12" Type="http://schemas.openxmlformats.org/officeDocument/2006/relationships/hyperlink" Target="#'&#24555;&#36969;&#12488;&#12452;&#12524;&#23455;&#26045;&#65288;&#24076;&#26395;&#22411;&#65289;'!A1"/><Relationship Id="rId17" Type="http://schemas.openxmlformats.org/officeDocument/2006/relationships/hyperlink" Target="#&#24555;&#36969;&#12488;&#12452;&#12524;&#36027;&#29992;!A1"/><Relationship Id="rId2" Type="http://schemas.openxmlformats.org/officeDocument/2006/relationships/hyperlink" Target="#&#12454;&#12451;&#12540;&#12463;&#12522;&#12540;&#12473;&#12479;&#12531;&#12473;&#32080;&#26524;!A1"/><Relationship Id="rId16" Type="http://schemas.openxmlformats.org/officeDocument/2006/relationships/hyperlink" Target="#'&#24555;&#36969;&#12488;&#12452;&#12524;&#26410;&#23455;&#26045;&#65288;&#25351;&#23450;&#22411;&#65289;'!A1"/><Relationship Id="rId1" Type="http://schemas.openxmlformats.org/officeDocument/2006/relationships/hyperlink" Target="#&#38651;&#23376;&#32013;&#21697;!A1"/><Relationship Id="rId6" Type="http://schemas.openxmlformats.org/officeDocument/2006/relationships/hyperlink" Target="#&#36913;&#20241;2&#26085;&#26410;&#36948;&#25104;!A1"/><Relationship Id="rId11" Type="http://schemas.openxmlformats.org/officeDocument/2006/relationships/hyperlink" Target="#'&#36960;&#38548;&#33256;&#22580;&#23455;&#26045;&#65288;&#24076;&#26395;&#22411;&#65289;'!A1"/><Relationship Id="rId5" Type="http://schemas.openxmlformats.org/officeDocument/2006/relationships/hyperlink" Target="#&#36913;&#20241;2&#26085;&#20132;&#26367;&#21046;&#23455;&#26045;!A1"/><Relationship Id="rId15" Type="http://schemas.openxmlformats.org/officeDocument/2006/relationships/hyperlink" Target="#&#22522;&#26412;&#24773;&#22577;&#20837;&#21147;!A1"/><Relationship Id="rId10" Type="http://schemas.openxmlformats.org/officeDocument/2006/relationships/hyperlink" Target="#'&#36960;&#38548;&#33256;&#22580;&#23455;&#26045;&#65288;&#25351;&#23450;&#22411;&#65289;'!A1"/><Relationship Id="rId4" Type="http://schemas.openxmlformats.org/officeDocument/2006/relationships/hyperlink" Target="#'&#36913;&#20241;2&#26085;&#35336;&#30011;&#23455;&#32318;&#34920; (&#35352;&#20837;&#20363;)'!A1"/><Relationship Id="rId9" Type="http://schemas.openxmlformats.org/officeDocument/2006/relationships/hyperlink" Target="#'&#21029;&#32025;&#12288;&#21033;&#29992;&#12518;&#12540;&#12470;&#12540;&#30906;&#35469;&#26360;'!A1"/><Relationship Id="rId14" Type="http://schemas.openxmlformats.org/officeDocument/2006/relationships/hyperlink" Target="#&#29105;&#20013;&#30151;&#36027;&#29992;!A1"/></Relationships>
</file>

<file path=xl/drawings/_rels/drawing8.xml.rels><?xml version="1.0" encoding="UTF-8" standalone="yes"?>
<Relationships xmlns="http://schemas.openxmlformats.org/package/2006/relationships"><Relationship Id="rId8" Type="http://schemas.openxmlformats.org/officeDocument/2006/relationships/hyperlink" Target="#'&#24773;&#22577;&#20849;&#26377;&#12471;&#12473;&#12486;&#12512;&#23455;&#26045;&#65288;&#24076;&#26395;&#22411;&#65289;'!A1"/><Relationship Id="rId13" Type="http://schemas.openxmlformats.org/officeDocument/2006/relationships/hyperlink" Target="#&#29105;&#20013;&#30151;&#23455;&#26045;!A1"/><Relationship Id="rId18" Type="http://schemas.openxmlformats.org/officeDocument/2006/relationships/hyperlink" Target="#&#12454;&#12451;&#12540;&#12463;&#12522;&#12540;&#12473;&#12479;&#12531;&#12473;&#23455;&#26045;!A1"/><Relationship Id="rId3" Type="http://schemas.openxmlformats.org/officeDocument/2006/relationships/hyperlink" Target="#&#36913;&#20241;2&#26085;&#35336;&#30011;&#23455;&#32318;&#34920;!A1"/><Relationship Id="rId7" Type="http://schemas.openxmlformats.org/officeDocument/2006/relationships/hyperlink" Target="#'&#24773;&#22577;&#20849;&#26377;&#12471;&#12473;&#12486;&#12512;&#23455;&#26045;&#65288;&#25351;&#23450;&#22411;&#65289;'!A1"/><Relationship Id="rId12" Type="http://schemas.openxmlformats.org/officeDocument/2006/relationships/hyperlink" Target="#'&#24555;&#36969;&#12488;&#12452;&#12524;&#23455;&#26045;&#65288;&#24076;&#26395;&#22411;&#65289;'!A1"/><Relationship Id="rId17" Type="http://schemas.openxmlformats.org/officeDocument/2006/relationships/hyperlink" Target="#&#24555;&#36969;&#12488;&#12452;&#12524;&#36027;&#29992;!A1"/><Relationship Id="rId2" Type="http://schemas.openxmlformats.org/officeDocument/2006/relationships/hyperlink" Target="#&#12454;&#12451;&#12540;&#12463;&#12522;&#12540;&#12473;&#12479;&#12531;&#12473;&#32080;&#26524;!A1"/><Relationship Id="rId16" Type="http://schemas.openxmlformats.org/officeDocument/2006/relationships/hyperlink" Target="#'&#24555;&#36969;&#12488;&#12452;&#12524;&#26410;&#23455;&#26045;&#65288;&#25351;&#23450;&#22411;&#65289;'!A1"/><Relationship Id="rId1" Type="http://schemas.openxmlformats.org/officeDocument/2006/relationships/hyperlink" Target="#&#38651;&#23376;&#32013;&#21697;!A1"/><Relationship Id="rId6" Type="http://schemas.openxmlformats.org/officeDocument/2006/relationships/hyperlink" Target="#&#36913;&#20241;2&#26085;&#26410;&#36948;&#25104;!A1"/><Relationship Id="rId11" Type="http://schemas.openxmlformats.org/officeDocument/2006/relationships/hyperlink" Target="#'&#36960;&#38548;&#33256;&#22580;&#23455;&#26045;&#65288;&#24076;&#26395;&#22411;&#65289;'!A1"/><Relationship Id="rId5" Type="http://schemas.openxmlformats.org/officeDocument/2006/relationships/hyperlink" Target="#&#36913;&#20241;2&#26085;&#20132;&#26367;&#21046;&#23455;&#26045;!A1"/><Relationship Id="rId15" Type="http://schemas.openxmlformats.org/officeDocument/2006/relationships/hyperlink" Target="#&#22522;&#26412;&#24773;&#22577;&#20837;&#21147;!A1"/><Relationship Id="rId10" Type="http://schemas.openxmlformats.org/officeDocument/2006/relationships/hyperlink" Target="#'&#36960;&#38548;&#33256;&#22580;&#23455;&#26045;&#65288;&#25351;&#23450;&#22411;&#65289;'!A1"/><Relationship Id="rId4" Type="http://schemas.openxmlformats.org/officeDocument/2006/relationships/hyperlink" Target="#'&#36913;&#20241;2&#26085;&#35336;&#30011;&#23455;&#32318;&#34920; (&#35352;&#20837;&#20363;)'!A1"/><Relationship Id="rId9" Type="http://schemas.openxmlformats.org/officeDocument/2006/relationships/hyperlink" Target="#'&#21029;&#32025;&#12288;&#21033;&#29992;&#12518;&#12540;&#12470;&#12540;&#30906;&#35469;&#26360;'!A1"/><Relationship Id="rId14" Type="http://schemas.openxmlformats.org/officeDocument/2006/relationships/hyperlink" Target="#&#29105;&#20013;&#30151;&#36027;&#29992;!A1"/></Relationships>
</file>

<file path=xl/drawings/_rels/drawing9.xml.rels><?xml version="1.0" encoding="UTF-8" standalone="yes"?>
<Relationships xmlns="http://schemas.openxmlformats.org/package/2006/relationships"><Relationship Id="rId8" Type="http://schemas.openxmlformats.org/officeDocument/2006/relationships/hyperlink" Target="#'&#24773;&#22577;&#20849;&#26377;&#12471;&#12473;&#12486;&#12512;&#23455;&#26045;&#65288;&#24076;&#26395;&#22411;&#65289;'!A1"/><Relationship Id="rId13" Type="http://schemas.openxmlformats.org/officeDocument/2006/relationships/hyperlink" Target="#&#29105;&#20013;&#30151;&#23455;&#26045;!A1"/><Relationship Id="rId18" Type="http://schemas.openxmlformats.org/officeDocument/2006/relationships/hyperlink" Target="#&#12454;&#12451;&#12540;&#12463;&#12522;&#12540;&#12473;&#12479;&#12531;&#12473;&#23455;&#26045;!A1"/><Relationship Id="rId3" Type="http://schemas.openxmlformats.org/officeDocument/2006/relationships/hyperlink" Target="#&#36913;&#20241;2&#26085;&#35336;&#30011;&#23455;&#32318;&#34920;!A1"/><Relationship Id="rId7" Type="http://schemas.openxmlformats.org/officeDocument/2006/relationships/hyperlink" Target="#'&#24773;&#22577;&#20849;&#26377;&#12471;&#12473;&#12486;&#12512;&#23455;&#26045;&#65288;&#25351;&#23450;&#22411;&#65289;'!A1"/><Relationship Id="rId12" Type="http://schemas.openxmlformats.org/officeDocument/2006/relationships/hyperlink" Target="#'&#24555;&#36969;&#12488;&#12452;&#12524;&#23455;&#26045;&#65288;&#24076;&#26395;&#22411;&#65289;'!A1"/><Relationship Id="rId17" Type="http://schemas.openxmlformats.org/officeDocument/2006/relationships/hyperlink" Target="#&#24555;&#36969;&#12488;&#12452;&#12524;&#36027;&#29992;!A1"/><Relationship Id="rId2" Type="http://schemas.openxmlformats.org/officeDocument/2006/relationships/hyperlink" Target="#&#12454;&#12451;&#12540;&#12463;&#12522;&#12540;&#12473;&#12479;&#12531;&#12473;&#32080;&#26524;!A1"/><Relationship Id="rId16" Type="http://schemas.openxmlformats.org/officeDocument/2006/relationships/hyperlink" Target="#'&#24555;&#36969;&#12488;&#12452;&#12524;&#26410;&#23455;&#26045;&#65288;&#25351;&#23450;&#22411;&#65289;'!A1"/><Relationship Id="rId1" Type="http://schemas.openxmlformats.org/officeDocument/2006/relationships/hyperlink" Target="#&#38651;&#23376;&#32013;&#21697;!A1"/><Relationship Id="rId6" Type="http://schemas.openxmlformats.org/officeDocument/2006/relationships/hyperlink" Target="#&#36913;&#20241;2&#26085;&#26410;&#36948;&#25104;!A1"/><Relationship Id="rId11" Type="http://schemas.openxmlformats.org/officeDocument/2006/relationships/hyperlink" Target="#'&#36960;&#38548;&#33256;&#22580;&#23455;&#26045;&#65288;&#24076;&#26395;&#22411;&#65289;'!A1"/><Relationship Id="rId5" Type="http://schemas.openxmlformats.org/officeDocument/2006/relationships/hyperlink" Target="#&#36913;&#20241;2&#26085;&#20132;&#26367;&#21046;&#23455;&#26045;!A1"/><Relationship Id="rId15" Type="http://schemas.openxmlformats.org/officeDocument/2006/relationships/hyperlink" Target="#&#22522;&#26412;&#24773;&#22577;&#20837;&#21147;!A1"/><Relationship Id="rId10" Type="http://schemas.openxmlformats.org/officeDocument/2006/relationships/hyperlink" Target="#'&#36960;&#38548;&#33256;&#22580;&#23455;&#26045;&#65288;&#25351;&#23450;&#22411;&#65289;'!A1"/><Relationship Id="rId4" Type="http://schemas.openxmlformats.org/officeDocument/2006/relationships/hyperlink" Target="#'&#36913;&#20241;2&#26085;&#35336;&#30011;&#23455;&#32318;&#34920; (&#35352;&#20837;&#20363;)'!A1"/><Relationship Id="rId9" Type="http://schemas.openxmlformats.org/officeDocument/2006/relationships/hyperlink" Target="#'&#21029;&#32025;&#12288;&#21033;&#29992;&#12518;&#12540;&#12470;&#12540;&#30906;&#35469;&#26360;'!A1"/><Relationship Id="rId14" Type="http://schemas.openxmlformats.org/officeDocument/2006/relationships/hyperlink" Target="#&#29105;&#20013;&#30151;&#36027;&#29992;!A1"/></Relationships>
</file>

<file path=xl/drawings/drawing1.xml><?xml version="1.0" encoding="utf-8"?>
<xdr:wsDr xmlns:xdr="http://schemas.openxmlformats.org/drawingml/2006/spreadsheetDrawing" xmlns:a="http://schemas.openxmlformats.org/drawingml/2006/main">
  <xdr:twoCellAnchor editAs="absolute">
    <xdr:from>
      <xdr:col>0</xdr:col>
      <xdr:colOff>45439</xdr:colOff>
      <xdr:row>0</xdr:row>
      <xdr:rowOff>211312</xdr:rowOff>
    </xdr:from>
    <xdr:to>
      <xdr:col>0</xdr:col>
      <xdr:colOff>520987</xdr:colOff>
      <xdr:row>3</xdr:row>
      <xdr:rowOff>122518</xdr:rowOff>
    </xdr:to>
    <xdr:pic>
      <xdr:nvPicPr>
        <xdr:cNvPr id="2" name="図 1">
          <a:extLst>
            <a:ext uri="{FF2B5EF4-FFF2-40B4-BE49-F238E27FC236}">
              <a16:creationId xmlns:a16="http://schemas.microsoft.com/office/drawing/2014/main" id="{330DE0C8-A6AC-4A98-A572-95F8AA5972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39" y="211312"/>
          <a:ext cx="475548" cy="520806"/>
        </a:xfrm>
        <a:prstGeom prst="rect">
          <a:avLst/>
        </a:prstGeom>
        <a:noFill/>
        <a:ln>
          <a:noFill/>
        </a:ln>
      </xdr:spPr>
    </xdr:pic>
    <xdr:clientData/>
  </xdr:twoCellAnchor>
  <xdr:twoCellAnchor>
    <xdr:from>
      <xdr:col>0</xdr:col>
      <xdr:colOff>4615</xdr:colOff>
      <xdr:row>0</xdr:row>
      <xdr:rowOff>2062</xdr:rowOff>
    </xdr:from>
    <xdr:to>
      <xdr:col>0</xdr:col>
      <xdr:colOff>2806265</xdr:colOff>
      <xdr:row>20</xdr:row>
      <xdr:rowOff>342901</xdr:rowOff>
    </xdr:to>
    <xdr:grpSp>
      <xdr:nvGrpSpPr>
        <xdr:cNvPr id="3" name="グループ化 2">
          <a:extLst>
            <a:ext uri="{FF2B5EF4-FFF2-40B4-BE49-F238E27FC236}">
              <a16:creationId xmlns:a16="http://schemas.microsoft.com/office/drawing/2014/main" id="{7E7FD0D6-6507-4964-BBB1-0D581295796B}"/>
            </a:ext>
          </a:extLst>
        </xdr:cNvPr>
        <xdr:cNvGrpSpPr/>
      </xdr:nvGrpSpPr>
      <xdr:grpSpPr>
        <a:xfrm>
          <a:off x="4615" y="2062"/>
          <a:ext cx="2801650" cy="11376232"/>
          <a:chOff x="0" y="129058"/>
          <a:chExt cx="2801650" cy="8946408"/>
        </a:xfrm>
      </xdr:grpSpPr>
      <xdr:sp macro="" textlink="">
        <xdr:nvSpPr>
          <xdr:cNvPr id="4" name="正方形/長方形 3">
            <a:extLst>
              <a:ext uri="{FF2B5EF4-FFF2-40B4-BE49-F238E27FC236}">
                <a16:creationId xmlns:a16="http://schemas.microsoft.com/office/drawing/2014/main" id="{2C21D96A-CC45-BAF0-63E3-581C6F28B628}"/>
              </a:ext>
            </a:extLst>
          </xdr:cNvPr>
          <xdr:cNvSpPr/>
        </xdr:nvSpPr>
        <xdr:spPr>
          <a:xfrm>
            <a:off x="0" y="129058"/>
            <a:ext cx="2801650" cy="8946408"/>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5" name="正方形/長方形 4">
            <a:hlinkClick xmlns:r="http://schemas.openxmlformats.org/officeDocument/2006/relationships" r:id="rId2"/>
            <a:extLst>
              <a:ext uri="{FF2B5EF4-FFF2-40B4-BE49-F238E27FC236}">
                <a16:creationId xmlns:a16="http://schemas.microsoft.com/office/drawing/2014/main" id="{3573C56D-CE92-6055-582D-D15344815CFD}"/>
              </a:ext>
            </a:extLst>
          </xdr:cNvPr>
          <xdr:cNvSpPr/>
        </xdr:nvSpPr>
        <xdr:spPr>
          <a:xfrm>
            <a:off x="37422" y="1287095"/>
            <a:ext cx="2696825" cy="3602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電子納品</a:t>
            </a:r>
            <a:endParaRPr kumimoji="1" lang="en-US" altLang="ja-JP" sz="1400" b="0">
              <a:solidFill>
                <a:schemeClr val="tx1"/>
              </a:solidFill>
              <a:latin typeface="Meiryo UI" panose="020B0604030504040204" pitchFamily="50" charset="-128"/>
              <a:ea typeface="Meiryo UI" panose="020B0604030504040204" pitchFamily="50" charset="-128"/>
            </a:endParaRPr>
          </a:p>
        </xdr:txBody>
      </xdr:sp>
      <xdr:sp macro="" textlink="">
        <xdr:nvSpPr>
          <xdr:cNvPr id="6" name="正方形/長方形 5">
            <a:hlinkClick xmlns:r="http://schemas.openxmlformats.org/officeDocument/2006/relationships" r:id="rId3"/>
            <a:extLst>
              <a:ext uri="{FF2B5EF4-FFF2-40B4-BE49-F238E27FC236}">
                <a16:creationId xmlns:a16="http://schemas.microsoft.com/office/drawing/2014/main" id="{15BD3DD9-A224-3EC5-8CB7-D902741A9D30}"/>
              </a:ext>
            </a:extLst>
          </xdr:cNvPr>
          <xdr:cNvSpPr/>
        </xdr:nvSpPr>
        <xdr:spPr>
          <a:xfrm>
            <a:off x="34247" y="2208589"/>
            <a:ext cx="2708607" cy="38157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ウィークリースタンス結果</a:t>
            </a:r>
          </a:p>
        </xdr:txBody>
      </xdr:sp>
      <xdr:sp macro="" textlink="">
        <xdr:nvSpPr>
          <xdr:cNvPr id="7" name="正方形/長方形 6">
            <a:hlinkClick xmlns:r="http://schemas.openxmlformats.org/officeDocument/2006/relationships" r:id="rId4"/>
            <a:extLst>
              <a:ext uri="{FF2B5EF4-FFF2-40B4-BE49-F238E27FC236}">
                <a16:creationId xmlns:a16="http://schemas.microsoft.com/office/drawing/2014/main" id="{E605515C-3DBE-A991-1CDF-8A8EFA6CA6FE}"/>
              </a:ext>
            </a:extLst>
          </xdr:cNvPr>
          <xdr:cNvSpPr/>
        </xdr:nvSpPr>
        <xdr:spPr>
          <a:xfrm>
            <a:off x="34247" y="2684333"/>
            <a:ext cx="2708660" cy="377648"/>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週休</a:t>
            </a:r>
            <a:r>
              <a:rPr kumimoji="1" lang="en-US" altLang="ja-JP" sz="1400" b="0">
                <a:solidFill>
                  <a:schemeClr val="tx1"/>
                </a:solidFill>
                <a:latin typeface="Meiryo UI" panose="020B0604030504040204" pitchFamily="50" charset="-128"/>
                <a:ea typeface="Meiryo UI" panose="020B0604030504040204" pitchFamily="50" charset="-128"/>
              </a:rPr>
              <a:t>2</a:t>
            </a:r>
            <a:r>
              <a:rPr kumimoji="1" lang="ja-JP" altLang="en-US" sz="1400" b="0">
                <a:solidFill>
                  <a:schemeClr val="tx1"/>
                </a:solidFill>
                <a:latin typeface="Meiryo UI" panose="020B0604030504040204" pitchFamily="50" charset="-128"/>
                <a:ea typeface="Meiryo UI" panose="020B0604030504040204" pitchFamily="50" charset="-128"/>
              </a:rPr>
              <a:t>日計画実績表</a:t>
            </a:r>
          </a:p>
        </xdr:txBody>
      </xdr:sp>
      <xdr:sp macro="" textlink="">
        <xdr:nvSpPr>
          <xdr:cNvPr id="8" name="正方形/長方形 7">
            <a:hlinkClick xmlns:r="http://schemas.openxmlformats.org/officeDocument/2006/relationships" r:id="rId5"/>
            <a:extLst>
              <a:ext uri="{FF2B5EF4-FFF2-40B4-BE49-F238E27FC236}">
                <a16:creationId xmlns:a16="http://schemas.microsoft.com/office/drawing/2014/main" id="{307A9E2F-8DAC-38F4-E40D-516E523828CD}"/>
              </a:ext>
            </a:extLst>
          </xdr:cNvPr>
          <xdr:cNvSpPr/>
        </xdr:nvSpPr>
        <xdr:spPr>
          <a:xfrm>
            <a:off x="34247" y="3156153"/>
            <a:ext cx="2708607" cy="38260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週休</a:t>
            </a:r>
            <a:r>
              <a:rPr kumimoji="1" lang="en-US" altLang="ja-JP" sz="1400" b="0">
                <a:solidFill>
                  <a:schemeClr val="tx1"/>
                </a:solidFill>
                <a:latin typeface="Meiryo UI" panose="020B0604030504040204" pitchFamily="50" charset="-128"/>
                <a:ea typeface="Meiryo UI" panose="020B0604030504040204" pitchFamily="50" charset="-128"/>
              </a:rPr>
              <a:t>2</a:t>
            </a:r>
            <a:r>
              <a:rPr kumimoji="1" lang="ja-JP" altLang="en-US" sz="1400" b="0">
                <a:solidFill>
                  <a:schemeClr val="tx1"/>
                </a:solidFill>
                <a:latin typeface="Meiryo UI" panose="020B0604030504040204" pitchFamily="50" charset="-128"/>
                <a:ea typeface="Meiryo UI" panose="020B0604030504040204" pitchFamily="50" charset="-128"/>
              </a:rPr>
              <a:t>日計画実績表（記入例）</a:t>
            </a:r>
            <a:endParaRPr kumimoji="1" lang="en-US" altLang="ja-JP" sz="1400" b="0">
              <a:solidFill>
                <a:schemeClr val="tx1"/>
              </a:solidFill>
              <a:latin typeface="Meiryo UI" panose="020B0604030504040204" pitchFamily="50" charset="-128"/>
              <a:ea typeface="Meiryo UI" panose="020B0604030504040204" pitchFamily="50" charset="-128"/>
            </a:endParaRPr>
          </a:p>
        </xdr:txBody>
      </xdr:sp>
      <xdr:sp macro="" textlink="">
        <xdr:nvSpPr>
          <xdr:cNvPr id="9" name="正方形/長方形 8">
            <a:hlinkClick xmlns:r="http://schemas.openxmlformats.org/officeDocument/2006/relationships" r:id="rId6"/>
            <a:extLst>
              <a:ext uri="{FF2B5EF4-FFF2-40B4-BE49-F238E27FC236}">
                <a16:creationId xmlns:a16="http://schemas.microsoft.com/office/drawing/2014/main" id="{1E42E24A-9FC5-A5CC-96D8-F9C6A7BF6E18}"/>
              </a:ext>
            </a:extLst>
          </xdr:cNvPr>
          <xdr:cNvSpPr/>
        </xdr:nvSpPr>
        <xdr:spPr>
          <a:xfrm>
            <a:off x="34247" y="3632933"/>
            <a:ext cx="2689460" cy="35598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週休</a:t>
            </a:r>
            <a:r>
              <a:rPr kumimoji="1" lang="en-US" altLang="ja-JP" sz="1400" b="0">
                <a:solidFill>
                  <a:schemeClr val="tx1"/>
                </a:solidFill>
                <a:latin typeface="Meiryo UI" panose="020B0604030504040204" pitchFamily="50" charset="-128"/>
                <a:ea typeface="Meiryo UI" panose="020B0604030504040204" pitchFamily="50" charset="-128"/>
              </a:rPr>
              <a:t>2</a:t>
            </a:r>
            <a:r>
              <a:rPr kumimoji="1" lang="ja-JP" altLang="en-US" sz="1400" b="0">
                <a:solidFill>
                  <a:schemeClr val="tx1"/>
                </a:solidFill>
                <a:latin typeface="Meiryo UI" panose="020B0604030504040204" pitchFamily="50" charset="-128"/>
                <a:ea typeface="Meiryo UI" panose="020B0604030504040204" pitchFamily="50" charset="-128"/>
              </a:rPr>
              <a:t>日交替制実施</a:t>
            </a:r>
          </a:p>
        </xdr:txBody>
      </xdr:sp>
      <xdr:sp macro="" textlink="">
        <xdr:nvSpPr>
          <xdr:cNvPr id="10" name="正方形/長方形 9">
            <a:hlinkClick xmlns:r="http://schemas.openxmlformats.org/officeDocument/2006/relationships" r:id="rId7"/>
            <a:extLst>
              <a:ext uri="{FF2B5EF4-FFF2-40B4-BE49-F238E27FC236}">
                <a16:creationId xmlns:a16="http://schemas.microsoft.com/office/drawing/2014/main" id="{74CDA91A-E8B1-9E01-693B-64958BFA2D92}"/>
              </a:ext>
            </a:extLst>
          </xdr:cNvPr>
          <xdr:cNvSpPr/>
        </xdr:nvSpPr>
        <xdr:spPr>
          <a:xfrm>
            <a:off x="34247" y="4083092"/>
            <a:ext cx="2689460" cy="3416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週休</a:t>
            </a:r>
            <a:r>
              <a:rPr kumimoji="1" lang="en-US" altLang="ja-JP" sz="1400" b="0">
                <a:solidFill>
                  <a:schemeClr val="tx1"/>
                </a:solidFill>
                <a:latin typeface="Meiryo UI" panose="020B0604030504040204" pitchFamily="50" charset="-128"/>
                <a:ea typeface="Meiryo UI" panose="020B0604030504040204" pitchFamily="50" charset="-128"/>
              </a:rPr>
              <a:t>2</a:t>
            </a:r>
            <a:r>
              <a:rPr kumimoji="1" lang="ja-JP" altLang="en-US" sz="1400" b="0">
                <a:solidFill>
                  <a:schemeClr val="tx1"/>
                </a:solidFill>
                <a:latin typeface="Meiryo UI" panose="020B0604030504040204" pitchFamily="50" charset="-128"/>
                <a:ea typeface="Meiryo UI" panose="020B0604030504040204" pitchFamily="50" charset="-128"/>
              </a:rPr>
              <a:t>日未達成</a:t>
            </a:r>
          </a:p>
        </xdr:txBody>
      </xdr:sp>
      <xdr:sp macro="" textlink="">
        <xdr:nvSpPr>
          <xdr:cNvPr id="11" name="正方形/長方形 10">
            <a:hlinkClick xmlns:r="http://schemas.openxmlformats.org/officeDocument/2006/relationships" r:id="rId8"/>
            <a:extLst>
              <a:ext uri="{FF2B5EF4-FFF2-40B4-BE49-F238E27FC236}">
                <a16:creationId xmlns:a16="http://schemas.microsoft.com/office/drawing/2014/main" id="{249771B9-12DE-01A2-6F5C-89C01B8813A9}"/>
              </a:ext>
            </a:extLst>
          </xdr:cNvPr>
          <xdr:cNvSpPr/>
        </xdr:nvSpPr>
        <xdr:spPr>
          <a:xfrm>
            <a:off x="34247" y="4518910"/>
            <a:ext cx="2689460" cy="35097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情報共有システム実施（指定型）</a:t>
            </a:r>
          </a:p>
        </xdr:txBody>
      </xdr:sp>
      <xdr:sp macro="" textlink="">
        <xdr:nvSpPr>
          <xdr:cNvPr id="12" name="正方形/長方形 11">
            <a:hlinkClick xmlns:r="http://schemas.openxmlformats.org/officeDocument/2006/relationships" r:id="rId9"/>
            <a:extLst>
              <a:ext uri="{FF2B5EF4-FFF2-40B4-BE49-F238E27FC236}">
                <a16:creationId xmlns:a16="http://schemas.microsoft.com/office/drawing/2014/main" id="{6DB1C4B8-83ED-6F5E-2901-4413BD7B8D23}"/>
              </a:ext>
            </a:extLst>
          </xdr:cNvPr>
          <xdr:cNvSpPr/>
        </xdr:nvSpPr>
        <xdr:spPr>
          <a:xfrm>
            <a:off x="34247" y="4964054"/>
            <a:ext cx="2705407" cy="37334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情報共有システム実施（希望型）</a:t>
            </a:r>
          </a:p>
        </xdr:txBody>
      </xdr:sp>
      <xdr:sp macro="" textlink="">
        <xdr:nvSpPr>
          <xdr:cNvPr id="13" name="正方形/長方形 12">
            <a:hlinkClick xmlns:r="http://schemas.openxmlformats.org/officeDocument/2006/relationships" r:id="rId10"/>
            <a:extLst>
              <a:ext uri="{FF2B5EF4-FFF2-40B4-BE49-F238E27FC236}">
                <a16:creationId xmlns:a16="http://schemas.microsoft.com/office/drawing/2014/main" id="{A3DD81E8-FE7A-6D71-27EE-75D776631D5C}"/>
              </a:ext>
            </a:extLst>
          </xdr:cNvPr>
          <xdr:cNvSpPr/>
        </xdr:nvSpPr>
        <xdr:spPr>
          <a:xfrm>
            <a:off x="34247" y="5431576"/>
            <a:ext cx="2708607" cy="35643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別紙　利用ユーザー確認書</a:t>
            </a:r>
          </a:p>
        </xdr:txBody>
      </xdr:sp>
      <xdr:sp macro="" textlink="">
        <xdr:nvSpPr>
          <xdr:cNvPr id="14" name="正方形/長方形 13">
            <a:hlinkClick xmlns:r="http://schemas.openxmlformats.org/officeDocument/2006/relationships" r:id="rId11"/>
            <a:extLst>
              <a:ext uri="{FF2B5EF4-FFF2-40B4-BE49-F238E27FC236}">
                <a16:creationId xmlns:a16="http://schemas.microsoft.com/office/drawing/2014/main" id="{B672C178-9AFE-2832-5F9D-864BA9227203}"/>
              </a:ext>
            </a:extLst>
          </xdr:cNvPr>
          <xdr:cNvSpPr/>
        </xdr:nvSpPr>
        <xdr:spPr>
          <a:xfrm>
            <a:off x="34247" y="5882182"/>
            <a:ext cx="2705503" cy="3581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遠隔臨場実施（指定型）</a:t>
            </a:r>
          </a:p>
        </xdr:txBody>
      </xdr:sp>
      <xdr:sp macro="" textlink="">
        <xdr:nvSpPr>
          <xdr:cNvPr id="15" name="正方形/長方形 14">
            <a:hlinkClick xmlns:r="http://schemas.openxmlformats.org/officeDocument/2006/relationships" r:id="rId12"/>
            <a:extLst>
              <a:ext uri="{FF2B5EF4-FFF2-40B4-BE49-F238E27FC236}">
                <a16:creationId xmlns:a16="http://schemas.microsoft.com/office/drawing/2014/main" id="{0B2FEE5B-DDDC-B032-D8FF-CBB4E5CB541E}"/>
              </a:ext>
            </a:extLst>
          </xdr:cNvPr>
          <xdr:cNvSpPr/>
        </xdr:nvSpPr>
        <xdr:spPr>
          <a:xfrm>
            <a:off x="34247" y="6334456"/>
            <a:ext cx="2708660" cy="36006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遠隔臨場実施（希望型）</a:t>
            </a:r>
            <a:endParaRPr kumimoji="1" lang="en-US" altLang="ja-JP" sz="1400" b="0">
              <a:solidFill>
                <a:schemeClr val="tx1"/>
              </a:solidFill>
              <a:latin typeface="Meiryo UI" panose="020B0604030504040204" pitchFamily="50" charset="-128"/>
              <a:ea typeface="Meiryo UI" panose="020B0604030504040204" pitchFamily="50" charset="-128"/>
            </a:endParaRPr>
          </a:p>
        </xdr:txBody>
      </xdr:sp>
      <xdr:sp macro="" textlink="">
        <xdr:nvSpPr>
          <xdr:cNvPr id="16" name="正方形/長方形 15">
            <a:hlinkClick xmlns:r="http://schemas.openxmlformats.org/officeDocument/2006/relationships" r:id="rId13"/>
            <a:extLst>
              <a:ext uri="{FF2B5EF4-FFF2-40B4-BE49-F238E27FC236}">
                <a16:creationId xmlns:a16="http://schemas.microsoft.com/office/drawing/2014/main" id="{7B0C392B-0AE6-6013-2280-309B0FB87AC2}"/>
              </a:ext>
            </a:extLst>
          </xdr:cNvPr>
          <xdr:cNvSpPr/>
        </xdr:nvSpPr>
        <xdr:spPr>
          <a:xfrm>
            <a:off x="34247" y="6788694"/>
            <a:ext cx="2705407" cy="347438"/>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快適トイレ実施（希望型）</a:t>
            </a:r>
          </a:p>
        </xdr:txBody>
      </xdr:sp>
      <xdr:sp macro="" textlink="">
        <xdr:nvSpPr>
          <xdr:cNvPr id="17" name="正方形/長方形 16">
            <a:hlinkClick xmlns:r="http://schemas.openxmlformats.org/officeDocument/2006/relationships" r:id="rId14"/>
            <a:extLst>
              <a:ext uri="{FF2B5EF4-FFF2-40B4-BE49-F238E27FC236}">
                <a16:creationId xmlns:a16="http://schemas.microsoft.com/office/drawing/2014/main" id="{9B0C1204-C733-8A79-9ECA-6A42013715E1}"/>
              </a:ext>
            </a:extLst>
          </xdr:cNvPr>
          <xdr:cNvSpPr/>
        </xdr:nvSpPr>
        <xdr:spPr>
          <a:xfrm>
            <a:off x="34247" y="8163658"/>
            <a:ext cx="2708607" cy="35849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熱中症実施</a:t>
            </a:r>
          </a:p>
        </xdr:txBody>
      </xdr:sp>
      <xdr:sp macro="" textlink="">
        <xdr:nvSpPr>
          <xdr:cNvPr id="18" name="正方形/長方形 17">
            <a:hlinkClick xmlns:r="http://schemas.openxmlformats.org/officeDocument/2006/relationships" r:id="rId15"/>
            <a:extLst>
              <a:ext uri="{FF2B5EF4-FFF2-40B4-BE49-F238E27FC236}">
                <a16:creationId xmlns:a16="http://schemas.microsoft.com/office/drawing/2014/main" id="{F0B83530-90D6-321F-0174-0971EC8D3FCC}"/>
              </a:ext>
            </a:extLst>
          </xdr:cNvPr>
          <xdr:cNvSpPr/>
        </xdr:nvSpPr>
        <xdr:spPr>
          <a:xfrm>
            <a:off x="34247" y="8616325"/>
            <a:ext cx="2686303" cy="36418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熱中症費用</a:t>
            </a:r>
          </a:p>
        </xdr:txBody>
      </xdr:sp>
      <xdr:sp macro="" textlink="">
        <xdr:nvSpPr>
          <xdr:cNvPr id="21" name="正方形/長方形 20">
            <a:hlinkClick xmlns:r="http://schemas.openxmlformats.org/officeDocument/2006/relationships" r:id="rId16"/>
            <a:extLst>
              <a:ext uri="{FF2B5EF4-FFF2-40B4-BE49-F238E27FC236}">
                <a16:creationId xmlns:a16="http://schemas.microsoft.com/office/drawing/2014/main" id="{63BDF17C-A944-B50A-AFF8-91357B672796}"/>
              </a:ext>
            </a:extLst>
          </xdr:cNvPr>
          <xdr:cNvSpPr/>
        </xdr:nvSpPr>
        <xdr:spPr>
          <a:xfrm>
            <a:off x="37422" y="834801"/>
            <a:ext cx="2702390" cy="3581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sp macro="" textlink="">
        <xdr:nvSpPr>
          <xdr:cNvPr id="23" name="正方形/長方形 22">
            <a:hlinkClick xmlns:r="http://schemas.openxmlformats.org/officeDocument/2006/relationships" r:id="rId17"/>
            <a:extLst>
              <a:ext uri="{FF2B5EF4-FFF2-40B4-BE49-F238E27FC236}">
                <a16:creationId xmlns:a16="http://schemas.microsoft.com/office/drawing/2014/main" id="{B77F3F9D-9EF3-E7DE-C445-A3B05C71C67F}"/>
              </a:ext>
            </a:extLst>
          </xdr:cNvPr>
          <xdr:cNvSpPr/>
        </xdr:nvSpPr>
        <xdr:spPr>
          <a:xfrm>
            <a:off x="34247" y="7230306"/>
            <a:ext cx="2705407" cy="37215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快適トイレ未実施（指定型）</a:t>
            </a:r>
          </a:p>
        </xdr:txBody>
      </xdr:sp>
      <xdr:sp macro="" textlink="">
        <xdr:nvSpPr>
          <xdr:cNvPr id="24" name="正方形/長方形 23">
            <a:hlinkClick xmlns:r="http://schemas.openxmlformats.org/officeDocument/2006/relationships" r:id="rId18"/>
            <a:extLst>
              <a:ext uri="{FF2B5EF4-FFF2-40B4-BE49-F238E27FC236}">
                <a16:creationId xmlns:a16="http://schemas.microsoft.com/office/drawing/2014/main" id="{9E545E24-151B-393A-18BB-8A49822D2B2E}"/>
              </a:ext>
            </a:extLst>
          </xdr:cNvPr>
          <xdr:cNvSpPr/>
        </xdr:nvSpPr>
        <xdr:spPr>
          <a:xfrm>
            <a:off x="34247" y="7696630"/>
            <a:ext cx="2708582" cy="37285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快適トイレ費用</a:t>
            </a:r>
          </a:p>
        </xdr:txBody>
      </xdr:sp>
      <xdr:sp macro="" textlink="">
        <xdr:nvSpPr>
          <xdr:cNvPr id="25" name="正方形/長方形 24">
            <a:hlinkClick xmlns:r="http://schemas.openxmlformats.org/officeDocument/2006/relationships" r:id="rId19"/>
            <a:extLst>
              <a:ext uri="{FF2B5EF4-FFF2-40B4-BE49-F238E27FC236}">
                <a16:creationId xmlns:a16="http://schemas.microsoft.com/office/drawing/2014/main" id="{34F91845-4A80-DE78-055B-A0DB62E65E1C}"/>
              </a:ext>
            </a:extLst>
          </xdr:cNvPr>
          <xdr:cNvSpPr/>
        </xdr:nvSpPr>
        <xdr:spPr>
          <a:xfrm>
            <a:off x="37422" y="1741528"/>
            <a:ext cx="2696825" cy="37288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ウィークリースタンス実施</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211889</xdr:colOff>
      <xdr:row>26</xdr:row>
      <xdr:rowOff>0</xdr:rowOff>
    </xdr:from>
    <xdr:to>
      <xdr:col>10</xdr:col>
      <xdr:colOff>36930</xdr:colOff>
      <xdr:row>29</xdr:row>
      <xdr:rowOff>0</xdr:rowOff>
    </xdr:to>
    <xdr:sp macro="" textlink="">
      <xdr:nvSpPr>
        <xdr:cNvPr id="2" name="AutoShape 51">
          <a:extLst>
            <a:ext uri="{FF2B5EF4-FFF2-40B4-BE49-F238E27FC236}">
              <a16:creationId xmlns:a16="http://schemas.microsoft.com/office/drawing/2014/main" id="{16EDD3E5-F36E-4102-9A18-9799482DAD4F}"/>
            </a:ext>
          </a:extLst>
        </xdr:cNvPr>
        <xdr:cNvSpPr>
          <a:spLocks/>
        </xdr:cNvSpPr>
      </xdr:nvSpPr>
      <xdr:spPr bwMode="auto">
        <a:xfrm>
          <a:off x="2269289" y="5829300"/>
          <a:ext cx="82216"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32</xdr:row>
      <xdr:rowOff>0</xdr:rowOff>
    </xdr:from>
    <xdr:to>
      <xdr:col>10</xdr:col>
      <xdr:colOff>133350</xdr:colOff>
      <xdr:row>35</xdr:row>
      <xdr:rowOff>0</xdr:rowOff>
    </xdr:to>
    <xdr:sp macro="" textlink="">
      <xdr:nvSpPr>
        <xdr:cNvPr id="3" name="AutoShape 52">
          <a:extLst>
            <a:ext uri="{FF2B5EF4-FFF2-40B4-BE49-F238E27FC236}">
              <a16:creationId xmlns:a16="http://schemas.microsoft.com/office/drawing/2014/main" id="{3FC44489-F799-421A-9244-5E9198600F77}"/>
            </a:ext>
          </a:extLst>
        </xdr:cNvPr>
        <xdr:cNvSpPr>
          <a:spLocks/>
        </xdr:cNvSpPr>
      </xdr:nvSpPr>
      <xdr:spPr bwMode="auto">
        <a:xfrm>
          <a:off x="236220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26</xdr:row>
      <xdr:rowOff>0</xdr:rowOff>
    </xdr:from>
    <xdr:to>
      <xdr:col>24</xdr:col>
      <xdr:colOff>85725</xdr:colOff>
      <xdr:row>29</xdr:row>
      <xdr:rowOff>9525</xdr:rowOff>
    </xdr:to>
    <xdr:sp macro="" textlink="">
      <xdr:nvSpPr>
        <xdr:cNvPr id="4" name="AutoShape 53">
          <a:extLst>
            <a:ext uri="{FF2B5EF4-FFF2-40B4-BE49-F238E27FC236}">
              <a16:creationId xmlns:a16="http://schemas.microsoft.com/office/drawing/2014/main" id="{1FBF0AA4-03B5-485B-997F-D63423053635}"/>
            </a:ext>
          </a:extLst>
        </xdr:cNvPr>
        <xdr:cNvSpPr>
          <a:spLocks/>
        </xdr:cNvSpPr>
      </xdr:nvSpPr>
      <xdr:spPr bwMode="auto">
        <a:xfrm>
          <a:off x="5753100"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32</xdr:row>
      <xdr:rowOff>0</xdr:rowOff>
    </xdr:from>
    <xdr:to>
      <xdr:col>24</xdr:col>
      <xdr:colOff>85725</xdr:colOff>
      <xdr:row>35</xdr:row>
      <xdr:rowOff>9525</xdr:rowOff>
    </xdr:to>
    <xdr:sp macro="" textlink="">
      <xdr:nvSpPr>
        <xdr:cNvPr id="5" name="AutoShape 54">
          <a:extLst>
            <a:ext uri="{FF2B5EF4-FFF2-40B4-BE49-F238E27FC236}">
              <a16:creationId xmlns:a16="http://schemas.microsoft.com/office/drawing/2014/main" id="{18792DF0-116B-4917-9BBF-086721378E8F}"/>
            </a:ext>
          </a:extLst>
        </xdr:cNvPr>
        <xdr:cNvSpPr>
          <a:spLocks/>
        </xdr:cNvSpPr>
      </xdr:nvSpPr>
      <xdr:spPr bwMode="auto">
        <a:xfrm>
          <a:off x="5753100"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30</xdr:row>
      <xdr:rowOff>0</xdr:rowOff>
    </xdr:from>
    <xdr:to>
      <xdr:col>26</xdr:col>
      <xdr:colOff>0</xdr:colOff>
      <xdr:row>36</xdr:row>
      <xdr:rowOff>0</xdr:rowOff>
    </xdr:to>
    <xdr:cxnSp macro="">
      <xdr:nvCxnSpPr>
        <xdr:cNvPr id="6" name="直線コネクタ 5">
          <a:extLst>
            <a:ext uri="{FF2B5EF4-FFF2-40B4-BE49-F238E27FC236}">
              <a16:creationId xmlns:a16="http://schemas.microsoft.com/office/drawing/2014/main" id="{BC174EEF-9F5F-4F32-870A-9C52805C58D4}"/>
            </a:ext>
          </a:extLst>
        </xdr:cNvPr>
        <xdr:cNvCxnSpPr/>
      </xdr:nvCxnSpPr>
      <xdr:spPr>
        <a:xfrm>
          <a:off x="514350" y="6629400"/>
          <a:ext cx="5743575" cy="1200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211889</xdr:colOff>
      <xdr:row>26</xdr:row>
      <xdr:rowOff>0</xdr:rowOff>
    </xdr:from>
    <xdr:to>
      <xdr:col>10</xdr:col>
      <xdr:colOff>36930</xdr:colOff>
      <xdr:row>29</xdr:row>
      <xdr:rowOff>0</xdr:rowOff>
    </xdr:to>
    <xdr:sp macro="" textlink="">
      <xdr:nvSpPr>
        <xdr:cNvPr id="31" name="AutoShape 51">
          <a:extLst>
            <a:ext uri="{FF2B5EF4-FFF2-40B4-BE49-F238E27FC236}">
              <a16:creationId xmlns:a16="http://schemas.microsoft.com/office/drawing/2014/main" id="{02C51A47-B9E3-4663-95F1-69C1112EA6B7}"/>
            </a:ext>
          </a:extLst>
        </xdr:cNvPr>
        <xdr:cNvSpPr>
          <a:spLocks/>
        </xdr:cNvSpPr>
      </xdr:nvSpPr>
      <xdr:spPr bwMode="auto">
        <a:xfrm>
          <a:off x="5260139" y="6172200"/>
          <a:ext cx="82216"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0</xdr:row>
      <xdr:rowOff>19050</xdr:rowOff>
    </xdr:from>
    <xdr:to>
      <xdr:col>25</xdr:col>
      <xdr:colOff>219075</xdr:colOff>
      <xdr:row>0</xdr:row>
      <xdr:rowOff>266700</xdr:rowOff>
    </xdr:to>
    <xdr:sp macro="" textlink="">
      <xdr:nvSpPr>
        <xdr:cNvPr id="32" name="正方形/長方形 31">
          <a:extLst>
            <a:ext uri="{FF2B5EF4-FFF2-40B4-BE49-F238E27FC236}">
              <a16:creationId xmlns:a16="http://schemas.microsoft.com/office/drawing/2014/main" id="{60C6ECE3-F078-48DB-85D9-AE98DB0CD069}"/>
            </a:ext>
          </a:extLst>
        </xdr:cNvPr>
        <xdr:cNvSpPr/>
      </xdr:nvSpPr>
      <xdr:spPr>
        <a:xfrm>
          <a:off x="3028950" y="19050"/>
          <a:ext cx="6191250" cy="247650"/>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必要に応じて実施</a:t>
          </a:r>
        </a:p>
      </xdr:txBody>
    </xdr:sp>
    <xdr:clientData/>
  </xdr:twoCellAnchor>
  <xdr:twoCellAnchor>
    <xdr:from>
      <xdr:col>0</xdr:col>
      <xdr:colOff>0</xdr:colOff>
      <xdr:row>0</xdr:row>
      <xdr:rowOff>3362</xdr:rowOff>
    </xdr:from>
    <xdr:to>
      <xdr:col>0</xdr:col>
      <xdr:colOff>2798849</xdr:colOff>
      <xdr:row>53</xdr:row>
      <xdr:rowOff>6904</xdr:rowOff>
    </xdr:to>
    <xdr:grpSp>
      <xdr:nvGrpSpPr>
        <xdr:cNvPr id="33" name="グループ化 32">
          <a:extLst>
            <a:ext uri="{FF2B5EF4-FFF2-40B4-BE49-F238E27FC236}">
              <a16:creationId xmlns:a16="http://schemas.microsoft.com/office/drawing/2014/main" id="{D9C7ACB0-E23E-4D6E-BCAE-EEE6BEDD27AF}"/>
            </a:ext>
          </a:extLst>
        </xdr:cNvPr>
        <xdr:cNvGrpSpPr/>
      </xdr:nvGrpSpPr>
      <xdr:grpSpPr>
        <a:xfrm>
          <a:off x="0" y="3362"/>
          <a:ext cx="2798849" cy="11452592"/>
          <a:chOff x="0" y="129058"/>
          <a:chExt cx="2801650" cy="8946408"/>
        </a:xfrm>
      </xdr:grpSpPr>
      <xdr:sp macro="" textlink="">
        <xdr:nvSpPr>
          <xdr:cNvPr id="34" name="正方形/長方形 33">
            <a:extLst>
              <a:ext uri="{FF2B5EF4-FFF2-40B4-BE49-F238E27FC236}">
                <a16:creationId xmlns:a16="http://schemas.microsoft.com/office/drawing/2014/main" id="{725B33C4-C67D-5268-B758-A58DEC6DEE68}"/>
              </a:ext>
            </a:extLst>
          </xdr:cNvPr>
          <xdr:cNvSpPr/>
        </xdr:nvSpPr>
        <xdr:spPr>
          <a:xfrm>
            <a:off x="0" y="129058"/>
            <a:ext cx="2801650" cy="8946408"/>
          </a:xfrm>
          <a:prstGeom prst="rect">
            <a:avLst/>
          </a:prstGeom>
          <a:solidFill>
            <a:srgbClr val="00AC00"/>
          </a:solidFill>
          <a:ln w="12700" cap="flat" cmpd="sng" algn="ctr">
            <a:no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以下のボタンから各シート</a:t>
            </a:r>
            <a:endParaRPr kumimoji="1" lang="en-US" altLang="ja-JP"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に移動できます。</a:t>
            </a:r>
            <a:endParaRPr kumimoji="1" lang="ja-JP" altLang="en-US" sz="12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5" name="正方形/長方形 34">
            <a:hlinkClick xmlns:r="http://schemas.openxmlformats.org/officeDocument/2006/relationships" r:id="rId1"/>
            <a:extLst>
              <a:ext uri="{FF2B5EF4-FFF2-40B4-BE49-F238E27FC236}">
                <a16:creationId xmlns:a16="http://schemas.microsoft.com/office/drawing/2014/main" id="{286CAC9C-C531-D390-8CDF-870B2906BBF0}"/>
              </a:ext>
            </a:extLst>
          </xdr:cNvPr>
          <xdr:cNvSpPr/>
        </xdr:nvSpPr>
        <xdr:spPr>
          <a:xfrm>
            <a:off x="37422" y="1287095"/>
            <a:ext cx="2696825" cy="36025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電子納品</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6" name="正方形/長方形 35">
            <a:hlinkClick xmlns:r="http://schemas.openxmlformats.org/officeDocument/2006/relationships" r:id="rId2"/>
            <a:extLst>
              <a:ext uri="{FF2B5EF4-FFF2-40B4-BE49-F238E27FC236}">
                <a16:creationId xmlns:a16="http://schemas.microsoft.com/office/drawing/2014/main" id="{115A019D-B567-B97E-839D-FB94E2486FAB}"/>
              </a:ext>
            </a:extLst>
          </xdr:cNvPr>
          <xdr:cNvSpPr/>
        </xdr:nvSpPr>
        <xdr:spPr>
          <a:xfrm>
            <a:off x="34247" y="2208589"/>
            <a:ext cx="2708607" cy="38157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ウィークリースタンス結果</a:t>
            </a:r>
          </a:p>
        </xdr:txBody>
      </xdr:sp>
      <xdr:sp macro="" textlink="">
        <xdr:nvSpPr>
          <xdr:cNvPr id="37" name="正方形/長方形 36">
            <a:hlinkClick xmlns:r="http://schemas.openxmlformats.org/officeDocument/2006/relationships" r:id="rId3"/>
            <a:extLst>
              <a:ext uri="{FF2B5EF4-FFF2-40B4-BE49-F238E27FC236}">
                <a16:creationId xmlns:a16="http://schemas.microsoft.com/office/drawing/2014/main" id="{55351492-49BF-551C-F0AA-E941E10896AF}"/>
              </a:ext>
            </a:extLst>
          </xdr:cNvPr>
          <xdr:cNvSpPr/>
        </xdr:nvSpPr>
        <xdr:spPr>
          <a:xfrm>
            <a:off x="34247" y="2684333"/>
            <a:ext cx="2708660" cy="37764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a:t>
            </a:r>
          </a:p>
        </xdr:txBody>
      </xdr:sp>
      <xdr:sp macro="" textlink="">
        <xdr:nvSpPr>
          <xdr:cNvPr id="38" name="正方形/長方形 37">
            <a:hlinkClick xmlns:r="http://schemas.openxmlformats.org/officeDocument/2006/relationships" r:id="rId4"/>
            <a:extLst>
              <a:ext uri="{FF2B5EF4-FFF2-40B4-BE49-F238E27FC236}">
                <a16:creationId xmlns:a16="http://schemas.microsoft.com/office/drawing/2014/main" id="{01097B85-5BA3-4876-36EA-0A5ACF1292F2}"/>
              </a:ext>
            </a:extLst>
          </xdr:cNvPr>
          <xdr:cNvSpPr/>
        </xdr:nvSpPr>
        <xdr:spPr>
          <a:xfrm>
            <a:off x="34247" y="3156153"/>
            <a:ext cx="2708607" cy="38260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日計画実績表（記入例）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9" name="正方形/長方形 38">
            <a:hlinkClick xmlns:r="http://schemas.openxmlformats.org/officeDocument/2006/relationships" r:id="rId5"/>
            <a:extLst>
              <a:ext uri="{FF2B5EF4-FFF2-40B4-BE49-F238E27FC236}">
                <a16:creationId xmlns:a16="http://schemas.microsoft.com/office/drawing/2014/main" id="{4A02B7FF-F360-984D-11B9-8D7246010794}"/>
              </a:ext>
            </a:extLst>
          </xdr:cNvPr>
          <xdr:cNvSpPr/>
        </xdr:nvSpPr>
        <xdr:spPr>
          <a:xfrm>
            <a:off x="34247" y="3632933"/>
            <a:ext cx="2689460" cy="355985"/>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日交替制実施</a:t>
            </a:r>
          </a:p>
        </xdr:txBody>
      </xdr:sp>
      <xdr:sp macro="" textlink="">
        <xdr:nvSpPr>
          <xdr:cNvPr id="40" name="正方形/長方形 39">
            <a:hlinkClick xmlns:r="http://schemas.openxmlformats.org/officeDocument/2006/relationships" r:id="rId6"/>
            <a:extLst>
              <a:ext uri="{FF2B5EF4-FFF2-40B4-BE49-F238E27FC236}">
                <a16:creationId xmlns:a16="http://schemas.microsoft.com/office/drawing/2014/main" id="{5A57312F-14A2-BBA5-9EAE-FB56A1AB27FD}"/>
              </a:ext>
            </a:extLst>
          </xdr:cNvPr>
          <xdr:cNvSpPr/>
        </xdr:nvSpPr>
        <xdr:spPr>
          <a:xfrm>
            <a:off x="34247" y="4083092"/>
            <a:ext cx="2689460" cy="34164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日未達成</a:t>
            </a:r>
          </a:p>
        </xdr:txBody>
      </xdr:sp>
      <xdr:sp macro="" textlink="">
        <xdr:nvSpPr>
          <xdr:cNvPr id="41" name="正方形/長方形 40">
            <a:hlinkClick xmlns:r="http://schemas.openxmlformats.org/officeDocument/2006/relationships" r:id="rId7"/>
            <a:extLst>
              <a:ext uri="{FF2B5EF4-FFF2-40B4-BE49-F238E27FC236}">
                <a16:creationId xmlns:a16="http://schemas.microsoft.com/office/drawing/2014/main" id="{04AA26A2-76EF-0C4F-1E2B-6CD5D036CD42}"/>
              </a:ext>
            </a:extLst>
          </xdr:cNvPr>
          <xdr:cNvSpPr/>
        </xdr:nvSpPr>
        <xdr:spPr>
          <a:xfrm>
            <a:off x="34247" y="4518910"/>
            <a:ext cx="2689460" cy="35097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情報共有システム実施（指定型）</a:t>
            </a:r>
          </a:p>
        </xdr:txBody>
      </xdr:sp>
      <xdr:sp macro="" textlink="">
        <xdr:nvSpPr>
          <xdr:cNvPr id="42" name="正方形/長方形 41">
            <a:hlinkClick xmlns:r="http://schemas.openxmlformats.org/officeDocument/2006/relationships" r:id="rId8"/>
            <a:extLst>
              <a:ext uri="{FF2B5EF4-FFF2-40B4-BE49-F238E27FC236}">
                <a16:creationId xmlns:a16="http://schemas.microsoft.com/office/drawing/2014/main" id="{26D9BFA1-82AC-CF6E-5753-066D807B738C}"/>
              </a:ext>
            </a:extLst>
          </xdr:cNvPr>
          <xdr:cNvSpPr/>
        </xdr:nvSpPr>
        <xdr:spPr>
          <a:xfrm>
            <a:off x="34247" y="4964054"/>
            <a:ext cx="2705407" cy="37334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情報共有システム実施（希望型）</a:t>
            </a:r>
          </a:p>
        </xdr:txBody>
      </xdr:sp>
      <xdr:sp macro="" textlink="">
        <xdr:nvSpPr>
          <xdr:cNvPr id="43" name="正方形/長方形 42">
            <a:hlinkClick xmlns:r="http://schemas.openxmlformats.org/officeDocument/2006/relationships" r:id="rId9"/>
            <a:extLst>
              <a:ext uri="{FF2B5EF4-FFF2-40B4-BE49-F238E27FC236}">
                <a16:creationId xmlns:a16="http://schemas.microsoft.com/office/drawing/2014/main" id="{59679B5E-407A-0F0C-521B-101305C379C1}"/>
              </a:ext>
            </a:extLst>
          </xdr:cNvPr>
          <xdr:cNvSpPr/>
        </xdr:nvSpPr>
        <xdr:spPr>
          <a:xfrm>
            <a:off x="34247" y="5431576"/>
            <a:ext cx="2708607" cy="35643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別紙　利用ユーザー確認書</a:t>
            </a:r>
          </a:p>
        </xdr:txBody>
      </xdr:sp>
      <xdr:sp macro="" textlink="">
        <xdr:nvSpPr>
          <xdr:cNvPr id="44" name="正方形/長方形 43">
            <a:hlinkClick xmlns:r="http://schemas.openxmlformats.org/officeDocument/2006/relationships" r:id="rId10"/>
            <a:extLst>
              <a:ext uri="{FF2B5EF4-FFF2-40B4-BE49-F238E27FC236}">
                <a16:creationId xmlns:a16="http://schemas.microsoft.com/office/drawing/2014/main" id="{B0BE9E14-59CF-E639-D8E5-E11E1D8B47DF}"/>
              </a:ext>
            </a:extLst>
          </xdr:cNvPr>
          <xdr:cNvSpPr/>
        </xdr:nvSpPr>
        <xdr:spPr>
          <a:xfrm>
            <a:off x="34247" y="5882182"/>
            <a:ext cx="2705503" cy="35810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遠隔臨場実施（指定型）</a:t>
            </a:r>
          </a:p>
        </xdr:txBody>
      </xdr:sp>
      <xdr:sp macro="" textlink="">
        <xdr:nvSpPr>
          <xdr:cNvPr id="45" name="正方形/長方形 44">
            <a:hlinkClick xmlns:r="http://schemas.openxmlformats.org/officeDocument/2006/relationships" r:id="rId11"/>
            <a:extLst>
              <a:ext uri="{FF2B5EF4-FFF2-40B4-BE49-F238E27FC236}">
                <a16:creationId xmlns:a16="http://schemas.microsoft.com/office/drawing/2014/main" id="{14513360-4CA5-7B61-97D6-AE0F55FB4B8E}"/>
              </a:ext>
            </a:extLst>
          </xdr:cNvPr>
          <xdr:cNvSpPr/>
        </xdr:nvSpPr>
        <xdr:spPr>
          <a:xfrm>
            <a:off x="34247" y="6334456"/>
            <a:ext cx="2708660" cy="36006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遠隔臨場実施（希望型）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46" name="正方形/長方形 45">
            <a:hlinkClick xmlns:r="http://schemas.openxmlformats.org/officeDocument/2006/relationships" r:id="rId12"/>
            <a:extLst>
              <a:ext uri="{FF2B5EF4-FFF2-40B4-BE49-F238E27FC236}">
                <a16:creationId xmlns:a16="http://schemas.microsoft.com/office/drawing/2014/main" id="{73FA7492-4C44-343F-A0B3-CAE989EB5CFF}"/>
              </a:ext>
            </a:extLst>
          </xdr:cNvPr>
          <xdr:cNvSpPr/>
        </xdr:nvSpPr>
        <xdr:spPr>
          <a:xfrm>
            <a:off x="34247" y="6788694"/>
            <a:ext cx="2705407" cy="34743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快適トイレ実施（希望型）</a:t>
            </a:r>
          </a:p>
        </xdr:txBody>
      </xdr:sp>
      <xdr:sp macro="" textlink="">
        <xdr:nvSpPr>
          <xdr:cNvPr id="47" name="正方形/長方形 46">
            <a:hlinkClick xmlns:r="http://schemas.openxmlformats.org/officeDocument/2006/relationships" r:id="rId13"/>
            <a:extLst>
              <a:ext uri="{FF2B5EF4-FFF2-40B4-BE49-F238E27FC236}">
                <a16:creationId xmlns:a16="http://schemas.microsoft.com/office/drawing/2014/main" id="{59AB9824-5DBF-E3BF-6633-6B2BEC06B2BD}"/>
              </a:ext>
            </a:extLst>
          </xdr:cNvPr>
          <xdr:cNvSpPr/>
        </xdr:nvSpPr>
        <xdr:spPr>
          <a:xfrm>
            <a:off x="34247" y="8163658"/>
            <a:ext cx="2708607" cy="358493"/>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熱中症実施</a:t>
            </a:r>
          </a:p>
        </xdr:txBody>
      </xdr:sp>
      <xdr:sp macro="" textlink="">
        <xdr:nvSpPr>
          <xdr:cNvPr id="48" name="正方形/長方形 47">
            <a:hlinkClick xmlns:r="http://schemas.openxmlformats.org/officeDocument/2006/relationships" r:id="rId14"/>
            <a:extLst>
              <a:ext uri="{FF2B5EF4-FFF2-40B4-BE49-F238E27FC236}">
                <a16:creationId xmlns:a16="http://schemas.microsoft.com/office/drawing/2014/main" id="{4D1D8330-3B20-C54D-45F7-C8600022DC37}"/>
              </a:ext>
            </a:extLst>
          </xdr:cNvPr>
          <xdr:cNvSpPr/>
        </xdr:nvSpPr>
        <xdr:spPr>
          <a:xfrm>
            <a:off x="34247" y="8616325"/>
            <a:ext cx="2686303" cy="36418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熱中症費用</a:t>
            </a:r>
          </a:p>
        </xdr:txBody>
      </xdr:sp>
      <xdr:sp macro="" textlink="">
        <xdr:nvSpPr>
          <xdr:cNvPr id="49" name="正方形/長方形 48">
            <a:hlinkClick xmlns:r="http://schemas.openxmlformats.org/officeDocument/2006/relationships" r:id="rId15"/>
            <a:extLst>
              <a:ext uri="{FF2B5EF4-FFF2-40B4-BE49-F238E27FC236}">
                <a16:creationId xmlns:a16="http://schemas.microsoft.com/office/drawing/2014/main" id="{EFC19DE0-997D-5935-402E-C1ED8131D86F}"/>
              </a:ext>
            </a:extLst>
          </xdr:cNvPr>
          <xdr:cNvSpPr/>
        </xdr:nvSpPr>
        <xdr:spPr>
          <a:xfrm>
            <a:off x="37422" y="834801"/>
            <a:ext cx="2702390" cy="35812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基本情報入力</a:t>
            </a:r>
          </a:p>
        </xdr:txBody>
      </xdr:sp>
      <xdr:sp macro="" textlink="">
        <xdr:nvSpPr>
          <xdr:cNvPr id="50" name="正方形/長方形 49">
            <a:hlinkClick xmlns:r="http://schemas.openxmlformats.org/officeDocument/2006/relationships" r:id="rId16"/>
            <a:extLst>
              <a:ext uri="{FF2B5EF4-FFF2-40B4-BE49-F238E27FC236}">
                <a16:creationId xmlns:a16="http://schemas.microsoft.com/office/drawing/2014/main" id="{1A6035FB-5806-C383-A880-F52C4029623E}"/>
              </a:ext>
            </a:extLst>
          </xdr:cNvPr>
          <xdr:cNvSpPr/>
        </xdr:nvSpPr>
        <xdr:spPr>
          <a:xfrm>
            <a:off x="34247" y="7230306"/>
            <a:ext cx="2705407" cy="37215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快適トイレ未実施（指定型）</a:t>
            </a:r>
          </a:p>
        </xdr:txBody>
      </xdr:sp>
      <xdr:sp macro="" textlink="">
        <xdr:nvSpPr>
          <xdr:cNvPr id="51" name="正方形/長方形 50">
            <a:hlinkClick xmlns:r="http://schemas.openxmlformats.org/officeDocument/2006/relationships" r:id="rId17"/>
            <a:extLst>
              <a:ext uri="{FF2B5EF4-FFF2-40B4-BE49-F238E27FC236}">
                <a16:creationId xmlns:a16="http://schemas.microsoft.com/office/drawing/2014/main" id="{473FF3A8-5D0A-3E69-139D-9DEDA1A3AA2E}"/>
              </a:ext>
            </a:extLst>
          </xdr:cNvPr>
          <xdr:cNvSpPr/>
        </xdr:nvSpPr>
        <xdr:spPr>
          <a:xfrm>
            <a:off x="34247" y="7696630"/>
            <a:ext cx="2708582" cy="37285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快適トイレ費用</a:t>
            </a:r>
          </a:p>
        </xdr:txBody>
      </xdr:sp>
      <xdr:sp macro="" textlink="">
        <xdr:nvSpPr>
          <xdr:cNvPr id="52" name="正方形/長方形 51">
            <a:hlinkClick xmlns:r="http://schemas.openxmlformats.org/officeDocument/2006/relationships" r:id="rId18"/>
            <a:extLst>
              <a:ext uri="{FF2B5EF4-FFF2-40B4-BE49-F238E27FC236}">
                <a16:creationId xmlns:a16="http://schemas.microsoft.com/office/drawing/2014/main" id="{AD74AA54-0B89-70CF-5613-687FDD626780}"/>
              </a:ext>
            </a:extLst>
          </xdr:cNvPr>
          <xdr:cNvSpPr/>
        </xdr:nvSpPr>
        <xdr:spPr>
          <a:xfrm>
            <a:off x="37422" y="1741528"/>
            <a:ext cx="2696825" cy="37288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ウィークリースタンス実施</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56030</xdr:colOff>
      <xdr:row>0</xdr:row>
      <xdr:rowOff>22412</xdr:rowOff>
    </xdr:from>
    <xdr:to>
      <xdr:col>12</xdr:col>
      <xdr:colOff>661147</xdr:colOff>
      <xdr:row>0</xdr:row>
      <xdr:rowOff>268941</xdr:rowOff>
    </xdr:to>
    <xdr:sp macro="" textlink="">
      <xdr:nvSpPr>
        <xdr:cNvPr id="2" name="正方形/長方形 1">
          <a:extLst>
            <a:ext uri="{FF2B5EF4-FFF2-40B4-BE49-F238E27FC236}">
              <a16:creationId xmlns:a16="http://schemas.microsoft.com/office/drawing/2014/main" id="{96FA2389-64A6-4994-AF0B-E6D13F96D7A9}"/>
            </a:ext>
          </a:extLst>
        </xdr:cNvPr>
        <xdr:cNvSpPr/>
      </xdr:nvSpPr>
      <xdr:spPr>
        <a:xfrm>
          <a:off x="3070412" y="22412"/>
          <a:ext cx="8157882" cy="246529"/>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必要に応じて実施</a:t>
          </a:r>
        </a:p>
      </xdr:txBody>
    </xdr:sp>
    <xdr:clientData/>
  </xdr:twoCellAnchor>
  <xdr:twoCellAnchor>
    <xdr:from>
      <xdr:col>0</xdr:col>
      <xdr:colOff>0</xdr:colOff>
      <xdr:row>0</xdr:row>
      <xdr:rowOff>6721</xdr:rowOff>
    </xdr:from>
    <xdr:to>
      <xdr:col>0</xdr:col>
      <xdr:colOff>2801650</xdr:colOff>
      <xdr:row>42</xdr:row>
      <xdr:rowOff>76938</xdr:rowOff>
    </xdr:to>
    <xdr:grpSp>
      <xdr:nvGrpSpPr>
        <xdr:cNvPr id="3" name="グループ化 2">
          <a:extLst>
            <a:ext uri="{FF2B5EF4-FFF2-40B4-BE49-F238E27FC236}">
              <a16:creationId xmlns:a16="http://schemas.microsoft.com/office/drawing/2014/main" id="{41D3882F-F7B8-461A-A3C4-26E6C94F77FE}"/>
            </a:ext>
          </a:extLst>
        </xdr:cNvPr>
        <xdr:cNvGrpSpPr/>
      </xdr:nvGrpSpPr>
      <xdr:grpSpPr>
        <a:xfrm>
          <a:off x="0" y="6721"/>
          <a:ext cx="2801650" cy="11471642"/>
          <a:chOff x="0" y="129058"/>
          <a:chExt cx="2801650" cy="8946408"/>
        </a:xfrm>
      </xdr:grpSpPr>
      <xdr:sp macro="" textlink="">
        <xdr:nvSpPr>
          <xdr:cNvPr id="4" name="正方形/長方形 3">
            <a:extLst>
              <a:ext uri="{FF2B5EF4-FFF2-40B4-BE49-F238E27FC236}">
                <a16:creationId xmlns:a16="http://schemas.microsoft.com/office/drawing/2014/main" id="{03B2FBA8-3E71-BFED-F655-3168CB56BB79}"/>
              </a:ext>
            </a:extLst>
          </xdr:cNvPr>
          <xdr:cNvSpPr/>
        </xdr:nvSpPr>
        <xdr:spPr>
          <a:xfrm>
            <a:off x="0" y="129058"/>
            <a:ext cx="2801650" cy="8946408"/>
          </a:xfrm>
          <a:prstGeom prst="rect">
            <a:avLst/>
          </a:prstGeom>
          <a:solidFill>
            <a:srgbClr val="00AC00"/>
          </a:solidFill>
          <a:ln w="12700" cap="flat" cmpd="sng" algn="ctr">
            <a:no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以下のボタンから各シート</a:t>
            </a:r>
            <a:endParaRPr kumimoji="1" lang="en-US" altLang="ja-JP"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に移動できます。</a:t>
            </a:r>
            <a:endParaRPr kumimoji="1" lang="ja-JP" altLang="en-US" sz="12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5" name="正方形/長方形 4">
            <a:hlinkClick xmlns:r="http://schemas.openxmlformats.org/officeDocument/2006/relationships" r:id="rId1"/>
            <a:extLst>
              <a:ext uri="{FF2B5EF4-FFF2-40B4-BE49-F238E27FC236}">
                <a16:creationId xmlns:a16="http://schemas.microsoft.com/office/drawing/2014/main" id="{132E43FA-1AB0-0EFC-6D3B-2B4ABD6E2AC3}"/>
              </a:ext>
            </a:extLst>
          </xdr:cNvPr>
          <xdr:cNvSpPr/>
        </xdr:nvSpPr>
        <xdr:spPr>
          <a:xfrm>
            <a:off x="37422" y="1287095"/>
            <a:ext cx="2696825" cy="36025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電子納品</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6" name="正方形/長方形 5">
            <a:hlinkClick xmlns:r="http://schemas.openxmlformats.org/officeDocument/2006/relationships" r:id="rId2"/>
            <a:extLst>
              <a:ext uri="{FF2B5EF4-FFF2-40B4-BE49-F238E27FC236}">
                <a16:creationId xmlns:a16="http://schemas.microsoft.com/office/drawing/2014/main" id="{67F973B9-D72F-77D0-B161-AD9165144D7C}"/>
              </a:ext>
            </a:extLst>
          </xdr:cNvPr>
          <xdr:cNvSpPr/>
        </xdr:nvSpPr>
        <xdr:spPr>
          <a:xfrm>
            <a:off x="34247" y="2208589"/>
            <a:ext cx="2708607" cy="38157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ウィークリースタンス結果</a:t>
            </a:r>
          </a:p>
        </xdr:txBody>
      </xdr:sp>
      <xdr:sp macro="" textlink="">
        <xdr:nvSpPr>
          <xdr:cNvPr id="7" name="正方形/長方形 6">
            <a:hlinkClick xmlns:r="http://schemas.openxmlformats.org/officeDocument/2006/relationships" r:id="rId3"/>
            <a:extLst>
              <a:ext uri="{FF2B5EF4-FFF2-40B4-BE49-F238E27FC236}">
                <a16:creationId xmlns:a16="http://schemas.microsoft.com/office/drawing/2014/main" id="{44ACDE2A-0B9B-72AD-0FFF-1324F1FBDA94}"/>
              </a:ext>
            </a:extLst>
          </xdr:cNvPr>
          <xdr:cNvSpPr/>
        </xdr:nvSpPr>
        <xdr:spPr>
          <a:xfrm>
            <a:off x="34247" y="2684333"/>
            <a:ext cx="2708660" cy="37764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a:t>
            </a:r>
          </a:p>
        </xdr:txBody>
      </xdr:sp>
      <xdr:sp macro="" textlink="">
        <xdr:nvSpPr>
          <xdr:cNvPr id="8" name="正方形/長方形 7">
            <a:hlinkClick xmlns:r="http://schemas.openxmlformats.org/officeDocument/2006/relationships" r:id="rId4"/>
            <a:extLst>
              <a:ext uri="{FF2B5EF4-FFF2-40B4-BE49-F238E27FC236}">
                <a16:creationId xmlns:a16="http://schemas.microsoft.com/office/drawing/2014/main" id="{1FE3B8EE-57E5-F732-70FD-E097C822A5ED}"/>
              </a:ext>
            </a:extLst>
          </xdr:cNvPr>
          <xdr:cNvSpPr/>
        </xdr:nvSpPr>
        <xdr:spPr>
          <a:xfrm>
            <a:off x="34247" y="3156153"/>
            <a:ext cx="2708607" cy="38260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日計画実績表（記入例）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9" name="正方形/長方形 8">
            <a:hlinkClick xmlns:r="http://schemas.openxmlformats.org/officeDocument/2006/relationships" r:id="rId5"/>
            <a:extLst>
              <a:ext uri="{FF2B5EF4-FFF2-40B4-BE49-F238E27FC236}">
                <a16:creationId xmlns:a16="http://schemas.microsoft.com/office/drawing/2014/main" id="{7BB472FA-32B9-E848-522F-027B18F7BE9D}"/>
              </a:ext>
            </a:extLst>
          </xdr:cNvPr>
          <xdr:cNvSpPr/>
        </xdr:nvSpPr>
        <xdr:spPr>
          <a:xfrm>
            <a:off x="34247" y="3632933"/>
            <a:ext cx="2689460" cy="355985"/>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日交替制実施</a:t>
            </a:r>
          </a:p>
        </xdr:txBody>
      </xdr:sp>
      <xdr:sp macro="" textlink="">
        <xdr:nvSpPr>
          <xdr:cNvPr id="10" name="正方形/長方形 9">
            <a:hlinkClick xmlns:r="http://schemas.openxmlformats.org/officeDocument/2006/relationships" r:id="rId6"/>
            <a:extLst>
              <a:ext uri="{FF2B5EF4-FFF2-40B4-BE49-F238E27FC236}">
                <a16:creationId xmlns:a16="http://schemas.microsoft.com/office/drawing/2014/main" id="{D0A95ED1-1460-B949-7663-C29B8A8260B5}"/>
              </a:ext>
            </a:extLst>
          </xdr:cNvPr>
          <xdr:cNvSpPr/>
        </xdr:nvSpPr>
        <xdr:spPr>
          <a:xfrm>
            <a:off x="34247" y="4083092"/>
            <a:ext cx="2689460" cy="34164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日未達成</a:t>
            </a:r>
          </a:p>
        </xdr:txBody>
      </xdr:sp>
      <xdr:sp macro="" textlink="">
        <xdr:nvSpPr>
          <xdr:cNvPr id="11" name="正方形/長方形 10">
            <a:hlinkClick xmlns:r="http://schemas.openxmlformats.org/officeDocument/2006/relationships" r:id="rId7"/>
            <a:extLst>
              <a:ext uri="{FF2B5EF4-FFF2-40B4-BE49-F238E27FC236}">
                <a16:creationId xmlns:a16="http://schemas.microsoft.com/office/drawing/2014/main" id="{FB907BDB-2B6E-808E-1269-3458F86B96DF}"/>
              </a:ext>
            </a:extLst>
          </xdr:cNvPr>
          <xdr:cNvSpPr/>
        </xdr:nvSpPr>
        <xdr:spPr>
          <a:xfrm>
            <a:off x="34247" y="4518910"/>
            <a:ext cx="2689460" cy="35097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情報共有システム実施（指定型）</a:t>
            </a:r>
          </a:p>
        </xdr:txBody>
      </xdr:sp>
      <xdr:sp macro="" textlink="">
        <xdr:nvSpPr>
          <xdr:cNvPr id="12" name="正方形/長方形 11">
            <a:hlinkClick xmlns:r="http://schemas.openxmlformats.org/officeDocument/2006/relationships" r:id="rId8"/>
            <a:extLst>
              <a:ext uri="{FF2B5EF4-FFF2-40B4-BE49-F238E27FC236}">
                <a16:creationId xmlns:a16="http://schemas.microsoft.com/office/drawing/2014/main" id="{7DAE9EC3-BFA2-9AD0-16F2-0811E2530E37}"/>
              </a:ext>
            </a:extLst>
          </xdr:cNvPr>
          <xdr:cNvSpPr/>
        </xdr:nvSpPr>
        <xdr:spPr>
          <a:xfrm>
            <a:off x="34247" y="4964054"/>
            <a:ext cx="2705407" cy="37334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情報共有システム実施（希望型）</a:t>
            </a:r>
          </a:p>
        </xdr:txBody>
      </xdr:sp>
      <xdr:sp macro="" textlink="">
        <xdr:nvSpPr>
          <xdr:cNvPr id="13" name="正方形/長方形 12">
            <a:hlinkClick xmlns:r="http://schemas.openxmlformats.org/officeDocument/2006/relationships" r:id="rId9"/>
            <a:extLst>
              <a:ext uri="{FF2B5EF4-FFF2-40B4-BE49-F238E27FC236}">
                <a16:creationId xmlns:a16="http://schemas.microsoft.com/office/drawing/2014/main" id="{9B841962-A129-A4B4-871F-ECDE73C3D510}"/>
              </a:ext>
            </a:extLst>
          </xdr:cNvPr>
          <xdr:cNvSpPr/>
        </xdr:nvSpPr>
        <xdr:spPr>
          <a:xfrm>
            <a:off x="34247" y="5431576"/>
            <a:ext cx="2708607" cy="35643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別紙　利用ユーザー確認書</a:t>
            </a:r>
          </a:p>
        </xdr:txBody>
      </xdr:sp>
      <xdr:sp macro="" textlink="">
        <xdr:nvSpPr>
          <xdr:cNvPr id="14" name="正方形/長方形 13">
            <a:hlinkClick xmlns:r="http://schemas.openxmlformats.org/officeDocument/2006/relationships" r:id="rId10"/>
            <a:extLst>
              <a:ext uri="{FF2B5EF4-FFF2-40B4-BE49-F238E27FC236}">
                <a16:creationId xmlns:a16="http://schemas.microsoft.com/office/drawing/2014/main" id="{BB4C3617-2B40-ED15-6343-39C9BF0FC002}"/>
              </a:ext>
            </a:extLst>
          </xdr:cNvPr>
          <xdr:cNvSpPr/>
        </xdr:nvSpPr>
        <xdr:spPr>
          <a:xfrm>
            <a:off x="34247" y="5882182"/>
            <a:ext cx="2705503" cy="35810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遠隔臨場実施（指定型）</a:t>
            </a:r>
          </a:p>
        </xdr:txBody>
      </xdr:sp>
      <xdr:sp macro="" textlink="">
        <xdr:nvSpPr>
          <xdr:cNvPr id="15" name="正方形/長方形 14">
            <a:hlinkClick xmlns:r="http://schemas.openxmlformats.org/officeDocument/2006/relationships" r:id="rId11"/>
            <a:extLst>
              <a:ext uri="{FF2B5EF4-FFF2-40B4-BE49-F238E27FC236}">
                <a16:creationId xmlns:a16="http://schemas.microsoft.com/office/drawing/2014/main" id="{F73359FA-6687-C2FA-B093-1E8A0C7E79EF}"/>
              </a:ext>
            </a:extLst>
          </xdr:cNvPr>
          <xdr:cNvSpPr/>
        </xdr:nvSpPr>
        <xdr:spPr>
          <a:xfrm>
            <a:off x="34247" y="6334456"/>
            <a:ext cx="2708660" cy="36006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遠隔臨場実施（希望型）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6" name="正方形/長方形 15">
            <a:hlinkClick xmlns:r="http://schemas.openxmlformats.org/officeDocument/2006/relationships" r:id="rId12"/>
            <a:extLst>
              <a:ext uri="{FF2B5EF4-FFF2-40B4-BE49-F238E27FC236}">
                <a16:creationId xmlns:a16="http://schemas.microsoft.com/office/drawing/2014/main" id="{5F4BBCA0-155E-5AD6-79FE-50D6DAA3A447}"/>
              </a:ext>
            </a:extLst>
          </xdr:cNvPr>
          <xdr:cNvSpPr/>
        </xdr:nvSpPr>
        <xdr:spPr>
          <a:xfrm>
            <a:off x="34247" y="6788694"/>
            <a:ext cx="2705407" cy="34743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快適トイレ実施（希望型）</a:t>
            </a:r>
          </a:p>
        </xdr:txBody>
      </xdr:sp>
      <xdr:sp macro="" textlink="">
        <xdr:nvSpPr>
          <xdr:cNvPr id="17" name="正方形/長方形 16">
            <a:hlinkClick xmlns:r="http://schemas.openxmlformats.org/officeDocument/2006/relationships" r:id="rId13"/>
            <a:extLst>
              <a:ext uri="{FF2B5EF4-FFF2-40B4-BE49-F238E27FC236}">
                <a16:creationId xmlns:a16="http://schemas.microsoft.com/office/drawing/2014/main" id="{482563A8-3F12-0CCE-CDC8-AFAB3B2D4200}"/>
              </a:ext>
            </a:extLst>
          </xdr:cNvPr>
          <xdr:cNvSpPr/>
        </xdr:nvSpPr>
        <xdr:spPr>
          <a:xfrm>
            <a:off x="34247" y="8163658"/>
            <a:ext cx="2708607" cy="358493"/>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熱中症実施</a:t>
            </a:r>
          </a:p>
        </xdr:txBody>
      </xdr:sp>
      <xdr:sp macro="" textlink="">
        <xdr:nvSpPr>
          <xdr:cNvPr id="18" name="正方形/長方形 17">
            <a:hlinkClick xmlns:r="http://schemas.openxmlformats.org/officeDocument/2006/relationships" r:id="rId14"/>
            <a:extLst>
              <a:ext uri="{FF2B5EF4-FFF2-40B4-BE49-F238E27FC236}">
                <a16:creationId xmlns:a16="http://schemas.microsoft.com/office/drawing/2014/main" id="{1A4334D4-6672-AFF8-4813-AD6BFABE201F}"/>
              </a:ext>
            </a:extLst>
          </xdr:cNvPr>
          <xdr:cNvSpPr/>
        </xdr:nvSpPr>
        <xdr:spPr>
          <a:xfrm>
            <a:off x="34247" y="8616325"/>
            <a:ext cx="2686303" cy="36418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熱中症費用</a:t>
            </a:r>
          </a:p>
        </xdr:txBody>
      </xdr:sp>
      <xdr:sp macro="" textlink="">
        <xdr:nvSpPr>
          <xdr:cNvPr id="19" name="正方形/長方形 18">
            <a:hlinkClick xmlns:r="http://schemas.openxmlformats.org/officeDocument/2006/relationships" r:id="rId15"/>
            <a:extLst>
              <a:ext uri="{FF2B5EF4-FFF2-40B4-BE49-F238E27FC236}">
                <a16:creationId xmlns:a16="http://schemas.microsoft.com/office/drawing/2014/main" id="{53C72B46-B159-5C18-D214-16292661F589}"/>
              </a:ext>
            </a:extLst>
          </xdr:cNvPr>
          <xdr:cNvSpPr/>
        </xdr:nvSpPr>
        <xdr:spPr>
          <a:xfrm>
            <a:off x="37422" y="834801"/>
            <a:ext cx="2702390" cy="35812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基本情報入力</a:t>
            </a:r>
          </a:p>
        </xdr:txBody>
      </xdr:sp>
      <xdr:sp macro="" textlink="">
        <xdr:nvSpPr>
          <xdr:cNvPr id="20" name="正方形/長方形 19">
            <a:hlinkClick xmlns:r="http://schemas.openxmlformats.org/officeDocument/2006/relationships" r:id="rId16"/>
            <a:extLst>
              <a:ext uri="{FF2B5EF4-FFF2-40B4-BE49-F238E27FC236}">
                <a16:creationId xmlns:a16="http://schemas.microsoft.com/office/drawing/2014/main" id="{7945E143-C1CE-3198-7A14-D2603BB67CFF}"/>
              </a:ext>
            </a:extLst>
          </xdr:cNvPr>
          <xdr:cNvSpPr/>
        </xdr:nvSpPr>
        <xdr:spPr>
          <a:xfrm>
            <a:off x="34247" y="7230306"/>
            <a:ext cx="2705407" cy="37215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快適トイレ未実施（指定型）</a:t>
            </a:r>
          </a:p>
        </xdr:txBody>
      </xdr:sp>
      <xdr:sp macro="" textlink="">
        <xdr:nvSpPr>
          <xdr:cNvPr id="21" name="正方形/長方形 20">
            <a:hlinkClick xmlns:r="http://schemas.openxmlformats.org/officeDocument/2006/relationships" r:id="rId17"/>
            <a:extLst>
              <a:ext uri="{FF2B5EF4-FFF2-40B4-BE49-F238E27FC236}">
                <a16:creationId xmlns:a16="http://schemas.microsoft.com/office/drawing/2014/main" id="{7D55FB8D-CAB3-18D7-5FA5-AED3A8E15D4A}"/>
              </a:ext>
            </a:extLst>
          </xdr:cNvPr>
          <xdr:cNvSpPr/>
        </xdr:nvSpPr>
        <xdr:spPr>
          <a:xfrm>
            <a:off x="34247" y="7696630"/>
            <a:ext cx="2708582" cy="37285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快適トイレ費用</a:t>
            </a:r>
          </a:p>
        </xdr:txBody>
      </xdr:sp>
      <xdr:sp macro="" textlink="">
        <xdr:nvSpPr>
          <xdr:cNvPr id="22" name="正方形/長方形 21">
            <a:hlinkClick xmlns:r="http://schemas.openxmlformats.org/officeDocument/2006/relationships" r:id="rId18"/>
            <a:extLst>
              <a:ext uri="{FF2B5EF4-FFF2-40B4-BE49-F238E27FC236}">
                <a16:creationId xmlns:a16="http://schemas.microsoft.com/office/drawing/2014/main" id="{622D4048-5BA4-D571-B9C4-BDDA9A32A83E}"/>
              </a:ext>
            </a:extLst>
          </xdr:cNvPr>
          <xdr:cNvSpPr/>
        </xdr:nvSpPr>
        <xdr:spPr>
          <a:xfrm>
            <a:off x="37422" y="1741528"/>
            <a:ext cx="2696825" cy="37288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ウィークリースタンス実施</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211889</xdr:colOff>
      <xdr:row>26</xdr:row>
      <xdr:rowOff>0</xdr:rowOff>
    </xdr:from>
    <xdr:to>
      <xdr:col>10</xdr:col>
      <xdr:colOff>36930</xdr:colOff>
      <xdr:row>29</xdr:row>
      <xdr:rowOff>0</xdr:rowOff>
    </xdr:to>
    <xdr:sp macro="" textlink="">
      <xdr:nvSpPr>
        <xdr:cNvPr id="2" name="AutoShape 51">
          <a:extLst>
            <a:ext uri="{FF2B5EF4-FFF2-40B4-BE49-F238E27FC236}">
              <a16:creationId xmlns:a16="http://schemas.microsoft.com/office/drawing/2014/main" id="{81E0F6B0-5508-41A4-A616-CC42192B98F4}"/>
            </a:ext>
          </a:extLst>
        </xdr:cNvPr>
        <xdr:cNvSpPr>
          <a:spLocks/>
        </xdr:cNvSpPr>
      </xdr:nvSpPr>
      <xdr:spPr bwMode="auto">
        <a:xfrm>
          <a:off x="5260139" y="6172200"/>
          <a:ext cx="82216"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32</xdr:row>
      <xdr:rowOff>0</xdr:rowOff>
    </xdr:from>
    <xdr:to>
      <xdr:col>10</xdr:col>
      <xdr:colOff>133350</xdr:colOff>
      <xdr:row>35</xdr:row>
      <xdr:rowOff>0</xdr:rowOff>
    </xdr:to>
    <xdr:sp macro="" textlink="">
      <xdr:nvSpPr>
        <xdr:cNvPr id="3" name="AutoShape 52">
          <a:extLst>
            <a:ext uri="{FF2B5EF4-FFF2-40B4-BE49-F238E27FC236}">
              <a16:creationId xmlns:a16="http://schemas.microsoft.com/office/drawing/2014/main" id="{BEA76F03-D05B-4CF6-BF02-521F337F5130}"/>
            </a:ext>
          </a:extLst>
        </xdr:cNvPr>
        <xdr:cNvSpPr>
          <a:spLocks/>
        </xdr:cNvSpPr>
      </xdr:nvSpPr>
      <xdr:spPr bwMode="auto">
        <a:xfrm>
          <a:off x="5353050" y="73723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26</xdr:row>
      <xdr:rowOff>0</xdr:rowOff>
    </xdr:from>
    <xdr:to>
      <xdr:col>24</xdr:col>
      <xdr:colOff>85725</xdr:colOff>
      <xdr:row>29</xdr:row>
      <xdr:rowOff>9525</xdr:rowOff>
    </xdr:to>
    <xdr:sp macro="" textlink="">
      <xdr:nvSpPr>
        <xdr:cNvPr id="4" name="AutoShape 53">
          <a:extLst>
            <a:ext uri="{FF2B5EF4-FFF2-40B4-BE49-F238E27FC236}">
              <a16:creationId xmlns:a16="http://schemas.microsoft.com/office/drawing/2014/main" id="{EF1B5720-309B-4BC7-BB64-E1A60E770454}"/>
            </a:ext>
          </a:extLst>
        </xdr:cNvPr>
        <xdr:cNvSpPr>
          <a:spLocks/>
        </xdr:cNvSpPr>
      </xdr:nvSpPr>
      <xdr:spPr bwMode="auto">
        <a:xfrm>
          <a:off x="8743950" y="61722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32</xdr:row>
      <xdr:rowOff>0</xdr:rowOff>
    </xdr:from>
    <xdr:to>
      <xdr:col>24</xdr:col>
      <xdr:colOff>85725</xdr:colOff>
      <xdr:row>35</xdr:row>
      <xdr:rowOff>9525</xdr:rowOff>
    </xdr:to>
    <xdr:sp macro="" textlink="">
      <xdr:nvSpPr>
        <xdr:cNvPr id="5" name="AutoShape 54">
          <a:extLst>
            <a:ext uri="{FF2B5EF4-FFF2-40B4-BE49-F238E27FC236}">
              <a16:creationId xmlns:a16="http://schemas.microsoft.com/office/drawing/2014/main" id="{380CA6D4-B27D-4A28-9FB1-944D196E76C9}"/>
            </a:ext>
          </a:extLst>
        </xdr:cNvPr>
        <xdr:cNvSpPr>
          <a:spLocks/>
        </xdr:cNvSpPr>
      </xdr:nvSpPr>
      <xdr:spPr bwMode="auto">
        <a:xfrm>
          <a:off x="8743950" y="73723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30</xdr:row>
      <xdr:rowOff>0</xdr:rowOff>
    </xdr:from>
    <xdr:to>
      <xdr:col>26</xdr:col>
      <xdr:colOff>0</xdr:colOff>
      <xdr:row>36</xdr:row>
      <xdr:rowOff>0</xdr:rowOff>
    </xdr:to>
    <xdr:cxnSp macro="">
      <xdr:nvCxnSpPr>
        <xdr:cNvPr id="6" name="直線コネクタ 5">
          <a:extLst>
            <a:ext uri="{FF2B5EF4-FFF2-40B4-BE49-F238E27FC236}">
              <a16:creationId xmlns:a16="http://schemas.microsoft.com/office/drawing/2014/main" id="{A08223ED-00D4-480F-ACE2-50DC2CDD9208}"/>
            </a:ext>
          </a:extLst>
        </xdr:cNvPr>
        <xdr:cNvCxnSpPr/>
      </xdr:nvCxnSpPr>
      <xdr:spPr>
        <a:xfrm>
          <a:off x="3505200" y="6972300"/>
          <a:ext cx="5743575" cy="1200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28575</xdr:colOff>
      <xdr:row>0</xdr:row>
      <xdr:rowOff>19050</xdr:rowOff>
    </xdr:from>
    <xdr:to>
      <xdr:col>25</xdr:col>
      <xdr:colOff>238125</xdr:colOff>
      <xdr:row>0</xdr:row>
      <xdr:rowOff>266700</xdr:rowOff>
    </xdr:to>
    <xdr:sp macro="" textlink="">
      <xdr:nvSpPr>
        <xdr:cNvPr id="31" name="正方形/長方形 30">
          <a:extLst>
            <a:ext uri="{FF2B5EF4-FFF2-40B4-BE49-F238E27FC236}">
              <a16:creationId xmlns:a16="http://schemas.microsoft.com/office/drawing/2014/main" id="{E9F16E1D-080A-4A71-8C34-86E56EE89016}"/>
            </a:ext>
          </a:extLst>
        </xdr:cNvPr>
        <xdr:cNvSpPr/>
      </xdr:nvSpPr>
      <xdr:spPr>
        <a:xfrm>
          <a:off x="3019425" y="19050"/>
          <a:ext cx="6210300" cy="247650"/>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必要に応じて実施</a:t>
          </a:r>
        </a:p>
      </xdr:txBody>
    </xdr:sp>
    <xdr:clientData/>
  </xdr:twoCellAnchor>
  <xdr:twoCellAnchor>
    <xdr:from>
      <xdr:col>0</xdr:col>
      <xdr:colOff>0</xdr:colOff>
      <xdr:row>0</xdr:row>
      <xdr:rowOff>19050</xdr:rowOff>
    </xdr:from>
    <xdr:to>
      <xdr:col>0</xdr:col>
      <xdr:colOff>2801650</xdr:colOff>
      <xdr:row>52</xdr:row>
      <xdr:rowOff>121764</xdr:rowOff>
    </xdr:to>
    <xdr:grpSp>
      <xdr:nvGrpSpPr>
        <xdr:cNvPr id="32" name="グループ化 31">
          <a:extLst>
            <a:ext uri="{FF2B5EF4-FFF2-40B4-BE49-F238E27FC236}">
              <a16:creationId xmlns:a16="http://schemas.microsoft.com/office/drawing/2014/main" id="{C684FFFD-4F9D-431D-8A2C-B2D19B3AAEF2}"/>
            </a:ext>
          </a:extLst>
        </xdr:cNvPr>
        <xdr:cNvGrpSpPr/>
      </xdr:nvGrpSpPr>
      <xdr:grpSpPr>
        <a:xfrm>
          <a:off x="0" y="19050"/>
          <a:ext cx="2801650" cy="11399364"/>
          <a:chOff x="0" y="129058"/>
          <a:chExt cx="2801650" cy="8946408"/>
        </a:xfrm>
      </xdr:grpSpPr>
      <xdr:sp macro="" textlink="">
        <xdr:nvSpPr>
          <xdr:cNvPr id="33" name="正方形/長方形 32">
            <a:extLst>
              <a:ext uri="{FF2B5EF4-FFF2-40B4-BE49-F238E27FC236}">
                <a16:creationId xmlns:a16="http://schemas.microsoft.com/office/drawing/2014/main" id="{7EFF7483-EC17-D39A-91F4-3672A74E271C}"/>
              </a:ext>
            </a:extLst>
          </xdr:cNvPr>
          <xdr:cNvSpPr/>
        </xdr:nvSpPr>
        <xdr:spPr>
          <a:xfrm>
            <a:off x="0" y="129058"/>
            <a:ext cx="2801650" cy="8946408"/>
          </a:xfrm>
          <a:prstGeom prst="rect">
            <a:avLst/>
          </a:prstGeom>
          <a:solidFill>
            <a:srgbClr val="00AC00"/>
          </a:solidFill>
          <a:ln w="12700" cap="flat" cmpd="sng" algn="ctr">
            <a:no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以下のボタンから各シート</a:t>
            </a:r>
            <a:endParaRPr kumimoji="1" lang="en-US" altLang="ja-JP"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に移動できます。</a:t>
            </a:r>
            <a:endParaRPr kumimoji="1" lang="ja-JP" altLang="en-US" sz="12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4" name="正方形/長方形 33">
            <a:hlinkClick xmlns:r="http://schemas.openxmlformats.org/officeDocument/2006/relationships" r:id="rId1"/>
            <a:extLst>
              <a:ext uri="{FF2B5EF4-FFF2-40B4-BE49-F238E27FC236}">
                <a16:creationId xmlns:a16="http://schemas.microsoft.com/office/drawing/2014/main" id="{AA87AD40-909A-6452-AB9E-28260EF074F2}"/>
              </a:ext>
            </a:extLst>
          </xdr:cNvPr>
          <xdr:cNvSpPr/>
        </xdr:nvSpPr>
        <xdr:spPr>
          <a:xfrm>
            <a:off x="37422" y="1287095"/>
            <a:ext cx="2696825" cy="36025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電子納品</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5" name="正方形/長方形 34">
            <a:hlinkClick xmlns:r="http://schemas.openxmlformats.org/officeDocument/2006/relationships" r:id="rId2"/>
            <a:extLst>
              <a:ext uri="{FF2B5EF4-FFF2-40B4-BE49-F238E27FC236}">
                <a16:creationId xmlns:a16="http://schemas.microsoft.com/office/drawing/2014/main" id="{FC8E3B80-3C6C-C7E9-1F57-B14199A0AFDA}"/>
              </a:ext>
            </a:extLst>
          </xdr:cNvPr>
          <xdr:cNvSpPr/>
        </xdr:nvSpPr>
        <xdr:spPr>
          <a:xfrm>
            <a:off x="34247" y="2208589"/>
            <a:ext cx="2708607" cy="38157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ウィークリースタンス結果</a:t>
            </a:r>
          </a:p>
        </xdr:txBody>
      </xdr:sp>
      <xdr:sp macro="" textlink="">
        <xdr:nvSpPr>
          <xdr:cNvPr id="36" name="正方形/長方形 35">
            <a:hlinkClick xmlns:r="http://schemas.openxmlformats.org/officeDocument/2006/relationships" r:id="rId3"/>
            <a:extLst>
              <a:ext uri="{FF2B5EF4-FFF2-40B4-BE49-F238E27FC236}">
                <a16:creationId xmlns:a16="http://schemas.microsoft.com/office/drawing/2014/main" id="{D4EF83A1-6C33-01B4-C591-E734BF336E83}"/>
              </a:ext>
            </a:extLst>
          </xdr:cNvPr>
          <xdr:cNvSpPr/>
        </xdr:nvSpPr>
        <xdr:spPr>
          <a:xfrm>
            <a:off x="34247" y="2684333"/>
            <a:ext cx="2708660" cy="37764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a:t>
            </a:r>
          </a:p>
        </xdr:txBody>
      </xdr:sp>
      <xdr:sp macro="" textlink="">
        <xdr:nvSpPr>
          <xdr:cNvPr id="37" name="正方形/長方形 36">
            <a:hlinkClick xmlns:r="http://schemas.openxmlformats.org/officeDocument/2006/relationships" r:id="rId4"/>
            <a:extLst>
              <a:ext uri="{FF2B5EF4-FFF2-40B4-BE49-F238E27FC236}">
                <a16:creationId xmlns:a16="http://schemas.microsoft.com/office/drawing/2014/main" id="{D88A5C9E-1830-D3D6-927F-B34C8F56BF43}"/>
              </a:ext>
            </a:extLst>
          </xdr:cNvPr>
          <xdr:cNvSpPr/>
        </xdr:nvSpPr>
        <xdr:spPr>
          <a:xfrm>
            <a:off x="34247" y="3156153"/>
            <a:ext cx="2708607" cy="38260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日計画実績表（記入例）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8" name="正方形/長方形 37">
            <a:hlinkClick xmlns:r="http://schemas.openxmlformats.org/officeDocument/2006/relationships" r:id="rId5"/>
            <a:extLst>
              <a:ext uri="{FF2B5EF4-FFF2-40B4-BE49-F238E27FC236}">
                <a16:creationId xmlns:a16="http://schemas.microsoft.com/office/drawing/2014/main" id="{8137A75C-C4AB-8C29-7FEA-34EA20F98574}"/>
              </a:ext>
            </a:extLst>
          </xdr:cNvPr>
          <xdr:cNvSpPr/>
        </xdr:nvSpPr>
        <xdr:spPr>
          <a:xfrm>
            <a:off x="34247" y="3632933"/>
            <a:ext cx="2689460" cy="355985"/>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日交替制実施</a:t>
            </a:r>
          </a:p>
        </xdr:txBody>
      </xdr:sp>
      <xdr:sp macro="" textlink="">
        <xdr:nvSpPr>
          <xdr:cNvPr id="39" name="正方形/長方形 38">
            <a:hlinkClick xmlns:r="http://schemas.openxmlformats.org/officeDocument/2006/relationships" r:id="rId6"/>
            <a:extLst>
              <a:ext uri="{FF2B5EF4-FFF2-40B4-BE49-F238E27FC236}">
                <a16:creationId xmlns:a16="http://schemas.microsoft.com/office/drawing/2014/main" id="{DB58CCCA-BE60-4911-28A3-2878A3C46971}"/>
              </a:ext>
            </a:extLst>
          </xdr:cNvPr>
          <xdr:cNvSpPr/>
        </xdr:nvSpPr>
        <xdr:spPr>
          <a:xfrm>
            <a:off x="34247" y="4083092"/>
            <a:ext cx="2689460" cy="34164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日未達成</a:t>
            </a:r>
          </a:p>
        </xdr:txBody>
      </xdr:sp>
      <xdr:sp macro="" textlink="">
        <xdr:nvSpPr>
          <xdr:cNvPr id="40" name="正方形/長方形 39">
            <a:hlinkClick xmlns:r="http://schemas.openxmlformats.org/officeDocument/2006/relationships" r:id="rId7"/>
            <a:extLst>
              <a:ext uri="{FF2B5EF4-FFF2-40B4-BE49-F238E27FC236}">
                <a16:creationId xmlns:a16="http://schemas.microsoft.com/office/drawing/2014/main" id="{75805AD5-BD29-0936-AEEA-224AC4D9E3F3}"/>
              </a:ext>
            </a:extLst>
          </xdr:cNvPr>
          <xdr:cNvSpPr/>
        </xdr:nvSpPr>
        <xdr:spPr>
          <a:xfrm>
            <a:off x="34247" y="4518910"/>
            <a:ext cx="2689460" cy="35097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情報共有システム実施（指定型）</a:t>
            </a:r>
          </a:p>
        </xdr:txBody>
      </xdr:sp>
      <xdr:sp macro="" textlink="">
        <xdr:nvSpPr>
          <xdr:cNvPr id="41" name="正方形/長方形 40">
            <a:hlinkClick xmlns:r="http://schemas.openxmlformats.org/officeDocument/2006/relationships" r:id="rId8"/>
            <a:extLst>
              <a:ext uri="{FF2B5EF4-FFF2-40B4-BE49-F238E27FC236}">
                <a16:creationId xmlns:a16="http://schemas.microsoft.com/office/drawing/2014/main" id="{36866B33-F80B-C982-596A-28170A1ABFFB}"/>
              </a:ext>
            </a:extLst>
          </xdr:cNvPr>
          <xdr:cNvSpPr/>
        </xdr:nvSpPr>
        <xdr:spPr>
          <a:xfrm>
            <a:off x="34247" y="4964054"/>
            <a:ext cx="2705407" cy="37334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情報共有システム実施（希望型）</a:t>
            </a:r>
          </a:p>
        </xdr:txBody>
      </xdr:sp>
      <xdr:sp macro="" textlink="">
        <xdr:nvSpPr>
          <xdr:cNvPr id="42" name="正方形/長方形 41">
            <a:hlinkClick xmlns:r="http://schemas.openxmlformats.org/officeDocument/2006/relationships" r:id="rId9"/>
            <a:extLst>
              <a:ext uri="{FF2B5EF4-FFF2-40B4-BE49-F238E27FC236}">
                <a16:creationId xmlns:a16="http://schemas.microsoft.com/office/drawing/2014/main" id="{41BD8D86-CC1A-706D-B377-23F0128903DE}"/>
              </a:ext>
            </a:extLst>
          </xdr:cNvPr>
          <xdr:cNvSpPr/>
        </xdr:nvSpPr>
        <xdr:spPr>
          <a:xfrm>
            <a:off x="34247" y="5431576"/>
            <a:ext cx="2708607" cy="35643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別紙　利用ユーザー確認書</a:t>
            </a:r>
          </a:p>
        </xdr:txBody>
      </xdr:sp>
      <xdr:sp macro="" textlink="">
        <xdr:nvSpPr>
          <xdr:cNvPr id="43" name="正方形/長方形 42">
            <a:hlinkClick xmlns:r="http://schemas.openxmlformats.org/officeDocument/2006/relationships" r:id="rId10"/>
            <a:extLst>
              <a:ext uri="{FF2B5EF4-FFF2-40B4-BE49-F238E27FC236}">
                <a16:creationId xmlns:a16="http://schemas.microsoft.com/office/drawing/2014/main" id="{EAEA8574-FAFD-5D55-43E8-2F798714BADC}"/>
              </a:ext>
            </a:extLst>
          </xdr:cNvPr>
          <xdr:cNvSpPr/>
        </xdr:nvSpPr>
        <xdr:spPr>
          <a:xfrm>
            <a:off x="34247" y="5882182"/>
            <a:ext cx="2705503" cy="35810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遠隔臨場実施（指定型）</a:t>
            </a:r>
          </a:p>
        </xdr:txBody>
      </xdr:sp>
      <xdr:sp macro="" textlink="">
        <xdr:nvSpPr>
          <xdr:cNvPr id="44" name="正方形/長方形 43">
            <a:hlinkClick xmlns:r="http://schemas.openxmlformats.org/officeDocument/2006/relationships" r:id="rId11"/>
            <a:extLst>
              <a:ext uri="{FF2B5EF4-FFF2-40B4-BE49-F238E27FC236}">
                <a16:creationId xmlns:a16="http://schemas.microsoft.com/office/drawing/2014/main" id="{20A5B4C9-23E1-2569-DF67-410872BEDCB7}"/>
              </a:ext>
            </a:extLst>
          </xdr:cNvPr>
          <xdr:cNvSpPr/>
        </xdr:nvSpPr>
        <xdr:spPr>
          <a:xfrm>
            <a:off x="34247" y="6334456"/>
            <a:ext cx="2708660" cy="36006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遠隔臨場実施（希望型）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45" name="正方形/長方形 44">
            <a:hlinkClick xmlns:r="http://schemas.openxmlformats.org/officeDocument/2006/relationships" r:id="rId12"/>
            <a:extLst>
              <a:ext uri="{FF2B5EF4-FFF2-40B4-BE49-F238E27FC236}">
                <a16:creationId xmlns:a16="http://schemas.microsoft.com/office/drawing/2014/main" id="{7D8501D6-6321-06DC-A0EB-D888DE4041D7}"/>
              </a:ext>
            </a:extLst>
          </xdr:cNvPr>
          <xdr:cNvSpPr/>
        </xdr:nvSpPr>
        <xdr:spPr>
          <a:xfrm>
            <a:off x="34247" y="6788694"/>
            <a:ext cx="2705407" cy="34743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快適トイレ実施（希望型）</a:t>
            </a:r>
          </a:p>
        </xdr:txBody>
      </xdr:sp>
      <xdr:sp macro="" textlink="">
        <xdr:nvSpPr>
          <xdr:cNvPr id="46" name="正方形/長方形 45">
            <a:hlinkClick xmlns:r="http://schemas.openxmlformats.org/officeDocument/2006/relationships" r:id="rId13"/>
            <a:extLst>
              <a:ext uri="{FF2B5EF4-FFF2-40B4-BE49-F238E27FC236}">
                <a16:creationId xmlns:a16="http://schemas.microsoft.com/office/drawing/2014/main" id="{28761BDC-F9EA-B90E-F67F-A6968D5335D3}"/>
              </a:ext>
            </a:extLst>
          </xdr:cNvPr>
          <xdr:cNvSpPr/>
        </xdr:nvSpPr>
        <xdr:spPr>
          <a:xfrm>
            <a:off x="34247" y="8163658"/>
            <a:ext cx="2708607" cy="358493"/>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熱中症実施</a:t>
            </a:r>
          </a:p>
        </xdr:txBody>
      </xdr:sp>
      <xdr:sp macro="" textlink="">
        <xdr:nvSpPr>
          <xdr:cNvPr id="47" name="正方形/長方形 46">
            <a:hlinkClick xmlns:r="http://schemas.openxmlformats.org/officeDocument/2006/relationships" r:id="rId14"/>
            <a:extLst>
              <a:ext uri="{FF2B5EF4-FFF2-40B4-BE49-F238E27FC236}">
                <a16:creationId xmlns:a16="http://schemas.microsoft.com/office/drawing/2014/main" id="{2A1AD22E-ADC8-958B-5985-98EF17105D49}"/>
              </a:ext>
            </a:extLst>
          </xdr:cNvPr>
          <xdr:cNvSpPr/>
        </xdr:nvSpPr>
        <xdr:spPr>
          <a:xfrm>
            <a:off x="34247" y="8616325"/>
            <a:ext cx="2686303" cy="36418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熱中症費用</a:t>
            </a:r>
          </a:p>
        </xdr:txBody>
      </xdr:sp>
      <xdr:sp macro="" textlink="">
        <xdr:nvSpPr>
          <xdr:cNvPr id="48" name="正方形/長方形 47">
            <a:hlinkClick xmlns:r="http://schemas.openxmlformats.org/officeDocument/2006/relationships" r:id="rId15"/>
            <a:extLst>
              <a:ext uri="{FF2B5EF4-FFF2-40B4-BE49-F238E27FC236}">
                <a16:creationId xmlns:a16="http://schemas.microsoft.com/office/drawing/2014/main" id="{007A0A99-B184-1A7D-4DBE-76BF5356B24F}"/>
              </a:ext>
            </a:extLst>
          </xdr:cNvPr>
          <xdr:cNvSpPr/>
        </xdr:nvSpPr>
        <xdr:spPr>
          <a:xfrm>
            <a:off x="37422" y="834801"/>
            <a:ext cx="2702390" cy="35812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基本情報入力</a:t>
            </a:r>
          </a:p>
        </xdr:txBody>
      </xdr:sp>
      <xdr:sp macro="" textlink="">
        <xdr:nvSpPr>
          <xdr:cNvPr id="49" name="正方形/長方形 48">
            <a:hlinkClick xmlns:r="http://schemas.openxmlformats.org/officeDocument/2006/relationships" r:id="rId16"/>
            <a:extLst>
              <a:ext uri="{FF2B5EF4-FFF2-40B4-BE49-F238E27FC236}">
                <a16:creationId xmlns:a16="http://schemas.microsoft.com/office/drawing/2014/main" id="{04EFD934-4287-F542-408F-1C24BE5EBE0A}"/>
              </a:ext>
            </a:extLst>
          </xdr:cNvPr>
          <xdr:cNvSpPr/>
        </xdr:nvSpPr>
        <xdr:spPr>
          <a:xfrm>
            <a:off x="34247" y="7230306"/>
            <a:ext cx="2705407" cy="37215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快適トイレ未実施（指定型）</a:t>
            </a:r>
          </a:p>
        </xdr:txBody>
      </xdr:sp>
      <xdr:sp macro="" textlink="">
        <xdr:nvSpPr>
          <xdr:cNvPr id="50" name="正方形/長方形 49">
            <a:hlinkClick xmlns:r="http://schemas.openxmlformats.org/officeDocument/2006/relationships" r:id="rId17"/>
            <a:extLst>
              <a:ext uri="{FF2B5EF4-FFF2-40B4-BE49-F238E27FC236}">
                <a16:creationId xmlns:a16="http://schemas.microsoft.com/office/drawing/2014/main" id="{A9065C90-1752-BC40-C4D4-A00A1186642C}"/>
              </a:ext>
            </a:extLst>
          </xdr:cNvPr>
          <xdr:cNvSpPr/>
        </xdr:nvSpPr>
        <xdr:spPr>
          <a:xfrm>
            <a:off x="34247" y="7696630"/>
            <a:ext cx="2708582" cy="37285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快適トイレ費用</a:t>
            </a:r>
          </a:p>
        </xdr:txBody>
      </xdr:sp>
      <xdr:sp macro="" textlink="">
        <xdr:nvSpPr>
          <xdr:cNvPr id="51" name="正方形/長方形 50">
            <a:hlinkClick xmlns:r="http://schemas.openxmlformats.org/officeDocument/2006/relationships" r:id="rId18"/>
            <a:extLst>
              <a:ext uri="{FF2B5EF4-FFF2-40B4-BE49-F238E27FC236}">
                <a16:creationId xmlns:a16="http://schemas.microsoft.com/office/drawing/2014/main" id="{E59C9E50-CCBA-4DA4-D903-0C0D30C89403}"/>
              </a:ext>
            </a:extLst>
          </xdr:cNvPr>
          <xdr:cNvSpPr/>
        </xdr:nvSpPr>
        <xdr:spPr>
          <a:xfrm>
            <a:off x="37422" y="1741528"/>
            <a:ext cx="2696825" cy="37288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ウィークリースタンス実施</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211889</xdr:colOff>
      <xdr:row>26</xdr:row>
      <xdr:rowOff>0</xdr:rowOff>
    </xdr:from>
    <xdr:to>
      <xdr:col>10</xdr:col>
      <xdr:colOff>36930</xdr:colOff>
      <xdr:row>29</xdr:row>
      <xdr:rowOff>0</xdr:rowOff>
    </xdr:to>
    <xdr:sp macro="" textlink="">
      <xdr:nvSpPr>
        <xdr:cNvPr id="2" name="AutoShape 51">
          <a:extLst>
            <a:ext uri="{FF2B5EF4-FFF2-40B4-BE49-F238E27FC236}">
              <a16:creationId xmlns:a16="http://schemas.microsoft.com/office/drawing/2014/main" id="{92A81CAA-6A40-460A-BED8-FDA9A63CAF90}"/>
            </a:ext>
          </a:extLst>
        </xdr:cNvPr>
        <xdr:cNvSpPr>
          <a:spLocks/>
        </xdr:cNvSpPr>
      </xdr:nvSpPr>
      <xdr:spPr bwMode="auto">
        <a:xfrm>
          <a:off x="5269664" y="6172200"/>
          <a:ext cx="82216"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32</xdr:row>
      <xdr:rowOff>0</xdr:rowOff>
    </xdr:from>
    <xdr:to>
      <xdr:col>10</xdr:col>
      <xdr:colOff>133350</xdr:colOff>
      <xdr:row>35</xdr:row>
      <xdr:rowOff>0</xdr:rowOff>
    </xdr:to>
    <xdr:sp macro="" textlink="">
      <xdr:nvSpPr>
        <xdr:cNvPr id="3" name="AutoShape 52">
          <a:extLst>
            <a:ext uri="{FF2B5EF4-FFF2-40B4-BE49-F238E27FC236}">
              <a16:creationId xmlns:a16="http://schemas.microsoft.com/office/drawing/2014/main" id="{D60966F5-BFBC-451A-B47F-3F0B8AC65EF3}"/>
            </a:ext>
          </a:extLst>
        </xdr:cNvPr>
        <xdr:cNvSpPr>
          <a:spLocks/>
        </xdr:cNvSpPr>
      </xdr:nvSpPr>
      <xdr:spPr bwMode="auto">
        <a:xfrm>
          <a:off x="5362575" y="73723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26</xdr:row>
      <xdr:rowOff>0</xdr:rowOff>
    </xdr:from>
    <xdr:to>
      <xdr:col>24</xdr:col>
      <xdr:colOff>85725</xdr:colOff>
      <xdr:row>29</xdr:row>
      <xdr:rowOff>9525</xdr:rowOff>
    </xdr:to>
    <xdr:sp macro="" textlink="">
      <xdr:nvSpPr>
        <xdr:cNvPr id="4" name="AutoShape 53">
          <a:extLst>
            <a:ext uri="{FF2B5EF4-FFF2-40B4-BE49-F238E27FC236}">
              <a16:creationId xmlns:a16="http://schemas.microsoft.com/office/drawing/2014/main" id="{112E2496-306B-43CA-9938-C53A82C5BC95}"/>
            </a:ext>
          </a:extLst>
        </xdr:cNvPr>
        <xdr:cNvSpPr>
          <a:spLocks/>
        </xdr:cNvSpPr>
      </xdr:nvSpPr>
      <xdr:spPr bwMode="auto">
        <a:xfrm>
          <a:off x="8753475" y="61722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32</xdr:row>
      <xdr:rowOff>0</xdr:rowOff>
    </xdr:from>
    <xdr:to>
      <xdr:col>24</xdr:col>
      <xdr:colOff>85725</xdr:colOff>
      <xdr:row>35</xdr:row>
      <xdr:rowOff>9525</xdr:rowOff>
    </xdr:to>
    <xdr:sp macro="" textlink="">
      <xdr:nvSpPr>
        <xdr:cNvPr id="5" name="AutoShape 54">
          <a:extLst>
            <a:ext uri="{FF2B5EF4-FFF2-40B4-BE49-F238E27FC236}">
              <a16:creationId xmlns:a16="http://schemas.microsoft.com/office/drawing/2014/main" id="{DBA789B1-576E-4036-8505-E07C9E7ADE29}"/>
            </a:ext>
          </a:extLst>
        </xdr:cNvPr>
        <xdr:cNvSpPr>
          <a:spLocks/>
        </xdr:cNvSpPr>
      </xdr:nvSpPr>
      <xdr:spPr bwMode="auto">
        <a:xfrm>
          <a:off x="8753475" y="73723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30</xdr:row>
      <xdr:rowOff>0</xdr:rowOff>
    </xdr:from>
    <xdr:to>
      <xdr:col>26</xdr:col>
      <xdr:colOff>0</xdr:colOff>
      <xdr:row>36</xdr:row>
      <xdr:rowOff>0</xdr:rowOff>
    </xdr:to>
    <xdr:cxnSp macro="">
      <xdr:nvCxnSpPr>
        <xdr:cNvPr id="6" name="直線コネクタ 5">
          <a:extLst>
            <a:ext uri="{FF2B5EF4-FFF2-40B4-BE49-F238E27FC236}">
              <a16:creationId xmlns:a16="http://schemas.microsoft.com/office/drawing/2014/main" id="{A01E025F-70CC-43C9-9081-C918BA9167B4}"/>
            </a:ext>
          </a:extLst>
        </xdr:cNvPr>
        <xdr:cNvCxnSpPr/>
      </xdr:nvCxnSpPr>
      <xdr:spPr>
        <a:xfrm>
          <a:off x="3514725" y="6972300"/>
          <a:ext cx="5743575" cy="1200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211889</xdr:colOff>
      <xdr:row>26</xdr:row>
      <xdr:rowOff>0</xdr:rowOff>
    </xdr:from>
    <xdr:to>
      <xdr:col>10</xdr:col>
      <xdr:colOff>36930</xdr:colOff>
      <xdr:row>29</xdr:row>
      <xdr:rowOff>0</xdr:rowOff>
    </xdr:to>
    <xdr:sp macro="" textlink="">
      <xdr:nvSpPr>
        <xdr:cNvPr id="31" name="AutoShape 51">
          <a:extLst>
            <a:ext uri="{FF2B5EF4-FFF2-40B4-BE49-F238E27FC236}">
              <a16:creationId xmlns:a16="http://schemas.microsoft.com/office/drawing/2014/main" id="{B84D7CC4-B9F1-4CC9-B1DB-58F8107E22FF}"/>
            </a:ext>
          </a:extLst>
        </xdr:cNvPr>
        <xdr:cNvSpPr>
          <a:spLocks/>
        </xdr:cNvSpPr>
      </xdr:nvSpPr>
      <xdr:spPr bwMode="auto">
        <a:xfrm>
          <a:off x="5260139" y="6172200"/>
          <a:ext cx="82216"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0</xdr:row>
      <xdr:rowOff>19050</xdr:rowOff>
    </xdr:from>
    <xdr:to>
      <xdr:col>25</xdr:col>
      <xdr:colOff>228600</xdr:colOff>
      <xdr:row>0</xdr:row>
      <xdr:rowOff>266700</xdr:rowOff>
    </xdr:to>
    <xdr:sp macro="" textlink="">
      <xdr:nvSpPr>
        <xdr:cNvPr id="32" name="正方形/長方形 31">
          <a:extLst>
            <a:ext uri="{FF2B5EF4-FFF2-40B4-BE49-F238E27FC236}">
              <a16:creationId xmlns:a16="http://schemas.microsoft.com/office/drawing/2014/main" id="{FA5AC445-EB7F-495B-AF8C-47C3AFEA3292}"/>
            </a:ext>
          </a:extLst>
        </xdr:cNvPr>
        <xdr:cNvSpPr/>
      </xdr:nvSpPr>
      <xdr:spPr>
        <a:xfrm>
          <a:off x="3038475" y="19050"/>
          <a:ext cx="6191250" cy="247650"/>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必要に応じて実施</a:t>
          </a:r>
        </a:p>
      </xdr:txBody>
    </xdr:sp>
    <xdr:clientData/>
  </xdr:twoCellAnchor>
  <xdr:twoCellAnchor>
    <xdr:from>
      <xdr:col>0</xdr:col>
      <xdr:colOff>0</xdr:colOff>
      <xdr:row>0</xdr:row>
      <xdr:rowOff>0</xdr:rowOff>
    </xdr:from>
    <xdr:to>
      <xdr:col>0</xdr:col>
      <xdr:colOff>2801650</xdr:colOff>
      <xdr:row>52</xdr:row>
      <xdr:rowOff>102714</xdr:rowOff>
    </xdr:to>
    <xdr:grpSp>
      <xdr:nvGrpSpPr>
        <xdr:cNvPr id="33" name="グループ化 32">
          <a:extLst>
            <a:ext uri="{FF2B5EF4-FFF2-40B4-BE49-F238E27FC236}">
              <a16:creationId xmlns:a16="http://schemas.microsoft.com/office/drawing/2014/main" id="{4595F787-3ACA-4FB0-830D-CED13EB02A51}"/>
            </a:ext>
          </a:extLst>
        </xdr:cNvPr>
        <xdr:cNvGrpSpPr/>
      </xdr:nvGrpSpPr>
      <xdr:grpSpPr>
        <a:xfrm>
          <a:off x="0" y="0"/>
          <a:ext cx="2801650" cy="11399364"/>
          <a:chOff x="0" y="129058"/>
          <a:chExt cx="2801650" cy="8946408"/>
        </a:xfrm>
      </xdr:grpSpPr>
      <xdr:sp macro="" textlink="">
        <xdr:nvSpPr>
          <xdr:cNvPr id="34" name="正方形/長方形 33">
            <a:extLst>
              <a:ext uri="{FF2B5EF4-FFF2-40B4-BE49-F238E27FC236}">
                <a16:creationId xmlns:a16="http://schemas.microsoft.com/office/drawing/2014/main" id="{B02822A7-16CA-64B9-8D44-BC74B19EEA3D}"/>
              </a:ext>
            </a:extLst>
          </xdr:cNvPr>
          <xdr:cNvSpPr/>
        </xdr:nvSpPr>
        <xdr:spPr>
          <a:xfrm>
            <a:off x="0" y="129058"/>
            <a:ext cx="2801650" cy="8946408"/>
          </a:xfrm>
          <a:prstGeom prst="rect">
            <a:avLst/>
          </a:prstGeom>
          <a:solidFill>
            <a:srgbClr val="00AC00"/>
          </a:solidFill>
          <a:ln w="12700" cap="flat" cmpd="sng" algn="ctr">
            <a:no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以下のボタンから各シート</a:t>
            </a:r>
            <a:endParaRPr kumimoji="1" lang="en-US" altLang="ja-JP"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に移動できます。</a:t>
            </a:r>
            <a:endParaRPr kumimoji="1" lang="ja-JP" altLang="en-US" sz="12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5" name="正方形/長方形 34">
            <a:hlinkClick xmlns:r="http://schemas.openxmlformats.org/officeDocument/2006/relationships" r:id="rId1"/>
            <a:extLst>
              <a:ext uri="{FF2B5EF4-FFF2-40B4-BE49-F238E27FC236}">
                <a16:creationId xmlns:a16="http://schemas.microsoft.com/office/drawing/2014/main" id="{A99D4D56-E45C-A90C-CBCB-879D4994F470}"/>
              </a:ext>
            </a:extLst>
          </xdr:cNvPr>
          <xdr:cNvSpPr/>
        </xdr:nvSpPr>
        <xdr:spPr>
          <a:xfrm>
            <a:off x="37422" y="1287095"/>
            <a:ext cx="2696825" cy="36025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電子納品</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6" name="正方形/長方形 35">
            <a:hlinkClick xmlns:r="http://schemas.openxmlformats.org/officeDocument/2006/relationships" r:id="rId2"/>
            <a:extLst>
              <a:ext uri="{FF2B5EF4-FFF2-40B4-BE49-F238E27FC236}">
                <a16:creationId xmlns:a16="http://schemas.microsoft.com/office/drawing/2014/main" id="{2823F13C-7306-A2C2-59C3-6D6AE51C9BDF}"/>
              </a:ext>
            </a:extLst>
          </xdr:cNvPr>
          <xdr:cNvSpPr/>
        </xdr:nvSpPr>
        <xdr:spPr>
          <a:xfrm>
            <a:off x="34247" y="2208589"/>
            <a:ext cx="2708607" cy="38157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ウィークリースタンス結果</a:t>
            </a:r>
          </a:p>
        </xdr:txBody>
      </xdr:sp>
      <xdr:sp macro="" textlink="">
        <xdr:nvSpPr>
          <xdr:cNvPr id="37" name="正方形/長方形 36">
            <a:hlinkClick xmlns:r="http://schemas.openxmlformats.org/officeDocument/2006/relationships" r:id="rId3"/>
            <a:extLst>
              <a:ext uri="{FF2B5EF4-FFF2-40B4-BE49-F238E27FC236}">
                <a16:creationId xmlns:a16="http://schemas.microsoft.com/office/drawing/2014/main" id="{24E738F9-BBB6-678E-8EF5-053BF196F1EB}"/>
              </a:ext>
            </a:extLst>
          </xdr:cNvPr>
          <xdr:cNvSpPr/>
        </xdr:nvSpPr>
        <xdr:spPr>
          <a:xfrm>
            <a:off x="34247" y="2684333"/>
            <a:ext cx="2708660" cy="37764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a:t>
            </a:r>
          </a:p>
        </xdr:txBody>
      </xdr:sp>
      <xdr:sp macro="" textlink="">
        <xdr:nvSpPr>
          <xdr:cNvPr id="38" name="正方形/長方形 37">
            <a:hlinkClick xmlns:r="http://schemas.openxmlformats.org/officeDocument/2006/relationships" r:id="rId4"/>
            <a:extLst>
              <a:ext uri="{FF2B5EF4-FFF2-40B4-BE49-F238E27FC236}">
                <a16:creationId xmlns:a16="http://schemas.microsoft.com/office/drawing/2014/main" id="{57DB9099-CDB8-7696-6A5F-0159BBD4A1D3}"/>
              </a:ext>
            </a:extLst>
          </xdr:cNvPr>
          <xdr:cNvSpPr/>
        </xdr:nvSpPr>
        <xdr:spPr>
          <a:xfrm>
            <a:off x="34247" y="3156153"/>
            <a:ext cx="2708607" cy="38260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日計画実績表（記入例）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9" name="正方形/長方形 38">
            <a:hlinkClick xmlns:r="http://schemas.openxmlformats.org/officeDocument/2006/relationships" r:id="rId5"/>
            <a:extLst>
              <a:ext uri="{FF2B5EF4-FFF2-40B4-BE49-F238E27FC236}">
                <a16:creationId xmlns:a16="http://schemas.microsoft.com/office/drawing/2014/main" id="{92C66044-91FD-4FD5-C774-32185E41C694}"/>
              </a:ext>
            </a:extLst>
          </xdr:cNvPr>
          <xdr:cNvSpPr/>
        </xdr:nvSpPr>
        <xdr:spPr>
          <a:xfrm>
            <a:off x="34247" y="3632933"/>
            <a:ext cx="2689460" cy="355985"/>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日交替制実施</a:t>
            </a:r>
          </a:p>
        </xdr:txBody>
      </xdr:sp>
      <xdr:sp macro="" textlink="">
        <xdr:nvSpPr>
          <xdr:cNvPr id="40" name="正方形/長方形 39">
            <a:hlinkClick xmlns:r="http://schemas.openxmlformats.org/officeDocument/2006/relationships" r:id="rId6"/>
            <a:extLst>
              <a:ext uri="{FF2B5EF4-FFF2-40B4-BE49-F238E27FC236}">
                <a16:creationId xmlns:a16="http://schemas.microsoft.com/office/drawing/2014/main" id="{DB26260D-77DC-0384-1BFF-CC329EB57E58}"/>
              </a:ext>
            </a:extLst>
          </xdr:cNvPr>
          <xdr:cNvSpPr/>
        </xdr:nvSpPr>
        <xdr:spPr>
          <a:xfrm>
            <a:off x="34247" y="4083092"/>
            <a:ext cx="2689460" cy="34164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日未達成</a:t>
            </a:r>
          </a:p>
        </xdr:txBody>
      </xdr:sp>
      <xdr:sp macro="" textlink="">
        <xdr:nvSpPr>
          <xdr:cNvPr id="41" name="正方形/長方形 40">
            <a:hlinkClick xmlns:r="http://schemas.openxmlformats.org/officeDocument/2006/relationships" r:id="rId7"/>
            <a:extLst>
              <a:ext uri="{FF2B5EF4-FFF2-40B4-BE49-F238E27FC236}">
                <a16:creationId xmlns:a16="http://schemas.microsoft.com/office/drawing/2014/main" id="{3DE51D69-D3C2-14BA-ADF3-A446EA297BA6}"/>
              </a:ext>
            </a:extLst>
          </xdr:cNvPr>
          <xdr:cNvSpPr/>
        </xdr:nvSpPr>
        <xdr:spPr>
          <a:xfrm>
            <a:off x="34247" y="4518910"/>
            <a:ext cx="2689460" cy="35097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情報共有システム実施（指定型）</a:t>
            </a:r>
          </a:p>
        </xdr:txBody>
      </xdr:sp>
      <xdr:sp macro="" textlink="">
        <xdr:nvSpPr>
          <xdr:cNvPr id="42" name="正方形/長方形 41">
            <a:hlinkClick xmlns:r="http://schemas.openxmlformats.org/officeDocument/2006/relationships" r:id="rId8"/>
            <a:extLst>
              <a:ext uri="{FF2B5EF4-FFF2-40B4-BE49-F238E27FC236}">
                <a16:creationId xmlns:a16="http://schemas.microsoft.com/office/drawing/2014/main" id="{D13140BD-03DC-9B20-9694-A119E98565E6}"/>
              </a:ext>
            </a:extLst>
          </xdr:cNvPr>
          <xdr:cNvSpPr/>
        </xdr:nvSpPr>
        <xdr:spPr>
          <a:xfrm>
            <a:off x="34247" y="4964054"/>
            <a:ext cx="2705407" cy="37334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情報共有システム実施（希望型）</a:t>
            </a:r>
          </a:p>
        </xdr:txBody>
      </xdr:sp>
      <xdr:sp macro="" textlink="">
        <xdr:nvSpPr>
          <xdr:cNvPr id="43" name="正方形/長方形 42">
            <a:hlinkClick xmlns:r="http://schemas.openxmlformats.org/officeDocument/2006/relationships" r:id="rId9"/>
            <a:extLst>
              <a:ext uri="{FF2B5EF4-FFF2-40B4-BE49-F238E27FC236}">
                <a16:creationId xmlns:a16="http://schemas.microsoft.com/office/drawing/2014/main" id="{DD82CB7E-A88F-BCB5-7F7D-DD5D37693ACB}"/>
              </a:ext>
            </a:extLst>
          </xdr:cNvPr>
          <xdr:cNvSpPr/>
        </xdr:nvSpPr>
        <xdr:spPr>
          <a:xfrm>
            <a:off x="34247" y="5431576"/>
            <a:ext cx="2708607" cy="35643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別紙　利用ユーザー確認書</a:t>
            </a:r>
          </a:p>
        </xdr:txBody>
      </xdr:sp>
      <xdr:sp macro="" textlink="">
        <xdr:nvSpPr>
          <xdr:cNvPr id="44" name="正方形/長方形 43">
            <a:hlinkClick xmlns:r="http://schemas.openxmlformats.org/officeDocument/2006/relationships" r:id="rId10"/>
            <a:extLst>
              <a:ext uri="{FF2B5EF4-FFF2-40B4-BE49-F238E27FC236}">
                <a16:creationId xmlns:a16="http://schemas.microsoft.com/office/drawing/2014/main" id="{965F20A6-495D-F084-0689-130FD387BBE9}"/>
              </a:ext>
            </a:extLst>
          </xdr:cNvPr>
          <xdr:cNvSpPr/>
        </xdr:nvSpPr>
        <xdr:spPr>
          <a:xfrm>
            <a:off x="34247" y="5882182"/>
            <a:ext cx="2705503" cy="35810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遠隔臨場実施（指定型）</a:t>
            </a:r>
          </a:p>
        </xdr:txBody>
      </xdr:sp>
      <xdr:sp macro="" textlink="">
        <xdr:nvSpPr>
          <xdr:cNvPr id="45" name="正方形/長方形 44">
            <a:hlinkClick xmlns:r="http://schemas.openxmlformats.org/officeDocument/2006/relationships" r:id="rId11"/>
            <a:extLst>
              <a:ext uri="{FF2B5EF4-FFF2-40B4-BE49-F238E27FC236}">
                <a16:creationId xmlns:a16="http://schemas.microsoft.com/office/drawing/2014/main" id="{894956DF-C8DC-F2DB-8627-7D0397936748}"/>
              </a:ext>
            </a:extLst>
          </xdr:cNvPr>
          <xdr:cNvSpPr/>
        </xdr:nvSpPr>
        <xdr:spPr>
          <a:xfrm>
            <a:off x="34247" y="6334456"/>
            <a:ext cx="2708660" cy="36006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遠隔臨場実施（希望型）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46" name="正方形/長方形 45">
            <a:hlinkClick xmlns:r="http://schemas.openxmlformats.org/officeDocument/2006/relationships" r:id="rId12"/>
            <a:extLst>
              <a:ext uri="{FF2B5EF4-FFF2-40B4-BE49-F238E27FC236}">
                <a16:creationId xmlns:a16="http://schemas.microsoft.com/office/drawing/2014/main" id="{5791CE6F-D1F7-A37E-7F04-CB49C7BAE321}"/>
              </a:ext>
            </a:extLst>
          </xdr:cNvPr>
          <xdr:cNvSpPr/>
        </xdr:nvSpPr>
        <xdr:spPr>
          <a:xfrm>
            <a:off x="34247" y="6788694"/>
            <a:ext cx="2705407" cy="34743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快適トイレ実施（希望型）</a:t>
            </a:r>
          </a:p>
        </xdr:txBody>
      </xdr:sp>
      <xdr:sp macro="" textlink="">
        <xdr:nvSpPr>
          <xdr:cNvPr id="47" name="正方形/長方形 46">
            <a:hlinkClick xmlns:r="http://schemas.openxmlformats.org/officeDocument/2006/relationships" r:id="rId13"/>
            <a:extLst>
              <a:ext uri="{FF2B5EF4-FFF2-40B4-BE49-F238E27FC236}">
                <a16:creationId xmlns:a16="http://schemas.microsoft.com/office/drawing/2014/main" id="{73273A38-03C0-81D3-196F-CB558E4C0BF6}"/>
              </a:ext>
            </a:extLst>
          </xdr:cNvPr>
          <xdr:cNvSpPr/>
        </xdr:nvSpPr>
        <xdr:spPr>
          <a:xfrm>
            <a:off x="34247" y="8163658"/>
            <a:ext cx="2708607" cy="358493"/>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熱中症実施</a:t>
            </a:r>
          </a:p>
        </xdr:txBody>
      </xdr:sp>
      <xdr:sp macro="" textlink="">
        <xdr:nvSpPr>
          <xdr:cNvPr id="48" name="正方形/長方形 47">
            <a:hlinkClick xmlns:r="http://schemas.openxmlformats.org/officeDocument/2006/relationships" r:id="rId14"/>
            <a:extLst>
              <a:ext uri="{FF2B5EF4-FFF2-40B4-BE49-F238E27FC236}">
                <a16:creationId xmlns:a16="http://schemas.microsoft.com/office/drawing/2014/main" id="{5D9740C2-5B8B-AAA5-7AF9-AC8B6A393845}"/>
              </a:ext>
            </a:extLst>
          </xdr:cNvPr>
          <xdr:cNvSpPr/>
        </xdr:nvSpPr>
        <xdr:spPr>
          <a:xfrm>
            <a:off x="34247" y="8616325"/>
            <a:ext cx="2686303" cy="36418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熱中症費用</a:t>
            </a:r>
          </a:p>
        </xdr:txBody>
      </xdr:sp>
      <xdr:sp macro="" textlink="">
        <xdr:nvSpPr>
          <xdr:cNvPr id="49" name="正方形/長方形 48">
            <a:hlinkClick xmlns:r="http://schemas.openxmlformats.org/officeDocument/2006/relationships" r:id="rId15"/>
            <a:extLst>
              <a:ext uri="{FF2B5EF4-FFF2-40B4-BE49-F238E27FC236}">
                <a16:creationId xmlns:a16="http://schemas.microsoft.com/office/drawing/2014/main" id="{711EEFE5-2B13-F840-6932-C4B89C0CF718}"/>
              </a:ext>
            </a:extLst>
          </xdr:cNvPr>
          <xdr:cNvSpPr/>
        </xdr:nvSpPr>
        <xdr:spPr>
          <a:xfrm>
            <a:off x="37422" y="834801"/>
            <a:ext cx="2702390" cy="35812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基本情報入力</a:t>
            </a:r>
          </a:p>
        </xdr:txBody>
      </xdr:sp>
      <xdr:sp macro="" textlink="">
        <xdr:nvSpPr>
          <xdr:cNvPr id="50" name="正方形/長方形 49">
            <a:hlinkClick xmlns:r="http://schemas.openxmlformats.org/officeDocument/2006/relationships" r:id="rId16"/>
            <a:extLst>
              <a:ext uri="{FF2B5EF4-FFF2-40B4-BE49-F238E27FC236}">
                <a16:creationId xmlns:a16="http://schemas.microsoft.com/office/drawing/2014/main" id="{5B1A1C05-AF0E-1810-DD44-2C23310DEEF5}"/>
              </a:ext>
            </a:extLst>
          </xdr:cNvPr>
          <xdr:cNvSpPr/>
        </xdr:nvSpPr>
        <xdr:spPr>
          <a:xfrm>
            <a:off x="34247" y="7230306"/>
            <a:ext cx="2705407" cy="37215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快適トイレ未実施（指定型）</a:t>
            </a:r>
          </a:p>
        </xdr:txBody>
      </xdr:sp>
      <xdr:sp macro="" textlink="">
        <xdr:nvSpPr>
          <xdr:cNvPr id="51" name="正方形/長方形 50">
            <a:hlinkClick xmlns:r="http://schemas.openxmlformats.org/officeDocument/2006/relationships" r:id="rId17"/>
            <a:extLst>
              <a:ext uri="{FF2B5EF4-FFF2-40B4-BE49-F238E27FC236}">
                <a16:creationId xmlns:a16="http://schemas.microsoft.com/office/drawing/2014/main" id="{12897440-BCDD-670B-6C04-D3593CBC0661}"/>
              </a:ext>
            </a:extLst>
          </xdr:cNvPr>
          <xdr:cNvSpPr/>
        </xdr:nvSpPr>
        <xdr:spPr>
          <a:xfrm>
            <a:off x="34247" y="7696630"/>
            <a:ext cx="2708582" cy="37285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快適トイレ費用</a:t>
            </a:r>
          </a:p>
        </xdr:txBody>
      </xdr:sp>
      <xdr:sp macro="" textlink="">
        <xdr:nvSpPr>
          <xdr:cNvPr id="52" name="正方形/長方形 51">
            <a:hlinkClick xmlns:r="http://schemas.openxmlformats.org/officeDocument/2006/relationships" r:id="rId18"/>
            <a:extLst>
              <a:ext uri="{FF2B5EF4-FFF2-40B4-BE49-F238E27FC236}">
                <a16:creationId xmlns:a16="http://schemas.microsoft.com/office/drawing/2014/main" id="{A19732AB-722D-CBD4-D72E-EED990B2F352}"/>
              </a:ext>
            </a:extLst>
          </xdr:cNvPr>
          <xdr:cNvSpPr/>
        </xdr:nvSpPr>
        <xdr:spPr>
          <a:xfrm>
            <a:off x="37422" y="1741528"/>
            <a:ext cx="2696825" cy="37288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ウィークリースタンス実施</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200025</xdr:colOff>
      <xdr:row>26</xdr:row>
      <xdr:rowOff>0</xdr:rowOff>
    </xdr:from>
    <xdr:to>
      <xdr:col>10</xdr:col>
      <xdr:colOff>28575</xdr:colOff>
      <xdr:row>29</xdr:row>
      <xdr:rowOff>0</xdr:rowOff>
    </xdr:to>
    <xdr:sp macro="" textlink="">
      <xdr:nvSpPr>
        <xdr:cNvPr id="2" name="AutoShape 51">
          <a:extLst>
            <a:ext uri="{FF2B5EF4-FFF2-40B4-BE49-F238E27FC236}">
              <a16:creationId xmlns:a16="http://schemas.microsoft.com/office/drawing/2014/main" id="{1FCF307A-341A-422B-95DB-43C28D3A539F}"/>
            </a:ext>
          </a:extLst>
        </xdr:cNvPr>
        <xdr:cNvSpPr>
          <a:spLocks/>
        </xdr:cNvSpPr>
      </xdr:nvSpPr>
      <xdr:spPr bwMode="auto">
        <a:xfrm>
          <a:off x="225742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32</xdr:row>
      <xdr:rowOff>0</xdr:rowOff>
    </xdr:from>
    <xdr:to>
      <xdr:col>10</xdr:col>
      <xdr:colOff>133350</xdr:colOff>
      <xdr:row>35</xdr:row>
      <xdr:rowOff>0</xdr:rowOff>
    </xdr:to>
    <xdr:sp macro="" textlink="">
      <xdr:nvSpPr>
        <xdr:cNvPr id="3" name="AutoShape 52">
          <a:extLst>
            <a:ext uri="{FF2B5EF4-FFF2-40B4-BE49-F238E27FC236}">
              <a16:creationId xmlns:a16="http://schemas.microsoft.com/office/drawing/2014/main" id="{1B5807EE-BA3E-4BB2-BD81-F93D73554375}"/>
            </a:ext>
          </a:extLst>
        </xdr:cNvPr>
        <xdr:cNvSpPr>
          <a:spLocks/>
        </xdr:cNvSpPr>
      </xdr:nvSpPr>
      <xdr:spPr bwMode="auto">
        <a:xfrm>
          <a:off x="236220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26</xdr:row>
      <xdr:rowOff>0</xdr:rowOff>
    </xdr:from>
    <xdr:to>
      <xdr:col>24</xdr:col>
      <xdr:colOff>85725</xdr:colOff>
      <xdr:row>29</xdr:row>
      <xdr:rowOff>9525</xdr:rowOff>
    </xdr:to>
    <xdr:sp macro="" textlink="">
      <xdr:nvSpPr>
        <xdr:cNvPr id="4" name="AutoShape 53">
          <a:extLst>
            <a:ext uri="{FF2B5EF4-FFF2-40B4-BE49-F238E27FC236}">
              <a16:creationId xmlns:a16="http://schemas.microsoft.com/office/drawing/2014/main" id="{026E2D34-97CC-4371-A9A0-4555E91B74B2}"/>
            </a:ext>
          </a:extLst>
        </xdr:cNvPr>
        <xdr:cNvSpPr>
          <a:spLocks/>
        </xdr:cNvSpPr>
      </xdr:nvSpPr>
      <xdr:spPr bwMode="auto">
        <a:xfrm>
          <a:off x="576262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32</xdr:row>
      <xdr:rowOff>0</xdr:rowOff>
    </xdr:from>
    <xdr:to>
      <xdr:col>24</xdr:col>
      <xdr:colOff>85725</xdr:colOff>
      <xdr:row>35</xdr:row>
      <xdr:rowOff>9525</xdr:rowOff>
    </xdr:to>
    <xdr:sp macro="" textlink="">
      <xdr:nvSpPr>
        <xdr:cNvPr id="5" name="AutoShape 54">
          <a:extLst>
            <a:ext uri="{FF2B5EF4-FFF2-40B4-BE49-F238E27FC236}">
              <a16:creationId xmlns:a16="http://schemas.microsoft.com/office/drawing/2014/main" id="{F1E808F2-CCE9-4D67-A315-71832B88F58A}"/>
            </a:ext>
          </a:extLst>
        </xdr:cNvPr>
        <xdr:cNvSpPr>
          <a:spLocks/>
        </xdr:cNvSpPr>
      </xdr:nvSpPr>
      <xdr:spPr bwMode="auto">
        <a:xfrm>
          <a:off x="576262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0</xdr:row>
      <xdr:rowOff>19050</xdr:rowOff>
    </xdr:from>
    <xdr:to>
      <xdr:col>25</xdr:col>
      <xdr:colOff>209550</xdr:colOff>
      <xdr:row>0</xdr:row>
      <xdr:rowOff>266700</xdr:rowOff>
    </xdr:to>
    <xdr:sp macro="" textlink="">
      <xdr:nvSpPr>
        <xdr:cNvPr id="30" name="正方形/長方形 29">
          <a:extLst>
            <a:ext uri="{FF2B5EF4-FFF2-40B4-BE49-F238E27FC236}">
              <a16:creationId xmlns:a16="http://schemas.microsoft.com/office/drawing/2014/main" id="{BFCE329B-73E7-4533-88B8-81EEBAE2AEAF}"/>
            </a:ext>
          </a:extLst>
        </xdr:cNvPr>
        <xdr:cNvSpPr/>
      </xdr:nvSpPr>
      <xdr:spPr>
        <a:xfrm>
          <a:off x="3028950" y="19050"/>
          <a:ext cx="6191250" cy="247650"/>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必要に応じて実施</a:t>
          </a:r>
        </a:p>
      </xdr:txBody>
    </xdr:sp>
    <xdr:clientData/>
  </xdr:twoCellAnchor>
  <xdr:twoCellAnchor>
    <xdr:from>
      <xdr:col>0</xdr:col>
      <xdr:colOff>0</xdr:colOff>
      <xdr:row>0</xdr:row>
      <xdr:rowOff>0</xdr:rowOff>
    </xdr:from>
    <xdr:to>
      <xdr:col>0</xdr:col>
      <xdr:colOff>2801650</xdr:colOff>
      <xdr:row>53</xdr:row>
      <xdr:rowOff>150339</xdr:rowOff>
    </xdr:to>
    <xdr:grpSp>
      <xdr:nvGrpSpPr>
        <xdr:cNvPr id="31" name="グループ化 30">
          <a:extLst>
            <a:ext uri="{FF2B5EF4-FFF2-40B4-BE49-F238E27FC236}">
              <a16:creationId xmlns:a16="http://schemas.microsoft.com/office/drawing/2014/main" id="{E9542E9D-07EE-44C6-B288-E747489729E4}"/>
            </a:ext>
          </a:extLst>
        </xdr:cNvPr>
        <xdr:cNvGrpSpPr/>
      </xdr:nvGrpSpPr>
      <xdr:grpSpPr>
        <a:xfrm>
          <a:off x="0" y="0"/>
          <a:ext cx="2801650" cy="11399364"/>
          <a:chOff x="0" y="129058"/>
          <a:chExt cx="2801650" cy="8946408"/>
        </a:xfrm>
      </xdr:grpSpPr>
      <xdr:sp macro="" textlink="">
        <xdr:nvSpPr>
          <xdr:cNvPr id="32" name="正方形/長方形 31">
            <a:extLst>
              <a:ext uri="{FF2B5EF4-FFF2-40B4-BE49-F238E27FC236}">
                <a16:creationId xmlns:a16="http://schemas.microsoft.com/office/drawing/2014/main" id="{A34DE3CA-8439-CDE3-67CA-881EA6173C60}"/>
              </a:ext>
            </a:extLst>
          </xdr:cNvPr>
          <xdr:cNvSpPr/>
        </xdr:nvSpPr>
        <xdr:spPr>
          <a:xfrm>
            <a:off x="0" y="129058"/>
            <a:ext cx="2801650" cy="8946408"/>
          </a:xfrm>
          <a:prstGeom prst="rect">
            <a:avLst/>
          </a:prstGeom>
          <a:solidFill>
            <a:srgbClr val="00AC00"/>
          </a:solidFill>
          <a:ln w="12700" cap="flat" cmpd="sng" algn="ctr">
            <a:no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以下のボタンから各シート</a:t>
            </a:r>
            <a:endParaRPr kumimoji="1" lang="en-US" altLang="ja-JP"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に移動できます。</a:t>
            </a:r>
            <a:endParaRPr kumimoji="1" lang="ja-JP" altLang="en-US" sz="12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3" name="正方形/長方形 32">
            <a:hlinkClick xmlns:r="http://schemas.openxmlformats.org/officeDocument/2006/relationships" r:id="rId1"/>
            <a:extLst>
              <a:ext uri="{FF2B5EF4-FFF2-40B4-BE49-F238E27FC236}">
                <a16:creationId xmlns:a16="http://schemas.microsoft.com/office/drawing/2014/main" id="{24E8046F-1CB9-2F18-17AC-19285B975918}"/>
              </a:ext>
            </a:extLst>
          </xdr:cNvPr>
          <xdr:cNvSpPr/>
        </xdr:nvSpPr>
        <xdr:spPr>
          <a:xfrm>
            <a:off x="37422" y="1287095"/>
            <a:ext cx="2696825" cy="36025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電子納品</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4" name="正方形/長方形 33">
            <a:hlinkClick xmlns:r="http://schemas.openxmlformats.org/officeDocument/2006/relationships" r:id="rId2"/>
            <a:extLst>
              <a:ext uri="{FF2B5EF4-FFF2-40B4-BE49-F238E27FC236}">
                <a16:creationId xmlns:a16="http://schemas.microsoft.com/office/drawing/2014/main" id="{5ABABDDA-0F74-EF99-CF77-F65B70D0603C}"/>
              </a:ext>
            </a:extLst>
          </xdr:cNvPr>
          <xdr:cNvSpPr/>
        </xdr:nvSpPr>
        <xdr:spPr>
          <a:xfrm>
            <a:off x="34247" y="2208589"/>
            <a:ext cx="2708607" cy="38157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ウィークリースタンス結果</a:t>
            </a:r>
          </a:p>
        </xdr:txBody>
      </xdr:sp>
      <xdr:sp macro="" textlink="">
        <xdr:nvSpPr>
          <xdr:cNvPr id="35" name="正方形/長方形 34">
            <a:hlinkClick xmlns:r="http://schemas.openxmlformats.org/officeDocument/2006/relationships" r:id="rId3"/>
            <a:extLst>
              <a:ext uri="{FF2B5EF4-FFF2-40B4-BE49-F238E27FC236}">
                <a16:creationId xmlns:a16="http://schemas.microsoft.com/office/drawing/2014/main" id="{2361AB74-B935-751D-7C49-98C4DB5DA3EB}"/>
              </a:ext>
            </a:extLst>
          </xdr:cNvPr>
          <xdr:cNvSpPr/>
        </xdr:nvSpPr>
        <xdr:spPr>
          <a:xfrm>
            <a:off x="34247" y="2684333"/>
            <a:ext cx="2708660" cy="37764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a:t>
            </a:r>
          </a:p>
        </xdr:txBody>
      </xdr:sp>
      <xdr:sp macro="" textlink="">
        <xdr:nvSpPr>
          <xdr:cNvPr id="36" name="正方形/長方形 35">
            <a:hlinkClick xmlns:r="http://schemas.openxmlformats.org/officeDocument/2006/relationships" r:id="rId4"/>
            <a:extLst>
              <a:ext uri="{FF2B5EF4-FFF2-40B4-BE49-F238E27FC236}">
                <a16:creationId xmlns:a16="http://schemas.microsoft.com/office/drawing/2014/main" id="{5B07C647-EE46-F5F2-90A1-60065FDB59C0}"/>
              </a:ext>
            </a:extLst>
          </xdr:cNvPr>
          <xdr:cNvSpPr/>
        </xdr:nvSpPr>
        <xdr:spPr>
          <a:xfrm>
            <a:off x="34247" y="3156153"/>
            <a:ext cx="2708607" cy="38260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日計画実績表（記入例）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7" name="正方形/長方形 36">
            <a:hlinkClick xmlns:r="http://schemas.openxmlformats.org/officeDocument/2006/relationships" r:id="rId5"/>
            <a:extLst>
              <a:ext uri="{FF2B5EF4-FFF2-40B4-BE49-F238E27FC236}">
                <a16:creationId xmlns:a16="http://schemas.microsoft.com/office/drawing/2014/main" id="{94B88DEE-EBF4-76AF-59D4-AC354012DCA0}"/>
              </a:ext>
            </a:extLst>
          </xdr:cNvPr>
          <xdr:cNvSpPr/>
        </xdr:nvSpPr>
        <xdr:spPr>
          <a:xfrm>
            <a:off x="34247" y="3632933"/>
            <a:ext cx="2689460" cy="355985"/>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日交替制実施</a:t>
            </a:r>
          </a:p>
        </xdr:txBody>
      </xdr:sp>
      <xdr:sp macro="" textlink="">
        <xdr:nvSpPr>
          <xdr:cNvPr id="38" name="正方形/長方形 37">
            <a:hlinkClick xmlns:r="http://schemas.openxmlformats.org/officeDocument/2006/relationships" r:id="rId6"/>
            <a:extLst>
              <a:ext uri="{FF2B5EF4-FFF2-40B4-BE49-F238E27FC236}">
                <a16:creationId xmlns:a16="http://schemas.microsoft.com/office/drawing/2014/main" id="{125391CA-7FCB-7BAA-D6E9-8B2EF095176C}"/>
              </a:ext>
            </a:extLst>
          </xdr:cNvPr>
          <xdr:cNvSpPr/>
        </xdr:nvSpPr>
        <xdr:spPr>
          <a:xfrm>
            <a:off x="34247" y="4083092"/>
            <a:ext cx="2689460" cy="34164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日未達成</a:t>
            </a:r>
          </a:p>
        </xdr:txBody>
      </xdr:sp>
      <xdr:sp macro="" textlink="">
        <xdr:nvSpPr>
          <xdr:cNvPr id="39" name="正方形/長方形 38">
            <a:hlinkClick xmlns:r="http://schemas.openxmlformats.org/officeDocument/2006/relationships" r:id="rId7"/>
            <a:extLst>
              <a:ext uri="{FF2B5EF4-FFF2-40B4-BE49-F238E27FC236}">
                <a16:creationId xmlns:a16="http://schemas.microsoft.com/office/drawing/2014/main" id="{4000B0B9-3995-5EFC-D192-03D1F05DAD45}"/>
              </a:ext>
            </a:extLst>
          </xdr:cNvPr>
          <xdr:cNvSpPr/>
        </xdr:nvSpPr>
        <xdr:spPr>
          <a:xfrm>
            <a:off x="34247" y="4518910"/>
            <a:ext cx="2689460" cy="35097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情報共有システム実施（指定型）</a:t>
            </a:r>
          </a:p>
        </xdr:txBody>
      </xdr:sp>
      <xdr:sp macro="" textlink="">
        <xdr:nvSpPr>
          <xdr:cNvPr id="40" name="正方形/長方形 39">
            <a:hlinkClick xmlns:r="http://schemas.openxmlformats.org/officeDocument/2006/relationships" r:id="rId8"/>
            <a:extLst>
              <a:ext uri="{FF2B5EF4-FFF2-40B4-BE49-F238E27FC236}">
                <a16:creationId xmlns:a16="http://schemas.microsoft.com/office/drawing/2014/main" id="{EAC9E048-CA92-FA9D-4B51-71AB90267B03}"/>
              </a:ext>
            </a:extLst>
          </xdr:cNvPr>
          <xdr:cNvSpPr/>
        </xdr:nvSpPr>
        <xdr:spPr>
          <a:xfrm>
            <a:off x="34247" y="4964054"/>
            <a:ext cx="2705407" cy="37334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情報共有システム実施（希望型）</a:t>
            </a:r>
          </a:p>
        </xdr:txBody>
      </xdr:sp>
      <xdr:sp macro="" textlink="">
        <xdr:nvSpPr>
          <xdr:cNvPr id="41" name="正方形/長方形 40">
            <a:hlinkClick xmlns:r="http://schemas.openxmlformats.org/officeDocument/2006/relationships" r:id="rId9"/>
            <a:extLst>
              <a:ext uri="{FF2B5EF4-FFF2-40B4-BE49-F238E27FC236}">
                <a16:creationId xmlns:a16="http://schemas.microsoft.com/office/drawing/2014/main" id="{3365AF87-FEB0-7AA2-A275-A755E51F323A}"/>
              </a:ext>
            </a:extLst>
          </xdr:cNvPr>
          <xdr:cNvSpPr/>
        </xdr:nvSpPr>
        <xdr:spPr>
          <a:xfrm>
            <a:off x="34247" y="5431576"/>
            <a:ext cx="2708607" cy="35643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別紙　利用ユーザー確認書</a:t>
            </a:r>
          </a:p>
        </xdr:txBody>
      </xdr:sp>
      <xdr:sp macro="" textlink="">
        <xdr:nvSpPr>
          <xdr:cNvPr id="42" name="正方形/長方形 41">
            <a:hlinkClick xmlns:r="http://schemas.openxmlformats.org/officeDocument/2006/relationships" r:id="rId10"/>
            <a:extLst>
              <a:ext uri="{FF2B5EF4-FFF2-40B4-BE49-F238E27FC236}">
                <a16:creationId xmlns:a16="http://schemas.microsoft.com/office/drawing/2014/main" id="{D6AC9BE4-6B8F-E0F1-1858-7CCF3EA04555}"/>
              </a:ext>
            </a:extLst>
          </xdr:cNvPr>
          <xdr:cNvSpPr/>
        </xdr:nvSpPr>
        <xdr:spPr>
          <a:xfrm>
            <a:off x="34247" y="5882182"/>
            <a:ext cx="2705503" cy="35810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遠隔臨場実施（指定型）</a:t>
            </a:r>
          </a:p>
        </xdr:txBody>
      </xdr:sp>
      <xdr:sp macro="" textlink="">
        <xdr:nvSpPr>
          <xdr:cNvPr id="43" name="正方形/長方形 42">
            <a:hlinkClick xmlns:r="http://schemas.openxmlformats.org/officeDocument/2006/relationships" r:id="rId11"/>
            <a:extLst>
              <a:ext uri="{FF2B5EF4-FFF2-40B4-BE49-F238E27FC236}">
                <a16:creationId xmlns:a16="http://schemas.microsoft.com/office/drawing/2014/main" id="{764393D4-97B5-3798-55AF-C35557774879}"/>
              </a:ext>
            </a:extLst>
          </xdr:cNvPr>
          <xdr:cNvSpPr/>
        </xdr:nvSpPr>
        <xdr:spPr>
          <a:xfrm>
            <a:off x="34247" y="6334456"/>
            <a:ext cx="2708660" cy="36006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遠隔臨場実施（希望型）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44" name="正方形/長方形 43">
            <a:hlinkClick xmlns:r="http://schemas.openxmlformats.org/officeDocument/2006/relationships" r:id="rId12"/>
            <a:extLst>
              <a:ext uri="{FF2B5EF4-FFF2-40B4-BE49-F238E27FC236}">
                <a16:creationId xmlns:a16="http://schemas.microsoft.com/office/drawing/2014/main" id="{F83D26F7-D51A-C611-61E7-9981F0F77949}"/>
              </a:ext>
            </a:extLst>
          </xdr:cNvPr>
          <xdr:cNvSpPr/>
        </xdr:nvSpPr>
        <xdr:spPr>
          <a:xfrm>
            <a:off x="34247" y="6788694"/>
            <a:ext cx="2705407" cy="34743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快適トイレ実施（希望型）</a:t>
            </a:r>
          </a:p>
        </xdr:txBody>
      </xdr:sp>
      <xdr:sp macro="" textlink="">
        <xdr:nvSpPr>
          <xdr:cNvPr id="45" name="正方形/長方形 44">
            <a:hlinkClick xmlns:r="http://schemas.openxmlformats.org/officeDocument/2006/relationships" r:id="rId13"/>
            <a:extLst>
              <a:ext uri="{FF2B5EF4-FFF2-40B4-BE49-F238E27FC236}">
                <a16:creationId xmlns:a16="http://schemas.microsoft.com/office/drawing/2014/main" id="{A74FAEB5-B66F-3738-F3D3-8C60B99114A2}"/>
              </a:ext>
            </a:extLst>
          </xdr:cNvPr>
          <xdr:cNvSpPr/>
        </xdr:nvSpPr>
        <xdr:spPr>
          <a:xfrm>
            <a:off x="34247" y="8163658"/>
            <a:ext cx="2708607" cy="358493"/>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熱中症実施</a:t>
            </a:r>
          </a:p>
        </xdr:txBody>
      </xdr:sp>
      <xdr:sp macro="" textlink="">
        <xdr:nvSpPr>
          <xdr:cNvPr id="46" name="正方形/長方形 45">
            <a:hlinkClick xmlns:r="http://schemas.openxmlformats.org/officeDocument/2006/relationships" r:id="rId14"/>
            <a:extLst>
              <a:ext uri="{FF2B5EF4-FFF2-40B4-BE49-F238E27FC236}">
                <a16:creationId xmlns:a16="http://schemas.microsoft.com/office/drawing/2014/main" id="{D1F67646-1C66-4CEC-C1F8-010E04397A1A}"/>
              </a:ext>
            </a:extLst>
          </xdr:cNvPr>
          <xdr:cNvSpPr/>
        </xdr:nvSpPr>
        <xdr:spPr>
          <a:xfrm>
            <a:off x="34247" y="8616325"/>
            <a:ext cx="2686303" cy="36418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熱中症費用</a:t>
            </a:r>
          </a:p>
        </xdr:txBody>
      </xdr:sp>
      <xdr:sp macro="" textlink="">
        <xdr:nvSpPr>
          <xdr:cNvPr id="47" name="正方形/長方形 46">
            <a:hlinkClick xmlns:r="http://schemas.openxmlformats.org/officeDocument/2006/relationships" r:id="rId15"/>
            <a:extLst>
              <a:ext uri="{FF2B5EF4-FFF2-40B4-BE49-F238E27FC236}">
                <a16:creationId xmlns:a16="http://schemas.microsoft.com/office/drawing/2014/main" id="{97FA57D0-47EB-DD75-1B81-FFFF29CB872D}"/>
              </a:ext>
            </a:extLst>
          </xdr:cNvPr>
          <xdr:cNvSpPr/>
        </xdr:nvSpPr>
        <xdr:spPr>
          <a:xfrm>
            <a:off x="37422" y="834801"/>
            <a:ext cx="2702390" cy="35812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基本情報入力</a:t>
            </a:r>
          </a:p>
        </xdr:txBody>
      </xdr:sp>
      <xdr:sp macro="" textlink="">
        <xdr:nvSpPr>
          <xdr:cNvPr id="48" name="正方形/長方形 47">
            <a:hlinkClick xmlns:r="http://schemas.openxmlformats.org/officeDocument/2006/relationships" r:id="rId16"/>
            <a:extLst>
              <a:ext uri="{FF2B5EF4-FFF2-40B4-BE49-F238E27FC236}">
                <a16:creationId xmlns:a16="http://schemas.microsoft.com/office/drawing/2014/main" id="{49403D4B-6414-6516-9372-7960A8C9F85F}"/>
              </a:ext>
            </a:extLst>
          </xdr:cNvPr>
          <xdr:cNvSpPr/>
        </xdr:nvSpPr>
        <xdr:spPr>
          <a:xfrm>
            <a:off x="34247" y="7230306"/>
            <a:ext cx="2705407" cy="37215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快適トイレ未実施（指定型）</a:t>
            </a:r>
          </a:p>
        </xdr:txBody>
      </xdr:sp>
      <xdr:sp macro="" textlink="">
        <xdr:nvSpPr>
          <xdr:cNvPr id="49" name="正方形/長方形 48">
            <a:hlinkClick xmlns:r="http://schemas.openxmlformats.org/officeDocument/2006/relationships" r:id="rId17"/>
            <a:extLst>
              <a:ext uri="{FF2B5EF4-FFF2-40B4-BE49-F238E27FC236}">
                <a16:creationId xmlns:a16="http://schemas.microsoft.com/office/drawing/2014/main" id="{57BA0C85-AF29-BDB5-41DB-3D7FAF037B2C}"/>
              </a:ext>
            </a:extLst>
          </xdr:cNvPr>
          <xdr:cNvSpPr/>
        </xdr:nvSpPr>
        <xdr:spPr>
          <a:xfrm>
            <a:off x="34247" y="7696630"/>
            <a:ext cx="2708582" cy="37285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快適トイレ費用</a:t>
            </a:r>
          </a:p>
        </xdr:txBody>
      </xdr:sp>
      <xdr:sp macro="" textlink="">
        <xdr:nvSpPr>
          <xdr:cNvPr id="50" name="正方形/長方形 49">
            <a:hlinkClick xmlns:r="http://schemas.openxmlformats.org/officeDocument/2006/relationships" r:id="rId18"/>
            <a:extLst>
              <a:ext uri="{FF2B5EF4-FFF2-40B4-BE49-F238E27FC236}">
                <a16:creationId xmlns:a16="http://schemas.microsoft.com/office/drawing/2014/main" id="{C9D274B4-FEAE-CA33-ECCF-6E9FB5D4F28E}"/>
              </a:ext>
            </a:extLst>
          </xdr:cNvPr>
          <xdr:cNvSpPr/>
        </xdr:nvSpPr>
        <xdr:spPr>
          <a:xfrm>
            <a:off x="37422" y="1741528"/>
            <a:ext cx="2696825" cy="37288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ウィークリースタンス実施</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200025</xdr:colOff>
      <xdr:row>26</xdr:row>
      <xdr:rowOff>0</xdr:rowOff>
    </xdr:from>
    <xdr:to>
      <xdr:col>10</xdr:col>
      <xdr:colOff>28575</xdr:colOff>
      <xdr:row>29</xdr:row>
      <xdr:rowOff>0</xdr:rowOff>
    </xdr:to>
    <xdr:sp macro="" textlink="">
      <xdr:nvSpPr>
        <xdr:cNvPr id="2" name="AutoShape 51">
          <a:extLst>
            <a:ext uri="{FF2B5EF4-FFF2-40B4-BE49-F238E27FC236}">
              <a16:creationId xmlns:a16="http://schemas.microsoft.com/office/drawing/2014/main" id="{10B0733E-CF87-41D0-9E3F-61A30434F530}"/>
            </a:ext>
          </a:extLst>
        </xdr:cNvPr>
        <xdr:cNvSpPr>
          <a:spLocks/>
        </xdr:cNvSpPr>
      </xdr:nvSpPr>
      <xdr:spPr bwMode="auto">
        <a:xfrm>
          <a:off x="225742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32</xdr:row>
      <xdr:rowOff>0</xdr:rowOff>
    </xdr:from>
    <xdr:to>
      <xdr:col>10</xdr:col>
      <xdr:colOff>133350</xdr:colOff>
      <xdr:row>35</xdr:row>
      <xdr:rowOff>0</xdr:rowOff>
    </xdr:to>
    <xdr:sp macro="" textlink="">
      <xdr:nvSpPr>
        <xdr:cNvPr id="3" name="AutoShape 52">
          <a:extLst>
            <a:ext uri="{FF2B5EF4-FFF2-40B4-BE49-F238E27FC236}">
              <a16:creationId xmlns:a16="http://schemas.microsoft.com/office/drawing/2014/main" id="{2F4CE485-7147-49A9-8300-B50FA4921F9F}"/>
            </a:ext>
          </a:extLst>
        </xdr:cNvPr>
        <xdr:cNvSpPr>
          <a:spLocks/>
        </xdr:cNvSpPr>
      </xdr:nvSpPr>
      <xdr:spPr bwMode="auto">
        <a:xfrm>
          <a:off x="236220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26</xdr:row>
      <xdr:rowOff>0</xdr:rowOff>
    </xdr:from>
    <xdr:to>
      <xdr:col>24</xdr:col>
      <xdr:colOff>85725</xdr:colOff>
      <xdr:row>29</xdr:row>
      <xdr:rowOff>9525</xdr:rowOff>
    </xdr:to>
    <xdr:sp macro="" textlink="">
      <xdr:nvSpPr>
        <xdr:cNvPr id="4" name="AutoShape 53">
          <a:extLst>
            <a:ext uri="{FF2B5EF4-FFF2-40B4-BE49-F238E27FC236}">
              <a16:creationId xmlns:a16="http://schemas.microsoft.com/office/drawing/2014/main" id="{82F0029D-8CEE-4AD1-8252-3753C0325090}"/>
            </a:ext>
          </a:extLst>
        </xdr:cNvPr>
        <xdr:cNvSpPr>
          <a:spLocks/>
        </xdr:cNvSpPr>
      </xdr:nvSpPr>
      <xdr:spPr bwMode="auto">
        <a:xfrm>
          <a:off x="576262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32</xdr:row>
      <xdr:rowOff>0</xdr:rowOff>
    </xdr:from>
    <xdr:to>
      <xdr:col>24</xdr:col>
      <xdr:colOff>85725</xdr:colOff>
      <xdr:row>35</xdr:row>
      <xdr:rowOff>9525</xdr:rowOff>
    </xdr:to>
    <xdr:sp macro="" textlink="">
      <xdr:nvSpPr>
        <xdr:cNvPr id="5" name="AutoShape 54">
          <a:extLst>
            <a:ext uri="{FF2B5EF4-FFF2-40B4-BE49-F238E27FC236}">
              <a16:creationId xmlns:a16="http://schemas.microsoft.com/office/drawing/2014/main" id="{0A4B3498-FBBE-4B2C-A325-095284B2CD84}"/>
            </a:ext>
          </a:extLst>
        </xdr:cNvPr>
        <xdr:cNvSpPr>
          <a:spLocks/>
        </xdr:cNvSpPr>
      </xdr:nvSpPr>
      <xdr:spPr bwMode="auto">
        <a:xfrm>
          <a:off x="576262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47625</xdr:colOff>
      <xdr:row>0</xdr:row>
      <xdr:rowOff>19050</xdr:rowOff>
    </xdr:from>
    <xdr:to>
      <xdr:col>25</xdr:col>
      <xdr:colOff>228600</xdr:colOff>
      <xdr:row>0</xdr:row>
      <xdr:rowOff>266700</xdr:rowOff>
    </xdr:to>
    <xdr:sp macro="" textlink="">
      <xdr:nvSpPr>
        <xdr:cNvPr id="30" name="正方形/長方形 29">
          <a:extLst>
            <a:ext uri="{FF2B5EF4-FFF2-40B4-BE49-F238E27FC236}">
              <a16:creationId xmlns:a16="http://schemas.microsoft.com/office/drawing/2014/main" id="{2C453CF7-44D8-4B21-9C01-5B5B8327D565}"/>
            </a:ext>
          </a:extLst>
        </xdr:cNvPr>
        <xdr:cNvSpPr/>
      </xdr:nvSpPr>
      <xdr:spPr>
        <a:xfrm>
          <a:off x="3048000" y="19050"/>
          <a:ext cx="6191250" cy="247650"/>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必要に応じて実施</a:t>
          </a:r>
        </a:p>
      </xdr:txBody>
    </xdr:sp>
    <xdr:clientData/>
  </xdr:twoCellAnchor>
  <xdr:twoCellAnchor>
    <xdr:from>
      <xdr:col>0</xdr:col>
      <xdr:colOff>0</xdr:colOff>
      <xdr:row>0</xdr:row>
      <xdr:rowOff>9525</xdr:rowOff>
    </xdr:from>
    <xdr:to>
      <xdr:col>0</xdr:col>
      <xdr:colOff>2801650</xdr:colOff>
      <xdr:row>53</xdr:row>
      <xdr:rowOff>64614</xdr:rowOff>
    </xdr:to>
    <xdr:grpSp>
      <xdr:nvGrpSpPr>
        <xdr:cNvPr id="31" name="グループ化 30">
          <a:extLst>
            <a:ext uri="{FF2B5EF4-FFF2-40B4-BE49-F238E27FC236}">
              <a16:creationId xmlns:a16="http://schemas.microsoft.com/office/drawing/2014/main" id="{4FD315CE-4182-4987-A7C2-A7EC533CE799}"/>
            </a:ext>
          </a:extLst>
        </xdr:cNvPr>
        <xdr:cNvGrpSpPr/>
      </xdr:nvGrpSpPr>
      <xdr:grpSpPr>
        <a:xfrm>
          <a:off x="0" y="9525"/>
          <a:ext cx="2801650" cy="11399364"/>
          <a:chOff x="0" y="129058"/>
          <a:chExt cx="2801650" cy="8946408"/>
        </a:xfrm>
      </xdr:grpSpPr>
      <xdr:sp macro="" textlink="">
        <xdr:nvSpPr>
          <xdr:cNvPr id="32" name="正方形/長方形 31">
            <a:extLst>
              <a:ext uri="{FF2B5EF4-FFF2-40B4-BE49-F238E27FC236}">
                <a16:creationId xmlns:a16="http://schemas.microsoft.com/office/drawing/2014/main" id="{3DBC5137-8B7D-2788-E98D-6A6206A59F47}"/>
              </a:ext>
            </a:extLst>
          </xdr:cNvPr>
          <xdr:cNvSpPr/>
        </xdr:nvSpPr>
        <xdr:spPr>
          <a:xfrm>
            <a:off x="0" y="129058"/>
            <a:ext cx="2801650" cy="8946408"/>
          </a:xfrm>
          <a:prstGeom prst="rect">
            <a:avLst/>
          </a:prstGeom>
          <a:solidFill>
            <a:srgbClr val="00AC00"/>
          </a:solidFill>
          <a:ln w="12700" cap="flat" cmpd="sng" algn="ctr">
            <a:no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以下のボタンから各シート</a:t>
            </a:r>
            <a:endParaRPr kumimoji="1" lang="en-US" altLang="ja-JP"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に移動できます。</a:t>
            </a:r>
            <a:endParaRPr kumimoji="1" lang="ja-JP" altLang="en-US" sz="12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3" name="正方形/長方形 32">
            <a:hlinkClick xmlns:r="http://schemas.openxmlformats.org/officeDocument/2006/relationships" r:id="rId1"/>
            <a:extLst>
              <a:ext uri="{FF2B5EF4-FFF2-40B4-BE49-F238E27FC236}">
                <a16:creationId xmlns:a16="http://schemas.microsoft.com/office/drawing/2014/main" id="{0ED165AF-1CCA-51DC-41CA-E15843BB12F5}"/>
              </a:ext>
            </a:extLst>
          </xdr:cNvPr>
          <xdr:cNvSpPr/>
        </xdr:nvSpPr>
        <xdr:spPr>
          <a:xfrm>
            <a:off x="37422" y="1287095"/>
            <a:ext cx="2696825" cy="36025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電子納品</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4" name="正方形/長方形 33">
            <a:hlinkClick xmlns:r="http://schemas.openxmlformats.org/officeDocument/2006/relationships" r:id="rId2"/>
            <a:extLst>
              <a:ext uri="{FF2B5EF4-FFF2-40B4-BE49-F238E27FC236}">
                <a16:creationId xmlns:a16="http://schemas.microsoft.com/office/drawing/2014/main" id="{996AC69D-582A-5686-0A45-878E4ACF2F0F}"/>
              </a:ext>
            </a:extLst>
          </xdr:cNvPr>
          <xdr:cNvSpPr/>
        </xdr:nvSpPr>
        <xdr:spPr>
          <a:xfrm>
            <a:off x="34247" y="2208589"/>
            <a:ext cx="2708607" cy="38157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ウィークリースタンス結果</a:t>
            </a:r>
          </a:p>
        </xdr:txBody>
      </xdr:sp>
      <xdr:sp macro="" textlink="">
        <xdr:nvSpPr>
          <xdr:cNvPr id="35" name="正方形/長方形 34">
            <a:hlinkClick xmlns:r="http://schemas.openxmlformats.org/officeDocument/2006/relationships" r:id="rId3"/>
            <a:extLst>
              <a:ext uri="{FF2B5EF4-FFF2-40B4-BE49-F238E27FC236}">
                <a16:creationId xmlns:a16="http://schemas.microsoft.com/office/drawing/2014/main" id="{B61313D9-2811-8ABA-56A8-E7AC82DDCD76}"/>
              </a:ext>
            </a:extLst>
          </xdr:cNvPr>
          <xdr:cNvSpPr/>
        </xdr:nvSpPr>
        <xdr:spPr>
          <a:xfrm>
            <a:off x="34247" y="2684333"/>
            <a:ext cx="2708660" cy="37764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a:t>
            </a:r>
          </a:p>
        </xdr:txBody>
      </xdr:sp>
      <xdr:sp macro="" textlink="">
        <xdr:nvSpPr>
          <xdr:cNvPr id="36" name="正方形/長方形 35">
            <a:hlinkClick xmlns:r="http://schemas.openxmlformats.org/officeDocument/2006/relationships" r:id="rId4"/>
            <a:extLst>
              <a:ext uri="{FF2B5EF4-FFF2-40B4-BE49-F238E27FC236}">
                <a16:creationId xmlns:a16="http://schemas.microsoft.com/office/drawing/2014/main" id="{E5D01CCA-F6EA-499A-5121-BB8F92D15979}"/>
              </a:ext>
            </a:extLst>
          </xdr:cNvPr>
          <xdr:cNvSpPr/>
        </xdr:nvSpPr>
        <xdr:spPr>
          <a:xfrm>
            <a:off x="34247" y="3156153"/>
            <a:ext cx="2708607" cy="38260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日計画実績表（記入例）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7" name="正方形/長方形 36">
            <a:hlinkClick xmlns:r="http://schemas.openxmlformats.org/officeDocument/2006/relationships" r:id="rId5"/>
            <a:extLst>
              <a:ext uri="{FF2B5EF4-FFF2-40B4-BE49-F238E27FC236}">
                <a16:creationId xmlns:a16="http://schemas.microsoft.com/office/drawing/2014/main" id="{ECD9D990-731B-FDEB-D98E-8795109178B5}"/>
              </a:ext>
            </a:extLst>
          </xdr:cNvPr>
          <xdr:cNvSpPr/>
        </xdr:nvSpPr>
        <xdr:spPr>
          <a:xfrm>
            <a:off x="34247" y="3632933"/>
            <a:ext cx="2689460" cy="355985"/>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日交替制実施</a:t>
            </a:r>
          </a:p>
        </xdr:txBody>
      </xdr:sp>
      <xdr:sp macro="" textlink="">
        <xdr:nvSpPr>
          <xdr:cNvPr id="38" name="正方形/長方形 37">
            <a:hlinkClick xmlns:r="http://schemas.openxmlformats.org/officeDocument/2006/relationships" r:id="rId6"/>
            <a:extLst>
              <a:ext uri="{FF2B5EF4-FFF2-40B4-BE49-F238E27FC236}">
                <a16:creationId xmlns:a16="http://schemas.microsoft.com/office/drawing/2014/main" id="{AF557BAB-1F50-3107-D05E-952F76C0B152}"/>
              </a:ext>
            </a:extLst>
          </xdr:cNvPr>
          <xdr:cNvSpPr/>
        </xdr:nvSpPr>
        <xdr:spPr>
          <a:xfrm>
            <a:off x="34247" y="4083092"/>
            <a:ext cx="2689460" cy="34164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日未達成</a:t>
            </a:r>
          </a:p>
        </xdr:txBody>
      </xdr:sp>
      <xdr:sp macro="" textlink="">
        <xdr:nvSpPr>
          <xdr:cNvPr id="39" name="正方形/長方形 38">
            <a:hlinkClick xmlns:r="http://schemas.openxmlformats.org/officeDocument/2006/relationships" r:id="rId7"/>
            <a:extLst>
              <a:ext uri="{FF2B5EF4-FFF2-40B4-BE49-F238E27FC236}">
                <a16:creationId xmlns:a16="http://schemas.microsoft.com/office/drawing/2014/main" id="{89A0E18D-2039-CF7C-3870-09D1C77DF058}"/>
              </a:ext>
            </a:extLst>
          </xdr:cNvPr>
          <xdr:cNvSpPr/>
        </xdr:nvSpPr>
        <xdr:spPr>
          <a:xfrm>
            <a:off x="34247" y="4518910"/>
            <a:ext cx="2689460" cy="35097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情報共有システム実施（指定型）</a:t>
            </a:r>
          </a:p>
        </xdr:txBody>
      </xdr:sp>
      <xdr:sp macro="" textlink="">
        <xdr:nvSpPr>
          <xdr:cNvPr id="40" name="正方形/長方形 39">
            <a:hlinkClick xmlns:r="http://schemas.openxmlformats.org/officeDocument/2006/relationships" r:id="rId8"/>
            <a:extLst>
              <a:ext uri="{FF2B5EF4-FFF2-40B4-BE49-F238E27FC236}">
                <a16:creationId xmlns:a16="http://schemas.microsoft.com/office/drawing/2014/main" id="{36738E58-08E5-D2D6-D0B8-F5AC48A7F7AB}"/>
              </a:ext>
            </a:extLst>
          </xdr:cNvPr>
          <xdr:cNvSpPr/>
        </xdr:nvSpPr>
        <xdr:spPr>
          <a:xfrm>
            <a:off x="34247" y="4964054"/>
            <a:ext cx="2705407" cy="37334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情報共有システム実施（希望型）</a:t>
            </a:r>
          </a:p>
        </xdr:txBody>
      </xdr:sp>
      <xdr:sp macro="" textlink="">
        <xdr:nvSpPr>
          <xdr:cNvPr id="41" name="正方形/長方形 40">
            <a:hlinkClick xmlns:r="http://schemas.openxmlformats.org/officeDocument/2006/relationships" r:id="rId9"/>
            <a:extLst>
              <a:ext uri="{FF2B5EF4-FFF2-40B4-BE49-F238E27FC236}">
                <a16:creationId xmlns:a16="http://schemas.microsoft.com/office/drawing/2014/main" id="{737BA2B1-C67C-2BC7-0B73-09045D37A98D}"/>
              </a:ext>
            </a:extLst>
          </xdr:cNvPr>
          <xdr:cNvSpPr/>
        </xdr:nvSpPr>
        <xdr:spPr>
          <a:xfrm>
            <a:off x="34247" y="5431576"/>
            <a:ext cx="2708607" cy="35643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別紙　利用ユーザー確認書</a:t>
            </a:r>
          </a:p>
        </xdr:txBody>
      </xdr:sp>
      <xdr:sp macro="" textlink="">
        <xdr:nvSpPr>
          <xdr:cNvPr id="42" name="正方形/長方形 41">
            <a:hlinkClick xmlns:r="http://schemas.openxmlformats.org/officeDocument/2006/relationships" r:id="rId10"/>
            <a:extLst>
              <a:ext uri="{FF2B5EF4-FFF2-40B4-BE49-F238E27FC236}">
                <a16:creationId xmlns:a16="http://schemas.microsoft.com/office/drawing/2014/main" id="{4389E77E-773A-A017-5203-15E9E4DF0AC3}"/>
              </a:ext>
            </a:extLst>
          </xdr:cNvPr>
          <xdr:cNvSpPr/>
        </xdr:nvSpPr>
        <xdr:spPr>
          <a:xfrm>
            <a:off x="34247" y="5882182"/>
            <a:ext cx="2705503" cy="35810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遠隔臨場実施（指定型）</a:t>
            </a:r>
          </a:p>
        </xdr:txBody>
      </xdr:sp>
      <xdr:sp macro="" textlink="">
        <xdr:nvSpPr>
          <xdr:cNvPr id="43" name="正方形/長方形 42">
            <a:hlinkClick xmlns:r="http://schemas.openxmlformats.org/officeDocument/2006/relationships" r:id="rId11"/>
            <a:extLst>
              <a:ext uri="{FF2B5EF4-FFF2-40B4-BE49-F238E27FC236}">
                <a16:creationId xmlns:a16="http://schemas.microsoft.com/office/drawing/2014/main" id="{A8F7BDAB-BAD4-3C95-D93A-5E6CF3DAD9D2}"/>
              </a:ext>
            </a:extLst>
          </xdr:cNvPr>
          <xdr:cNvSpPr/>
        </xdr:nvSpPr>
        <xdr:spPr>
          <a:xfrm>
            <a:off x="34247" y="6334456"/>
            <a:ext cx="2708660" cy="36006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遠隔臨場実施（希望型）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44" name="正方形/長方形 43">
            <a:hlinkClick xmlns:r="http://schemas.openxmlformats.org/officeDocument/2006/relationships" r:id="rId12"/>
            <a:extLst>
              <a:ext uri="{FF2B5EF4-FFF2-40B4-BE49-F238E27FC236}">
                <a16:creationId xmlns:a16="http://schemas.microsoft.com/office/drawing/2014/main" id="{CC80E4F4-4AA2-0321-93A2-996105F28AC0}"/>
              </a:ext>
            </a:extLst>
          </xdr:cNvPr>
          <xdr:cNvSpPr/>
        </xdr:nvSpPr>
        <xdr:spPr>
          <a:xfrm>
            <a:off x="34247" y="6788694"/>
            <a:ext cx="2705407" cy="34743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快適トイレ実施（希望型）</a:t>
            </a:r>
          </a:p>
        </xdr:txBody>
      </xdr:sp>
      <xdr:sp macro="" textlink="">
        <xdr:nvSpPr>
          <xdr:cNvPr id="45" name="正方形/長方形 44">
            <a:hlinkClick xmlns:r="http://schemas.openxmlformats.org/officeDocument/2006/relationships" r:id="rId13"/>
            <a:extLst>
              <a:ext uri="{FF2B5EF4-FFF2-40B4-BE49-F238E27FC236}">
                <a16:creationId xmlns:a16="http://schemas.microsoft.com/office/drawing/2014/main" id="{9F8B8479-620C-929D-513A-06B72F6F2E91}"/>
              </a:ext>
            </a:extLst>
          </xdr:cNvPr>
          <xdr:cNvSpPr/>
        </xdr:nvSpPr>
        <xdr:spPr>
          <a:xfrm>
            <a:off x="34247" y="8163658"/>
            <a:ext cx="2708607" cy="358493"/>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熱中症実施</a:t>
            </a:r>
          </a:p>
        </xdr:txBody>
      </xdr:sp>
      <xdr:sp macro="" textlink="">
        <xdr:nvSpPr>
          <xdr:cNvPr id="46" name="正方形/長方形 45">
            <a:hlinkClick xmlns:r="http://schemas.openxmlformats.org/officeDocument/2006/relationships" r:id="rId14"/>
            <a:extLst>
              <a:ext uri="{FF2B5EF4-FFF2-40B4-BE49-F238E27FC236}">
                <a16:creationId xmlns:a16="http://schemas.microsoft.com/office/drawing/2014/main" id="{BFC136EF-804A-AC28-FD2A-11D2EA222ECE}"/>
              </a:ext>
            </a:extLst>
          </xdr:cNvPr>
          <xdr:cNvSpPr/>
        </xdr:nvSpPr>
        <xdr:spPr>
          <a:xfrm>
            <a:off x="34247" y="8616325"/>
            <a:ext cx="2686303" cy="36418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熱中症費用</a:t>
            </a:r>
          </a:p>
        </xdr:txBody>
      </xdr:sp>
      <xdr:sp macro="" textlink="">
        <xdr:nvSpPr>
          <xdr:cNvPr id="47" name="正方形/長方形 46">
            <a:hlinkClick xmlns:r="http://schemas.openxmlformats.org/officeDocument/2006/relationships" r:id="rId15"/>
            <a:extLst>
              <a:ext uri="{FF2B5EF4-FFF2-40B4-BE49-F238E27FC236}">
                <a16:creationId xmlns:a16="http://schemas.microsoft.com/office/drawing/2014/main" id="{3A731B23-B1B2-FE21-B4F9-7A138A2B6D5E}"/>
              </a:ext>
            </a:extLst>
          </xdr:cNvPr>
          <xdr:cNvSpPr/>
        </xdr:nvSpPr>
        <xdr:spPr>
          <a:xfrm>
            <a:off x="37422" y="834801"/>
            <a:ext cx="2702390" cy="35812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基本情報入力</a:t>
            </a:r>
          </a:p>
        </xdr:txBody>
      </xdr:sp>
      <xdr:sp macro="" textlink="">
        <xdr:nvSpPr>
          <xdr:cNvPr id="48" name="正方形/長方形 47">
            <a:hlinkClick xmlns:r="http://schemas.openxmlformats.org/officeDocument/2006/relationships" r:id="rId16"/>
            <a:extLst>
              <a:ext uri="{FF2B5EF4-FFF2-40B4-BE49-F238E27FC236}">
                <a16:creationId xmlns:a16="http://schemas.microsoft.com/office/drawing/2014/main" id="{DA8C9522-BDB1-529F-B20B-5EE94D7E15C2}"/>
              </a:ext>
            </a:extLst>
          </xdr:cNvPr>
          <xdr:cNvSpPr/>
        </xdr:nvSpPr>
        <xdr:spPr>
          <a:xfrm>
            <a:off x="34247" y="7230306"/>
            <a:ext cx="2705407" cy="37215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快適トイレ未実施（指定型）</a:t>
            </a:r>
          </a:p>
        </xdr:txBody>
      </xdr:sp>
      <xdr:sp macro="" textlink="">
        <xdr:nvSpPr>
          <xdr:cNvPr id="49" name="正方形/長方形 48">
            <a:hlinkClick xmlns:r="http://schemas.openxmlformats.org/officeDocument/2006/relationships" r:id="rId17"/>
            <a:extLst>
              <a:ext uri="{FF2B5EF4-FFF2-40B4-BE49-F238E27FC236}">
                <a16:creationId xmlns:a16="http://schemas.microsoft.com/office/drawing/2014/main" id="{ECEF2A16-6F5A-B145-9F91-6EEB9020DEA2}"/>
              </a:ext>
            </a:extLst>
          </xdr:cNvPr>
          <xdr:cNvSpPr/>
        </xdr:nvSpPr>
        <xdr:spPr>
          <a:xfrm>
            <a:off x="34247" y="7696630"/>
            <a:ext cx="2708582" cy="37285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快適トイレ費用</a:t>
            </a:r>
          </a:p>
        </xdr:txBody>
      </xdr:sp>
      <xdr:sp macro="" textlink="">
        <xdr:nvSpPr>
          <xdr:cNvPr id="50" name="正方形/長方形 49">
            <a:hlinkClick xmlns:r="http://schemas.openxmlformats.org/officeDocument/2006/relationships" r:id="rId18"/>
            <a:extLst>
              <a:ext uri="{FF2B5EF4-FFF2-40B4-BE49-F238E27FC236}">
                <a16:creationId xmlns:a16="http://schemas.microsoft.com/office/drawing/2014/main" id="{3FEAB4A4-9BBE-3851-B779-19C5F1B76401}"/>
              </a:ext>
            </a:extLst>
          </xdr:cNvPr>
          <xdr:cNvSpPr/>
        </xdr:nvSpPr>
        <xdr:spPr>
          <a:xfrm>
            <a:off x="37422" y="1741528"/>
            <a:ext cx="2696825" cy="37288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ウィークリースタンス実施</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200025</xdr:colOff>
      <xdr:row>26</xdr:row>
      <xdr:rowOff>28574</xdr:rowOff>
    </xdr:from>
    <xdr:to>
      <xdr:col>9</xdr:col>
      <xdr:colOff>247650</xdr:colOff>
      <xdr:row>29</xdr:row>
      <xdr:rowOff>247649</xdr:rowOff>
    </xdr:to>
    <xdr:sp macro="" textlink="">
      <xdr:nvSpPr>
        <xdr:cNvPr id="2" name="AutoShape 51">
          <a:extLst>
            <a:ext uri="{FF2B5EF4-FFF2-40B4-BE49-F238E27FC236}">
              <a16:creationId xmlns:a16="http://schemas.microsoft.com/office/drawing/2014/main" id="{E984FE3F-3E14-4B7D-A05A-6EF1C7EAC648}"/>
            </a:ext>
          </a:extLst>
        </xdr:cNvPr>
        <xdr:cNvSpPr>
          <a:spLocks/>
        </xdr:cNvSpPr>
      </xdr:nvSpPr>
      <xdr:spPr bwMode="auto">
        <a:xfrm>
          <a:off x="5257800" y="5857874"/>
          <a:ext cx="47625" cy="11715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33</xdr:row>
      <xdr:rowOff>0</xdr:rowOff>
    </xdr:from>
    <xdr:to>
      <xdr:col>10</xdr:col>
      <xdr:colOff>133350</xdr:colOff>
      <xdr:row>36</xdr:row>
      <xdr:rowOff>0</xdr:rowOff>
    </xdr:to>
    <xdr:sp macro="" textlink="">
      <xdr:nvSpPr>
        <xdr:cNvPr id="3" name="AutoShape 52">
          <a:extLst>
            <a:ext uri="{FF2B5EF4-FFF2-40B4-BE49-F238E27FC236}">
              <a16:creationId xmlns:a16="http://schemas.microsoft.com/office/drawing/2014/main" id="{259AA649-2B8D-4798-A9A3-D0818A5E3853}"/>
            </a:ext>
          </a:extLst>
        </xdr:cNvPr>
        <xdr:cNvSpPr>
          <a:spLocks/>
        </xdr:cNvSpPr>
      </xdr:nvSpPr>
      <xdr:spPr bwMode="auto">
        <a:xfrm>
          <a:off x="2362200" y="76581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9524</xdr:colOff>
      <xdr:row>26</xdr:row>
      <xdr:rowOff>1</xdr:rowOff>
    </xdr:from>
    <xdr:to>
      <xdr:col>24</xdr:col>
      <xdr:colOff>95249</xdr:colOff>
      <xdr:row>29</xdr:row>
      <xdr:rowOff>209551</xdr:rowOff>
    </xdr:to>
    <xdr:sp macro="" textlink="">
      <xdr:nvSpPr>
        <xdr:cNvPr id="4" name="AutoShape 53">
          <a:extLst>
            <a:ext uri="{FF2B5EF4-FFF2-40B4-BE49-F238E27FC236}">
              <a16:creationId xmlns:a16="http://schemas.microsoft.com/office/drawing/2014/main" id="{2A911E58-E537-412F-BE13-A798B07BFF6F}"/>
            </a:ext>
          </a:extLst>
        </xdr:cNvPr>
        <xdr:cNvSpPr>
          <a:spLocks/>
        </xdr:cNvSpPr>
      </xdr:nvSpPr>
      <xdr:spPr bwMode="auto">
        <a:xfrm>
          <a:off x="8762999" y="5829301"/>
          <a:ext cx="85725" cy="116205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33</xdr:row>
      <xdr:rowOff>0</xdr:rowOff>
    </xdr:from>
    <xdr:to>
      <xdr:col>24</xdr:col>
      <xdr:colOff>85725</xdr:colOff>
      <xdr:row>36</xdr:row>
      <xdr:rowOff>9525</xdr:rowOff>
    </xdr:to>
    <xdr:sp macro="" textlink="">
      <xdr:nvSpPr>
        <xdr:cNvPr id="5" name="AutoShape 54">
          <a:extLst>
            <a:ext uri="{FF2B5EF4-FFF2-40B4-BE49-F238E27FC236}">
              <a16:creationId xmlns:a16="http://schemas.microsoft.com/office/drawing/2014/main" id="{4147F1F3-31C1-4D92-A60D-B02B0FFAC12B}"/>
            </a:ext>
          </a:extLst>
        </xdr:cNvPr>
        <xdr:cNvSpPr>
          <a:spLocks/>
        </xdr:cNvSpPr>
      </xdr:nvSpPr>
      <xdr:spPr bwMode="auto">
        <a:xfrm>
          <a:off x="5762625" y="76581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0</xdr:row>
      <xdr:rowOff>19050</xdr:rowOff>
    </xdr:from>
    <xdr:to>
      <xdr:col>25</xdr:col>
      <xdr:colOff>219075</xdr:colOff>
      <xdr:row>0</xdr:row>
      <xdr:rowOff>266700</xdr:rowOff>
    </xdr:to>
    <xdr:sp macro="" textlink="">
      <xdr:nvSpPr>
        <xdr:cNvPr id="30" name="正方形/長方形 29">
          <a:extLst>
            <a:ext uri="{FF2B5EF4-FFF2-40B4-BE49-F238E27FC236}">
              <a16:creationId xmlns:a16="http://schemas.microsoft.com/office/drawing/2014/main" id="{0A1ED29A-0E12-4EE8-A89E-25CB6B832AF7}"/>
            </a:ext>
          </a:extLst>
        </xdr:cNvPr>
        <xdr:cNvSpPr/>
      </xdr:nvSpPr>
      <xdr:spPr>
        <a:xfrm>
          <a:off x="3038475" y="19050"/>
          <a:ext cx="6191250" cy="247650"/>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必要に応じて実施</a:t>
          </a:r>
        </a:p>
      </xdr:txBody>
    </xdr:sp>
    <xdr:clientData/>
  </xdr:twoCellAnchor>
  <xdr:twoCellAnchor>
    <xdr:from>
      <xdr:col>0</xdr:col>
      <xdr:colOff>0</xdr:colOff>
      <xdr:row>0</xdr:row>
      <xdr:rowOff>0</xdr:rowOff>
    </xdr:from>
    <xdr:to>
      <xdr:col>0</xdr:col>
      <xdr:colOff>2801650</xdr:colOff>
      <xdr:row>50</xdr:row>
      <xdr:rowOff>45564</xdr:rowOff>
    </xdr:to>
    <xdr:grpSp>
      <xdr:nvGrpSpPr>
        <xdr:cNvPr id="31" name="グループ化 30">
          <a:extLst>
            <a:ext uri="{FF2B5EF4-FFF2-40B4-BE49-F238E27FC236}">
              <a16:creationId xmlns:a16="http://schemas.microsoft.com/office/drawing/2014/main" id="{F27AE172-10EA-4F0C-A555-2490B9D5ACBD}"/>
            </a:ext>
          </a:extLst>
        </xdr:cNvPr>
        <xdr:cNvGrpSpPr/>
      </xdr:nvGrpSpPr>
      <xdr:grpSpPr>
        <a:xfrm>
          <a:off x="0" y="0"/>
          <a:ext cx="2801650" cy="11399364"/>
          <a:chOff x="0" y="129058"/>
          <a:chExt cx="2801650" cy="8946408"/>
        </a:xfrm>
      </xdr:grpSpPr>
      <xdr:sp macro="" textlink="">
        <xdr:nvSpPr>
          <xdr:cNvPr id="32" name="正方形/長方形 31">
            <a:extLst>
              <a:ext uri="{FF2B5EF4-FFF2-40B4-BE49-F238E27FC236}">
                <a16:creationId xmlns:a16="http://schemas.microsoft.com/office/drawing/2014/main" id="{D49CC4E5-41D9-49FE-68BF-88F42E4A0081}"/>
              </a:ext>
            </a:extLst>
          </xdr:cNvPr>
          <xdr:cNvSpPr/>
        </xdr:nvSpPr>
        <xdr:spPr>
          <a:xfrm>
            <a:off x="0" y="129058"/>
            <a:ext cx="2801650" cy="8946408"/>
          </a:xfrm>
          <a:prstGeom prst="rect">
            <a:avLst/>
          </a:prstGeom>
          <a:solidFill>
            <a:srgbClr val="00AC00"/>
          </a:solidFill>
          <a:ln w="12700" cap="flat" cmpd="sng" algn="ctr">
            <a:no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以下のボタンから各シート</a:t>
            </a:r>
            <a:endParaRPr kumimoji="1" lang="en-US" altLang="ja-JP"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に移動できます。</a:t>
            </a:r>
            <a:endParaRPr kumimoji="1" lang="ja-JP" altLang="en-US" sz="12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3" name="正方形/長方形 32">
            <a:hlinkClick xmlns:r="http://schemas.openxmlformats.org/officeDocument/2006/relationships" r:id="rId1"/>
            <a:extLst>
              <a:ext uri="{FF2B5EF4-FFF2-40B4-BE49-F238E27FC236}">
                <a16:creationId xmlns:a16="http://schemas.microsoft.com/office/drawing/2014/main" id="{92687255-EBB0-60D2-C86B-45661B14C93B}"/>
              </a:ext>
            </a:extLst>
          </xdr:cNvPr>
          <xdr:cNvSpPr/>
        </xdr:nvSpPr>
        <xdr:spPr>
          <a:xfrm>
            <a:off x="37422" y="1287095"/>
            <a:ext cx="2696825" cy="36025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電子納品</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4" name="正方形/長方形 33">
            <a:hlinkClick xmlns:r="http://schemas.openxmlformats.org/officeDocument/2006/relationships" r:id="rId2"/>
            <a:extLst>
              <a:ext uri="{FF2B5EF4-FFF2-40B4-BE49-F238E27FC236}">
                <a16:creationId xmlns:a16="http://schemas.microsoft.com/office/drawing/2014/main" id="{BCB7B0E7-44D1-7498-4B87-53B5463D401C}"/>
              </a:ext>
            </a:extLst>
          </xdr:cNvPr>
          <xdr:cNvSpPr/>
        </xdr:nvSpPr>
        <xdr:spPr>
          <a:xfrm>
            <a:off x="34247" y="2208589"/>
            <a:ext cx="2708607" cy="38157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ウィークリースタンス結果</a:t>
            </a:r>
          </a:p>
        </xdr:txBody>
      </xdr:sp>
      <xdr:sp macro="" textlink="">
        <xdr:nvSpPr>
          <xdr:cNvPr id="35" name="正方形/長方形 34">
            <a:hlinkClick xmlns:r="http://schemas.openxmlformats.org/officeDocument/2006/relationships" r:id="rId3"/>
            <a:extLst>
              <a:ext uri="{FF2B5EF4-FFF2-40B4-BE49-F238E27FC236}">
                <a16:creationId xmlns:a16="http://schemas.microsoft.com/office/drawing/2014/main" id="{F458135D-AA2B-D705-D647-A39CA84BC077}"/>
              </a:ext>
            </a:extLst>
          </xdr:cNvPr>
          <xdr:cNvSpPr/>
        </xdr:nvSpPr>
        <xdr:spPr>
          <a:xfrm>
            <a:off x="34247" y="2684333"/>
            <a:ext cx="2708660" cy="37764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a:t>
            </a:r>
          </a:p>
        </xdr:txBody>
      </xdr:sp>
      <xdr:sp macro="" textlink="">
        <xdr:nvSpPr>
          <xdr:cNvPr id="36" name="正方形/長方形 35">
            <a:hlinkClick xmlns:r="http://schemas.openxmlformats.org/officeDocument/2006/relationships" r:id="rId4"/>
            <a:extLst>
              <a:ext uri="{FF2B5EF4-FFF2-40B4-BE49-F238E27FC236}">
                <a16:creationId xmlns:a16="http://schemas.microsoft.com/office/drawing/2014/main" id="{1B8026AD-32D1-8725-9F22-1C2B0D6A5A38}"/>
              </a:ext>
            </a:extLst>
          </xdr:cNvPr>
          <xdr:cNvSpPr/>
        </xdr:nvSpPr>
        <xdr:spPr>
          <a:xfrm>
            <a:off x="34247" y="3156153"/>
            <a:ext cx="2708607" cy="38260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日計画実績表（記入例）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7" name="正方形/長方形 36">
            <a:hlinkClick xmlns:r="http://schemas.openxmlformats.org/officeDocument/2006/relationships" r:id="rId5"/>
            <a:extLst>
              <a:ext uri="{FF2B5EF4-FFF2-40B4-BE49-F238E27FC236}">
                <a16:creationId xmlns:a16="http://schemas.microsoft.com/office/drawing/2014/main" id="{CF5CE7C1-7356-9AFE-3F90-FA10FEB9C96E}"/>
              </a:ext>
            </a:extLst>
          </xdr:cNvPr>
          <xdr:cNvSpPr/>
        </xdr:nvSpPr>
        <xdr:spPr>
          <a:xfrm>
            <a:off x="34247" y="3632933"/>
            <a:ext cx="2689460" cy="355985"/>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日交替制実施</a:t>
            </a:r>
          </a:p>
        </xdr:txBody>
      </xdr:sp>
      <xdr:sp macro="" textlink="">
        <xdr:nvSpPr>
          <xdr:cNvPr id="38" name="正方形/長方形 37">
            <a:hlinkClick xmlns:r="http://schemas.openxmlformats.org/officeDocument/2006/relationships" r:id="rId6"/>
            <a:extLst>
              <a:ext uri="{FF2B5EF4-FFF2-40B4-BE49-F238E27FC236}">
                <a16:creationId xmlns:a16="http://schemas.microsoft.com/office/drawing/2014/main" id="{B4E97425-BC7E-B58D-657E-D23189A8B41A}"/>
              </a:ext>
            </a:extLst>
          </xdr:cNvPr>
          <xdr:cNvSpPr/>
        </xdr:nvSpPr>
        <xdr:spPr>
          <a:xfrm>
            <a:off x="34247" y="4083092"/>
            <a:ext cx="2689460" cy="34164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日未達成</a:t>
            </a:r>
          </a:p>
        </xdr:txBody>
      </xdr:sp>
      <xdr:sp macro="" textlink="">
        <xdr:nvSpPr>
          <xdr:cNvPr id="39" name="正方形/長方形 38">
            <a:hlinkClick xmlns:r="http://schemas.openxmlformats.org/officeDocument/2006/relationships" r:id="rId7"/>
            <a:extLst>
              <a:ext uri="{FF2B5EF4-FFF2-40B4-BE49-F238E27FC236}">
                <a16:creationId xmlns:a16="http://schemas.microsoft.com/office/drawing/2014/main" id="{88341C26-F6C8-D4A2-203C-5438FE1E4343}"/>
              </a:ext>
            </a:extLst>
          </xdr:cNvPr>
          <xdr:cNvSpPr/>
        </xdr:nvSpPr>
        <xdr:spPr>
          <a:xfrm>
            <a:off x="34247" y="4518910"/>
            <a:ext cx="2689460" cy="35097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情報共有システム実施（指定型）</a:t>
            </a:r>
          </a:p>
        </xdr:txBody>
      </xdr:sp>
      <xdr:sp macro="" textlink="">
        <xdr:nvSpPr>
          <xdr:cNvPr id="40" name="正方形/長方形 39">
            <a:hlinkClick xmlns:r="http://schemas.openxmlformats.org/officeDocument/2006/relationships" r:id="rId8"/>
            <a:extLst>
              <a:ext uri="{FF2B5EF4-FFF2-40B4-BE49-F238E27FC236}">
                <a16:creationId xmlns:a16="http://schemas.microsoft.com/office/drawing/2014/main" id="{4BBD1843-298E-E33F-6930-65C2B0BE1B19}"/>
              </a:ext>
            </a:extLst>
          </xdr:cNvPr>
          <xdr:cNvSpPr/>
        </xdr:nvSpPr>
        <xdr:spPr>
          <a:xfrm>
            <a:off x="34247" y="4964054"/>
            <a:ext cx="2705407" cy="37334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情報共有システム実施（希望型）</a:t>
            </a:r>
          </a:p>
        </xdr:txBody>
      </xdr:sp>
      <xdr:sp macro="" textlink="">
        <xdr:nvSpPr>
          <xdr:cNvPr id="41" name="正方形/長方形 40">
            <a:hlinkClick xmlns:r="http://schemas.openxmlformats.org/officeDocument/2006/relationships" r:id="rId9"/>
            <a:extLst>
              <a:ext uri="{FF2B5EF4-FFF2-40B4-BE49-F238E27FC236}">
                <a16:creationId xmlns:a16="http://schemas.microsoft.com/office/drawing/2014/main" id="{1ADD092D-BFC2-F1EF-2FC1-9EA931706F6B}"/>
              </a:ext>
            </a:extLst>
          </xdr:cNvPr>
          <xdr:cNvSpPr/>
        </xdr:nvSpPr>
        <xdr:spPr>
          <a:xfrm>
            <a:off x="34247" y="5431576"/>
            <a:ext cx="2708607" cy="35643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別紙　利用ユーザー確認書</a:t>
            </a:r>
          </a:p>
        </xdr:txBody>
      </xdr:sp>
      <xdr:sp macro="" textlink="">
        <xdr:nvSpPr>
          <xdr:cNvPr id="42" name="正方形/長方形 41">
            <a:hlinkClick xmlns:r="http://schemas.openxmlformats.org/officeDocument/2006/relationships" r:id="rId10"/>
            <a:extLst>
              <a:ext uri="{FF2B5EF4-FFF2-40B4-BE49-F238E27FC236}">
                <a16:creationId xmlns:a16="http://schemas.microsoft.com/office/drawing/2014/main" id="{642BEE6A-0FAE-73DC-33C3-0C6BA59C8428}"/>
              </a:ext>
            </a:extLst>
          </xdr:cNvPr>
          <xdr:cNvSpPr/>
        </xdr:nvSpPr>
        <xdr:spPr>
          <a:xfrm>
            <a:off x="34247" y="5882182"/>
            <a:ext cx="2705503" cy="35810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遠隔臨場実施（指定型）</a:t>
            </a:r>
          </a:p>
        </xdr:txBody>
      </xdr:sp>
      <xdr:sp macro="" textlink="">
        <xdr:nvSpPr>
          <xdr:cNvPr id="43" name="正方形/長方形 42">
            <a:hlinkClick xmlns:r="http://schemas.openxmlformats.org/officeDocument/2006/relationships" r:id="rId11"/>
            <a:extLst>
              <a:ext uri="{FF2B5EF4-FFF2-40B4-BE49-F238E27FC236}">
                <a16:creationId xmlns:a16="http://schemas.microsoft.com/office/drawing/2014/main" id="{5A5078F1-5BCB-3321-360B-EEAB5E4475A4}"/>
              </a:ext>
            </a:extLst>
          </xdr:cNvPr>
          <xdr:cNvSpPr/>
        </xdr:nvSpPr>
        <xdr:spPr>
          <a:xfrm>
            <a:off x="34247" y="6334456"/>
            <a:ext cx="2708660" cy="36006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遠隔臨場実施（希望型）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44" name="正方形/長方形 43">
            <a:hlinkClick xmlns:r="http://schemas.openxmlformats.org/officeDocument/2006/relationships" r:id="rId12"/>
            <a:extLst>
              <a:ext uri="{FF2B5EF4-FFF2-40B4-BE49-F238E27FC236}">
                <a16:creationId xmlns:a16="http://schemas.microsoft.com/office/drawing/2014/main" id="{D6BCBD66-1523-D11B-D683-8407D28FA3EA}"/>
              </a:ext>
            </a:extLst>
          </xdr:cNvPr>
          <xdr:cNvSpPr/>
        </xdr:nvSpPr>
        <xdr:spPr>
          <a:xfrm>
            <a:off x="34247" y="6788694"/>
            <a:ext cx="2705407" cy="34743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快適トイレ実施（希望型）</a:t>
            </a:r>
          </a:p>
        </xdr:txBody>
      </xdr:sp>
      <xdr:sp macro="" textlink="">
        <xdr:nvSpPr>
          <xdr:cNvPr id="45" name="正方形/長方形 44">
            <a:hlinkClick xmlns:r="http://schemas.openxmlformats.org/officeDocument/2006/relationships" r:id="rId13"/>
            <a:extLst>
              <a:ext uri="{FF2B5EF4-FFF2-40B4-BE49-F238E27FC236}">
                <a16:creationId xmlns:a16="http://schemas.microsoft.com/office/drawing/2014/main" id="{B502FEE4-5303-CA5B-2BB1-DE7D38E9DD69}"/>
              </a:ext>
            </a:extLst>
          </xdr:cNvPr>
          <xdr:cNvSpPr/>
        </xdr:nvSpPr>
        <xdr:spPr>
          <a:xfrm>
            <a:off x="34247" y="8163658"/>
            <a:ext cx="2708607" cy="358493"/>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熱中症実施</a:t>
            </a:r>
          </a:p>
        </xdr:txBody>
      </xdr:sp>
      <xdr:sp macro="" textlink="">
        <xdr:nvSpPr>
          <xdr:cNvPr id="46" name="正方形/長方形 45">
            <a:hlinkClick xmlns:r="http://schemas.openxmlformats.org/officeDocument/2006/relationships" r:id="rId14"/>
            <a:extLst>
              <a:ext uri="{FF2B5EF4-FFF2-40B4-BE49-F238E27FC236}">
                <a16:creationId xmlns:a16="http://schemas.microsoft.com/office/drawing/2014/main" id="{86141289-3646-FC81-E0CF-8DB196D83E62}"/>
              </a:ext>
            </a:extLst>
          </xdr:cNvPr>
          <xdr:cNvSpPr/>
        </xdr:nvSpPr>
        <xdr:spPr>
          <a:xfrm>
            <a:off x="34247" y="8616325"/>
            <a:ext cx="2686303" cy="36418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熱中症費用</a:t>
            </a:r>
          </a:p>
        </xdr:txBody>
      </xdr:sp>
      <xdr:sp macro="" textlink="">
        <xdr:nvSpPr>
          <xdr:cNvPr id="47" name="正方形/長方形 46">
            <a:hlinkClick xmlns:r="http://schemas.openxmlformats.org/officeDocument/2006/relationships" r:id="rId15"/>
            <a:extLst>
              <a:ext uri="{FF2B5EF4-FFF2-40B4-BE49-F238E27FC236}">
                <a16:creationId xmlns:a16="http://schemas.microsoft.com/office/drawing/2014/main" id="{1384F8A2-A5C3-5F04-4911-90DFD89D4B08}"/>
              </a:ext>
            </a:extLst>
          </xdr:cNvPr>
          <xdr:cNvSpPr/>
        </xdr:nvSpPr>
        <xdr:spPr>
          <a:xfrm>
            <a:off x="37422" y="834801"/>
            <a:ext cx="2702390" cy="35812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基本情報入力</a:t>
            </a:r>
          </a:p>
        </xdr:txBody>
      </xdr:sp>
      <xdr:sp macro="" textlink="">
        <xdr:nvSpPr>
          <xdr:cNvPr id="48" name="正方形/長方形 47">
            <a:hlinkClick xmlns:r="http://schemas.openxmlformats.org/officeDocument/2006/relationships" r:id="rId16"/>
            <a:extLst>
              <a:ext uri="{FF2B5EF4-FFF2-40B4-BE49-F238E27FC236}">
                <a16:creationId xmlns:a16="http://schemas.microsoft.com/office/drawing/2014/main" id="{8F383DF9-2ED6-F707-7A4A-3480C3658170}"/>
              </a:ext>
            </a:extLst>
          </xdr:cNvPr>
          <xdr:cNvSpPr/>
        </xdr:nvSpPr>
        <xdr:spPr>
          <a:xfrm>
            <a:off x="34247" y="7230306"/>
            <a:ext cx="2705407" cy="37215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快適トイレ未実施（指定型）</a:t>
            </a:r>
          </a:p>
        </xdr:txBody>
      </xdr:sp>
      <xdr:sp macro="" textlink="">
        <xdr:nvSpPr>
          <xdr:cNvPr id="49" name="正方形/長方形 48">
            <a:hlinkClick xmlns:r="http://schemas.openxmlformats.org/officeDocument/2006/relationships" r:id="rId17"/>
            <a:extLst>
              <a:ext uri="{FF2B5EF4-FFF2-40B4-BE49-F238E27FC236}">
                <a16:creationId xmlns:a16="http://schemas.microsoft.com/office/drawing/2014/main" id="{86C21335-987E-19E0-2AA7-265ED5F4FE1E}"/>
              </a:ext>
            </a:extLst>
          </xdr:cNvPr>
          <xdr:cNvSpPr/>
        </xdr:nvSpPr>
        <xdr:spPr>
          <a:xfrm>
            <a:off x="34247" y="7696630"/>
            <a:ext cx="2708582" cy="37285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快適トイレ費用</a:t>
            </a:r>
          </a:p>
        </xdr:txBody>
      </xdr:sp>
      <xdr:sp macro="" textlink="">
        <xdr:nvSpPr>
          <xdr:cNvPr id="50" name="正方形/長方形 49">
            <a:hlinkClick xmlns:r="http://schemas.openxmlformats.org/officeDocument/2006/relationships" r:id="rId18"/>
            <a:extLst>
              <a:ext uri="{FF2B5EF4-FFF2-40B4-BE49-F238E27FC236}">
                <a16:creationId xmlns:a16="http://schemas.microsoft.com/office/drawing/2014/main" id="{BD182158-1A5C-61CD-BEFB-D9A2EEE8044C}"/>
              </a:ext>
            </a:extLst>
          </xdr:cNvPr>
          <xdr:cNvSpPr/>
        </xdr:nvSpPr>
        <xdr:spPr>
          <a:xfrm>
            <a:off x="37422" y="1741528"/>
            <a:ext cx="2696825" cy="37288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ウィークリースタンス実施</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200025</xdr:colOff>
      <xdr:row>26</xdr:row>
      <xdr:rowOff>0</xdr:rowOff>
    </xdr:from>
    <xdr:to>
      <xdr:col>10</xdr:col>
      <xdr:colOff>28575</xdr:colOff>
      <xdr:row>29</xdr:row>
      <xdr:rowOff>0</xdr:rowOff>
    </xdr:to>
    <xdr:sp macro="" textlink="">
      <xdr:nvSpPr>
        <xdr:cNvPr id="2" name="AutoShape 51">
          <a:extLst>
            <a:ext uri="{FF2B5EF4-FFF2-40B4-BE49-F238E27FC236}">
              <a16:creationId xmlns:a16="http://schemas.microsoft.com/office/drawing/2014/main" id="{A450FEAA-617E-42A8-A03B-B4DD230058F6}"/>
            </a:ext>
          </a:extLst>
        </xdr:cNvPr>
        <xdr:cNvSpPr>
          <a:spLocks/>
        </xdr:cNvSpPr>
      </xdr:nvSpPr>
      <xdr:spPr bwMode="auto">
        <a:xfrm>
          <a:off x="2257425" y="5829300"/>
          <a:ext cx="85725" cy="95250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32</xdr:row>
      <xdr:rowOff>0</xdr:rowOff>
    </xdr:from>
    <xdr:to>
      <xdr:col>10</xdr:col>
      <xdr:colOff>133350</xdr:colOff>
      <xdr:row>35</xdr:row>
      <xdr:rowOff>0</xdr:rowOff>
    </xdr:to>
    <xdr:sp macro="" textlink="">
      <xdr:nvSpPr>
        <xdr:cNvPr id="3" name="AutoShape 52">
          <a:extLst>
            <a:ext uri="{FF2B5EF4-FFF2-40B4-BE49-F238E27FC236}">
              <a16:creationId xmlns:a16="http://schemas.microsoft.com/office/drawing/2014/main" id="{DF4E8AC2-D56A-437B-8357-7103572F507B}"/>
            </a:ext>
          </a:extLst>
        </xdr:cNvPr>
        <xdr:cNvSpPr>
          <a:spLocks/>
        </xdr:cNvSpPr>
      </xdr:nvSpPr>
      <xdr:spPr bwMode="auto">
        <a:xfrm>
          <a:off x="2362200" y="7381875"/>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26</xdr:row>
      <xdr:rowOff>0</xdr:rowOff>
    </xdr:from>
    <xdr:to>
      <xdr:col>24</xdr:col>
      <xdr:colOff>85725</xdr:colOff>
      <xdr:row>29</xdr:row>
      <xdr:rowOff>9525</xdr:rowOff>
    </xdr:to>
    <xdr:sp macro="" textlink="">
      <xdr:nvSpPr>
        <xdr:cNvPr id="4" name="AutoShape 53">
          <a:extLst>
            <a:ext uri="{FF2B5EF4-FFF2-40B4-BE49-F238E27FC236}">
              <a16:creationId xmlns:a16="http://schemas.microsoft.com/office/drawing/2014/main" id="{42374E0F-4D38-40DC-806E-D98F52108061}"/>
            </a:ext>
          </a:extLst>
        </xdr:cNvPr>
        <xdr:cNvSpPr>
          <a:spLocks/>
        </xdr:cNvSpPr>
      </xdr:nvSpPr>
      <xdr:spPr bwMode="auto">
        <a:xfrm>
          <a:off x="5762625" y="5829300"/>
          <a:ext cx="76200" cy="962025"/>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32</xdr:row>
      <xdr:rowOff>0</xdr:rowOff>
    </xdr:from>
    <xdr:to>
      <xdr:col>24</xdr:col>
      <xdr:colOff>85725</xdr:colOff>
      <xdr:row>35</xdr:row>
      <xdr:rowOff>9525</xdr:rowOff>
    </xdr:to>
    <xdr:sp macro="" textlink="">
      <xdr:nvSpPr>
        <xdr:cNvPr id="5" name="AutoShape 54">
          <a:extLst>
            <a:ext uri="{FF2B5EF4-FFF2-40B4-BE49-F238E27FC236}">
              <a16:creationId xmlns:a16="http://schemas.microsoft.com/office/drawing/2014/main" id="{4AA07AA9-6D6B-49EA-8F0D-D895D2EC4A42}"/>
            </a:ext>
          </a:extLst>
        </xdr:cNvPr>
        <xdr:cNvSpPr>
          <a:spLocks/>
        </xdr:cNvSpPr>
      </xdr:nvSpPr>
      <xdr:spPr bwMode="auto">
        <a:xfrm>
          <a:off x="5762625" y="7381875"/>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0</xdr:row>
      <xdr:rowOff>28575</xdr:rowOff>
    </xdr:from>
    <xdr:to>
      <xdr:col>25</xdr:col>
      <xdr:colOff>219075</xdr:colOff>
      <xdr:row>0</xdr:row>
      <xdr:rowOff>276225</xdr:rowOff>
    </xdr:to>
    <xdr:sp macro="" textlink="">
      <xdr:nvSpPr>
        <xdr:cNvPr id="30" name="正方形/長方形 29">
          <a:extLst>
            <a:ext uri="{FF2B5EF4-FFF2-40B4-BE49-F238E27FC236}">
              <a16:creationId xmlns:a16="http://schemas.microsoft.com/office/drawing/2014/main" id="{7B8B38D6-1068-4063-867C-C2C52F11E1FB}"/>
            </a:ext>
          </a:extLst>
        </xdr:cNvPr>
        <xdr:cNvSpPr/>
      </xdr:nvSpPr>
      <xdr:spPr>
        <a:xfrm>
          <a:off x="3038475" y="28575"/>
          <a:ext cx="6191250" cy="247650"/>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必要に応じて実施</a:t>
          </a:r>
        </a:p>
      </xdr:txBody>
    </xdr:sp>
    <xdr:clientData/>
  </xdr:twoCellAnchor>
  <xdr:twoCellAnchor>
    <xdr:from>
      <xdr:col>0</xdr:col>
      <xdr:colOff>0</xdr:colOff>
      <xdr:row>0</xdr:row>
      <xdr:rowOff>0</xdr:rowOff>
    </xdr:from>
    <xdr:to>
      <xdr:col>0</xdr:col>
      <xdr:colOff>2801650</xdr:colOff>
      <xdr:row>50</xdr:row>
      <xdr:rowOff>150339</xdr:rowOff>
    </xdr:to>
    <xdr:grpSp>
      <xdr:nvGrpSpPr>
        <xdr:cNvPr id="31" name="グループ化 30">
          <a:extLst>
            <a:ext uri="{FF2B5EF4-FFF2-40B4-BE49-F238E27FC236}">
              <a16:creationId xmlns:a16="http://schemas.microsoft.com/office/drawing/2014/main" id="{DD16C69B-F367-4D63-AC36-D584CDEFBFC4}"/>
            </a:ext>
          </a:extLst>
        </xdr:cNvPr>
        <xdr:cNvGrpSpPr/>
      </xdr:nvGrpSpPr>
      <xdr:grpSpPr>
        <a:xfrm>
          <a:off x="0" y="0"/>
          <a:ext cx="2801650" cy="11399364"/>
          <a:chOff x="0" y="129058"/>
          <a:chExt cx="2801650" cy="8946408"/>
        </a:xfrm>
      </xdr:grpSpPr>
      <xdr:sp macro="" textlink="">
        <xdr:nvSpPr>
          <xdr:cNvPr id="32" name="正方形/長方形 31">
            <a:extLst>
              <a:ext uri="{FF2B5EF4-FFF2-40B4-BE49-F238E27FC236}">
                <a16:creationId xmlns:a16="http://schemas.microsoft.com/office/drawing/2014/main" id="{F19048FB-17C0-2478-E30C-F9CC50126585}"/>
              </a:ext>
            </a:extLst>
          </xdr:cNvPr>
          <xdr:cNvSpPr/>
        </xdr:nvSpPr>
        <xdr:spPr>
          <a:xfrm>
            <a:off x="0" y="129058"/>
            <a:ext cx="2801650" cy="8946408"/>
          </a:xfrm>
          <a:prstGeom prst="rect">
            <a:avLst/>
          </a:prstGeom>
          <a:solidFill>
            <a:srgbClr val="00AC00"/>
          </a:solidFill>
          <a:ln w="12700" cap="flat" cmpd="sng" algn="ctr">
            <a:no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以下のボタンから各シート</a:t>
            </a:r>
            <a:endParaRPr kumimoji="1" lang="en-US" altLang="ja-JP"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に移動できます。</a:t>
            </a:r>
            <a:endParaRPr kumimoji="1" lang="ja-JP" altLang="en-US" sz="12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3" name="正方形/長方形 32">
            <a:hlinkClick xmlns:r="http://schemas.openxmlformats.org/officeDocument/2006/relationships" r:id="rId1"/>
            <a:extLst>
              <a:ext uri="{FF2B5EF4-FFF2-40B4-BE49-F238E27FC236}">
                <a16:creationId xmlns:a16="http://schemas.microsoft.com/office/drawing/2014/main" id="{3B4455E2-C6D3-F7D2-C8FC-1AD7CAC3FE3F}"/>
              </a:ext>
            </a:extLst>
          </xdr:cNvPr>
          <xdr:cNvSpPr/>
        </xdr:nvSpPr>
        <xdr:spPr>
          <a:xfrm>
            <a:off x="37422" y="1287095"/>
            <a:ext cx="2696825" cy="36025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電子納品</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4" name="正方形/長方形 33">
            <a:hlinkClick xmlns:r="http://schemas.openxmlformats.org/officeDocument/2006/relationships" r:id="rId2"/>
            <a:extLst>
              <a:ext uri="{FF2B5EF4-FFF2-40B4-BE49-F238E27FC236}">
                <a16:creationId xmlns:a16="http://schemas.microsoft.com/office/drawing/2014/main" id="{0D0F681D-BDB3-24EA-E6F2-D9EF691B7A6B}"/>
              </a:ext>
            </a:extLst>
          </xdr:cNvPr>
          <xdr:cNvSpPr/>
        </xdr:nvSpPr>
        <xdr:spPr>
          <a:xfrm>
            <a:off x="34247" y="2208589"/>
            <a:ext cx="2708607" cy="38157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ウィークリースタンス結果</a:t>
            </a:r>
          </a:p>
        </xdr:txBody>
      </xdr:sp>
      <xdr:sp macro="" textlink="">
        <xdr:nvSpPr>
          <xdr:cNvPr id="35" name="正方形/長方形 34">
            <a:hlinkClick xmlns:r="http://schemas.openxmlformats.org/officeDocument/2006/relationships" r:id="rId3"/>
            <a:extLst>
              <a:ext uri="{FF2B5EF4-FFF2-40B4-BE49-F238E27FC236}">
                <a16:creationId xmlns:a16="http://schemas.microsoft.com/office/drawing/2014/main" id="{D6D40364-0137-AB77-ACBD-54A7F503CF8F}"/>
              </a:ext>
            </a:extLst>
          </xdr:cNvPr>
          <xdr:cNvSpPr/>
        </xdr:nvSpPr>
        <xdr:spPr>
          <a:xfrm>
            <a:off x="34247" y="2684333"/>
            <a:ext cx="2708660" cy="37764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a:t>
            </a:r>
          </a:p>
        </xdr:txBody>
      </xdr:sp>
      <xdr:sp macro="" textlink="">
        <xdr:nvSpPr>
          <xdr:cNvPr id="36" name="正方形/長方形 35">
            <a:hlinkClick xmlns:r="http://schemas.openxmlformats.org/officeDocument/2006/relationships" r:id="rId4"/>
            <a:extLst>
              <a:ext uri="{FF2B5EF4-FFF2-40B4-BE49-F238E27FC236}">
                <a16:creationId xmlns:a16="http://schemas.microsoft.com/office/drawing/2014/main" id="{EE6B6689-FAD4-71AD-B930-89AE3B2929A6}"/>
              </a:ext>
            </a:extLst>
          </xdr:cNvPr>
          <xdr:cNvSpPr/>
        </xdr:nvSpPr>
        <xdr:spPr>
          <a:xfrm>
            <a:off x="34247" y="3156153"/>
            <a:ext cx="2708607" cy="38260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日計画実績表（記入例）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7" name="正方形/長方形 36">
            <a:hlinkClick xmlns:r="http://schemas.openxmlformats.org/officeDocument/2006/relationships" r:id="rId5"/>
            <a:extLst>
              <a:ext uri="{FF2B5EF4-FFF2-40B4-BE49-F238E27FC236}">
                <a16:creationId xmlns:a16="http://schemas.microsoft.com/office/drawing/2014/main" id="{979B54BD-ADE2-BE32-DA14-059802B1F116}"/>
              </a:ext>
            </a:extLst>
          </xdr:cNvPr>
          <xdr:cNvSpPr/>
        </xdr:nvSpPr>
        <xdr:spPr>
          <a:xfrm>
            <a:off x="34247" y="3632933"/>
            <a:ext cx="2689460" cy="355985"/>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日交替制実施</a:t>
            </a:r>
          </a:p>
        </xdr:txBody>
      </xdr:sp>
      <xdr:sp macro="" textlink="">
        <xdr:nvSpPr>
          <xdr:cNvPr id="38" name="正方形/長方形 37">
            <a:hlinkClick xmlns:r="http://schemas.openxmlformats.org/officeDocument/2006/relationships" r:id="rId6"/>
            <a:extLst>
              <a:ext uri="{FF2B5EF4-FFF2-40B4-BE49-F238E27FC236}">
                <a16:creationId xmlns:a16="http://schemas.microsoft.com/office/drawing/2014/main" id="{3A5D479D-4758-09CA-D7F6-F337ACF96417}"/>
              </a:ext>
            </a:extLst>
          </xdr:cNvPr>
          <xdr:cNvSpPr/>
        </xdr:nvSpPr>
        <xdr:spPr>
          <a:xfrm>
            <a:off x="34247" y="4083092"/>
            <a:ext cx="2689460" cy="34164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日未達成</a:t>
            </a:r>
          </a:p>
        </xdr:txBody>
      </xdr:sp>
      <xdr:sp macro="" textlink="">
        <xdr:nvSpPr>
          <xdr:cNvPr id="39" name="正方形/長方形 38">
            <a:hlinkClick xmlns:r="http://schemas.openxmlformats.org/officeDocument/2006/relationships" r:id="rId7"/>
            <a:extLst>
              <a:ext uri="{FF2B5EF4-FFF2-40B4-BE49-F238E27FC236}">
                <a16:creationId xmlns:a16="http://schemas.microsoft.com/office/drawing/2014/main" id="{A0BFFA89-9993-9546-5D03-3EB86EE10667}"/>
              </a:ext>
            </a:extLst>
          </xdr:cNvPr>
          <xdr:cNvSpPr/>
        </xdr:nvSpPr>
        <xdr:spPr>
          <a:xfrm>
            <a:off x="34247" y="4518910"/>
            <a:ext cx="2689460" cy="35097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情報共有システム実施（指定型）</a:t>
            </a:r>
          </a:p>
        </xdr:txBody>
      </xdr:sp>
      <xdr:sp macro="" textlink="">
        <xdr:nvSpPr>
          <xdr:cNvPr id="40" name="正方形/長方形 39">
            <a:hlinkClick xmlns:r="http://schemas.openxmlformats.org/officeDocument/2006/relationships" r:id="rId8"/>
            <a:extLst>
              <a:ext uri="{FF2B5EF4-FFF2-40B4-BE49-F238E27FC236}">
                <a16:creationId xmlns:a16="http://schemas.microsoft.com/office/drawing/2014/main" id="{5FC4D945-DC8F-3A06-042A-7B10CFED545A}"/>
              </a:ext>
            </a:extLst>
          </xdr:cNvPr>
          <xdr:cNvSpPr/>
        </xdr:nvSpPr>
        <xdr:spPr>
          <a:xfrm>
            <a:off x="34247" y="4964054"/>
            <a:ext cx="2705407" cy="37334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情報共有システム実施（希望型）</a:t>
            </a:r>
          </a:p>
        </xdr:txBody>
      </xdr:sp>
      <xdr:sp macro="" textlink="">
        <xdr:nvSpPr>
          <xdr:cNvPr id="41" name="正方形/長方形 40">
            <a:hlinkClick xmlns:r="http://schemas.openxmlformats.org/officeDocument/2006/relationships" r:id="rId9"/>
            <a:extLst>
              <a:ext uri="{FF2B5EF4-FFF2-40B4-BE49-F238E27FC236}">
                <a16:creationId xmlns:a16="http://schemas.microsoft.com/office/drawing/2014/main" id="{F1AAAD58-4286-706B-146A-709596C80A54}"/>
              </a:ext>
            </a:extLst>
          </xdr:cNvPr>
          <xdr:cNvSpPr/>
        </xdr:nvSpPr>
        <xdr:spPr>
          <a:xfrm>
            <a:off x="34247" y="5431576"/>
            <a:ext cx="2708607" cy="35643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別紙　利用ユーザー確認書</a:t>
            </a:r>
          </a:p>
        </xdr:txBody>
      </xdr:sp>
      <xdr:sp macro="" textlink="">
        <xdr:nvSpPr>
          <xdr:cNvPr id="42" name="正方形/長方形 41">
            <a:hlinkClick xmlns:r="http://schemas.openxmlformats.org/officeDocument/2006/relationships" r:id="rId10"/>
            <a:extLst>
              <a:ext uri="{FF2B5EF4-FFF2-40B4-BE49-F238E27FC236}">
                <a16:creationId xmlns:a16="http://schemas.microsoft.com/office/drawing/2014/main" id="{58E73B5B-76D9-7883-71AE-E1AB5621ADF7}"/>
              </a:ext>
            </a:extLst>
          </xdr:cNvPr>
          <xdr:cNvSpPr/>
        </xdr:nvSpPr>
        <xdr:spPr>
          <a:xfrm>
            <a:off x="34247" y="5882182"/>
            <a:ext cx="2705503" cy="35810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遠隔臨場実施（指定型）</a:t>
            </a:r>
          </a:p>
        </xdr:txBody>
      </xdr:sp>
      <xdr:sp macro="" textlink="">
        <xdr:nvSpPr>
          <xdr:cNvPr id="43" name="正方形/長方形 42">
            <a:hlinkClick xmlns:r="http://schemas.openxmlformats.org/officeDocument/2006/relationships" r:id="rId11"/>
            <a:extLst>
              <a:ext uri="{FF2B5EF4-FFF2-40B4-BE49-F238E27FC236}">
                <a16:creationId xmlns:a16="http://schemas.microsoft.com/office/drawing/2014/main" id="{7D3D58E0-9A88-F2FC-2B22-E3C8A8B509AF}"/>
              </a:ext>
            </a:extLst>
          </xdr:cNvPr>
          <xdr:cNvSpPr/>
        </xdr:nvSpPr>
        <xdr:spPr>
          <a:xfrm>
            <a:off x="34247" y="6334456"/>
            <a:ext cx="2708660" cy="36006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遠隔臨場実施（希望型）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44" name="正方形/長方形 43">
            <a:hlinkClick xmlns:r="http://schemas.openxmlformats.org/officeDocument/2006/relationships" r:id="rId12"/>
            <a:extLst>
              <a:ext uri="{FF2B5EF4-FFF2-40B4-BE49-F238E27FC236}">
                <a16:creationId xmlns:a16="http://schemas.microsoft.com/office/drawing/2014/main" id="{DC0A174C-3C93-2457-1667-880B7D48F148}"/>
              </a:ext>
            </a:extLst>
          </xdr:cNvPr>
          <xdr:cNvSpPr/>
        </xdr:nvSpPr>
        <xdr:spPr>
          <a:xfrm>
            <a:off x="34247" y="6788694"/>
            <a:ext cx="2705407" cy="34743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快適トイレ実施（希望型）</a:t>
            </a:r>
          </a:p>
        </xdr:txBody>
      </xdr:sp>
      <xdr:sp macro="" textlink="">
        <xdr:nvSpPr>
          <xdr:cNvPr id="45" name="正方形/長方形 44">
            <a:hlinkClick xmlns:r="http://schemas.openxmlformats.org/officeDocument/2006/relationships" r:id="rId13"/>
            <a:extLst>
              <a:ext uri="{FF2B5EF4-FFF2-40B4-BE49-F238E27FC236}">
                <a16:creationId xmlns:a16="http://schemas.microsoft.com/office/drawing/2014/main" id="{92D17BF5-1A2D-F348-F53A-CAF301D83AAB}"/>
              </a:ext>
            </a:extLst>
          </xdr:cNvPr>
          <xdr:cNvSpPr/>
        </xdr:nvSpPr>
        <xdr:spPr>
          <a:xfrm>
            <a:off x="34247" y="8163658"/>
            <a:ext cx="2708607" cy="358493"/>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熱中症実施</a:t>
            </a:r>
          </a:p>
        </xdr:txBody>
      </xdr:sp>
      <xdr:sp macro="" textlink="">
        <xdr:nvSpPr>
          <xdr:cNvPr id="46" name="正方形/長方形 45">
            <a:hlinkClick xmlns:r="http://schemas.openxmlformats.org/officeDocument/2006/relationships" r:id="rId14"/>
            <a:extLst>
              <a:ext uri="{FF2B5EF4-FFF2-40B4-BE49-F238E27FC236}">
                <a16:creationId xmlns:a16="http://schemas.microsoft.com/office/drawing/2014/main" id="{E2D53969-3495-9173-B99B-28D17CA34614}"/>
              </a:ext>
            </a:extLst>
          </xdr:cNvPr>
          <xdr:cNvSpPr/>
        </xdr:nvSpPr>
        <xdr:spPr>
          <a:xfrm>
            <a:off x="34247" y="8616325"/>
            <a:ext cx="2686303" cy="36418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熱中症費用</a:t>
            </a:r>
          </a:p>
        </xdr:txBody>
      </xdr:sp>
      <xdr:sp macro="" textlink="">
        <xdr:nvSpPr>
          <xdr:cNvPr id="47" name="正方形/長方形 46">
            <a:hlinkClick xmlns:r="http://schemas.openxmlformats.org/officeDocument/2006/relationships" r:id="rId15"/>
            <a:extLst>
              <a:ext uri="{FF2B5EF4-FFF2-40B4-BE49-F238E27FC236}">
                <a16:creationId xmlns:a16="http://schemas.microsoft.com/office/drawing/2014/main" id="{480EC87A-1955-CC7D-70A5-7B85C61472B4}"/>
              </a:ext>
            </a:extLst>
          </xdr:cNvPr>
          <xdr:cNvSpPr/>
        </xdr:nvSpPr>
        <xdr:spPr>
          <a:xfrm>
            <a:off x="37422" y="834801"/>
            <a:ext cx="2702390" cy="35812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基本情報入力</a:t>
            </a:r>
          </a:p>
        </xdr:txBody>
      </xdr:sp>
      <xdr:sp macro="" textlink="">
        <xdr:nvSpPr>
          <xdr:cNvPr id="48" name="正方形/長方形 47">
            <a:hlinkClick xmlns:r="http://schemas.openxmlformats.org/officeDocument/2006/relationships" r:id="rId16"/>
            <a:extLst>
              <a:ext uri="{FF2B5EF4-FFF2-40B4-BE49-F238E27FC236}">
                <a16:creationId xmlns:a16="http://schemas.microsoft.com/office/drawing/2014/main" id="{3B64BBF8-6093-04B1-A6C7-0C3FAB4A5C8F}"/>
              </a:ext>
            </a:extLst>
          </xdr:cNvPr>
          <xdr:cNvSpPr/>
        </xdr:nvSpPr>
        <xdr:spPr>
          <a:xfrm>
            <a:off x="34247" y="7230306"/>
            <a:ext cx="2705407" cy="37215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快適トイレ未実施（指定型）</a:t>
            </a:r>
          </a:p>
        </xdr:txBody>
      </xdr:sp>
      <xdr:sp macro="" textlink="">
        <xdr:nvSpPr>
          <xdr:cNvPr id="49" name="正方形/長方形 48">
            <a:hlinkClick xmlns:r="http://schemas.openxmlformats.org/officeDocument/2006/relationships" r:id="rId17"/>
            <a:extLst>
              <a:ext uri="{FF2B5EF4-FFF2-40B4-BE49-F238E27FC236}">
                <a16:creationId xmlns:a16="http://schemas.microsoft.com/office/drawing/2014/main" id="{5A42CCE0-FD8B-E423-1A56-13D9C53EF51B}"/>
              </a:ext>
            </a:extLst>
          </xdr:cNvPr>
          <xdr:cNvSpPr/>
        </xdr:nvSpPr>
        <xdr:spPr>
          <a:xfrm>
            <a:off x="34247" y="7696630"/>
            <a:ext cx="2708582" cy="37285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快適トイレ費用</a:t>
            </a:r>
          </a:p>
        </xdr:txBody>
      </xdr:sp>
      <xdr:sp macro="" textlink="">
        <xdr:nvSpPr>
          <xdr:cNvPr id="50" name="正方形/長方形 49">
            <a:hlinkClick xmlns:r="http://schemas.openxmlformats.org/officeDocument/2006/relationships" r:id="rId18"/>
            <a:extLst>
              <a:ext uri="{FF2B5EF4-FFF2-40B4-BE49-F238E27FC236}">
                <a16:creationId xmlns:a16="http://schemas.microsoft.com/office/drawing/2014/main" id="{DCAB0956-6AA2-C264-28B9-93A86ED2C46B}"/>
              </a:ext>
            </a:extLst>
          </xdr:cNvPr>
          <xdr:cNvSpPr/>
        </xdr:nvSpPr>
        <xdr:spPr>
          <a:xfrm>
            <a:off x="37422" y="1741528"/>
            <a:ext cx="2696825" cy="37288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ウィークリースタンス実施</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200026</xdr:colOff>
      <xdr:row>26</xdr:row>
      <xdr:rowOff>0</xdr:rowOff>
    </xdr:from>
    <xdr:to>
      <xdr:col>10</xdr:col>
      <xdr:colOff>19051</xdr:colOff>
      <xdr:row>29</xdr:row>
      <xdr:rowOff>209550</xdr:rowOff>
    </xdr:to>
    <xdr:sp macro="" textlink="">
      <xdr:nvSpPr>
        <xdr:cNvPr id="2" name="AutoShape 51">
          <a:extLst>
            <a:ext uri="{FF2B5EF4-FFF2-40B4-BE49-F238E27FC236}">
              <a16:creationId xmlns:a16="http://schemas.microsoft.com/office/drawing/2014/main" id="{2421DEB9-C0FE-4BD6-9CAE-4D3A6EEB512C}"/>
            </a:ext>
          </a:extLst>
        </xdr:cNvPr>
        <xdr:cNvSpPr>
          <a:spLocks/>
        </xdr:cNvSpPr>
      </xdr:nvSpPr>
      <xdr:spPr bwMode="auto">
        <a:xfrm>
          <a:off x="5257801" y="5829300"/>
          <a:ext cx="76200" cy="11334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33</xdr:row>
      <xdr:rowOff>0</xdr:rowOff>
    </xdr:from>
    <xdr:to>
      <xdr:col>10</xdr:col>
      <xdr:colOff>133350</xdr:colOff>
      <xdr:row>36</xdr:row>
      <xdr:rowOff>0</xdr:rowOff>
    </xdr:to>
    <xdr:sp macro="" textlink="">
      <xdr:nvSpPr>
        <xdr:cNvPr id="3" name="AutoShape 52">
          <a:extLst>
            <a:ext uri="{FF2B5EF4-FFF2-40B4-BE49-F238E27FC236}">
              <a16:creationId xmlns:a16="http://schemas.microsoft.com/office/drawing/2014/main" id="{A87B6EF9-299A-4C51-A251-CDC93F3A94CE}"/>
            </a:ext>
          </a:extLst>
        </xdr:cNvPr>
        <xdr:cNvSpPr>
          <a:spLocks/>
        </xdr:cNvSpPr>
      </xdr:nvSpPr>
      <xdr:spPr bwMode="auto">
        <a:xfrm>
          <a:off x="2362200" y="76390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26</xdr:row>
      <xdr:rowOff>0</xdr:rowOff>
    </xdr:from>
    <xdr:to>
      <xdr:col>24</xdr:col>
      <xdr:colOff>76200</xdr:colOff>
      <xdr:row>29</xdr:row>
      <xdr:rowOff>209550</xdr:rowOff>
    </xdr:to>
    <xdr:sp macro="" textlink="">
      <xdr:nvSpPr>
        <xdr:cNvPr id="4" name="AutoShape 53">
          <a:extLst>
            <a:ext uri="{FF2B5EF4-FFF2-40B4-BE49-F238E27FC236}">
              <a16:creationId xmlns:a16="http://schemas.microsoft.com/office/drawing/2014/main" id="{48476F3A-B5F6-4E2F-9EEB-5890A3A5F9D2}"/>
            </a:ext>
          </a:extLst>
        </xdr:cNvPr>
        <xdr:cNvSpPr>
          <a:spLocks/>
        </xdr:cNvSpPr>
      </xdr:nvSpPr>
      <xdr:spPr bwMode="auto">
        <a:xfrm>
          <a:off x="8763000" y="5829300"/>
          <a:ext cx="66675" cy="1133475"/>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33</xdr:row>
      <xdr:rowOff>0</xdr:rowOff>
    </xdr:from>
    <xdr:to>
      <xdr:col>24</xdr:col>
      <xdr:colOff>85725</xdr:colOff>
      <xdr:row>36</xdr:row>
      <xdr:rowOff>9525</xdr:rowOff>
    </xdr:to>
    <xdr:sp macro="" textlink="">
      <xdr:nvSpPr>
        <xdr:cNvPr id="5" name="AutoShape 54">
          <a:extLst>
            <a:ext uri="{FF2B5EF4-FFF2-40B4-BE49-F238E27FC236}">
              <a16:creationId xmlns:a16="http://schemas.microsoft.com/office/drawing/2014/main" id="{40B89336-C5B1-4EE0-B9B4-D3F1E6780DA1}"/>
            </a:ext>
          </a:extLst>
        </xdr:cNvPr>
        <xdr:cNvSpPr>
          <a:spLocks/>
        </xdr:cNvSpPr>
      </xdr:nvSpPr>
      <xdr:spPr bwMode="auto">
        <a:xfrm>
          <a:off x="5762625" y="76390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0</xdr:row>
      <xdr:rowOff>19050</xdr:rowOff>
    </xdr:from>
    <xdr:to>
      <xdr:col>25</xdr:col>
      <xdr:colOff>238125</xdr:colOff>
      <xdr:row>0</xdr:row>
      <xdr:rowOff>266700</xdr:rowOff>
    </xdr:to>
    <xdr:sp macro="" textlink="">
      <xdr:nvSpPr>
        <xdr:cNvPr id="30" name="正方形/長方形 29">
          <a:extLst>
            <a:ext uri="{FF2B5EF4-FFF2-40B4-BE49-F238E27FC236}">
              <a16:creationId xmlns:a16="http://schemas.microsoft.com/office/drawing/2014/main" id="{0F812276-92F1-4F55-80A4-18E14427ABDB}"/>
            </a:ext>
          </a:extLst>
        </xdr:cNvPr>
        <xdr:cNvSpPr/>
      </xdr:nvSpPr>
      <xdr:spPr>
        <a:xfrm>
          <a:off x="3057525" y="19050"/>
          <a:ext cx="6191250" cy="247650"/>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必要に応じて実施</a:t>
          </a:r>
        </a:p>
      </xdr:txBody>
    </xdr:sp>
    <xdr:clientData/>
  </xdr:twoCellAnchor>
  <xdr:twoCellAnchor>
    <xdr:from>
      <xdr:col>0</xdr:col>
      <xdr:colOff>0</xdr:colOff>
      <xdr:row>0</xdr:row>
      <xdr:rowOff>0</xdr:rowOff>
    </xdr:from>
    <xdr:to>
      <xdr:col>0</xdr:col>
      <xdr:colOff>2801650</xdr:colOff>
      <xdr:row>50</xdr:row>
      <xdr:rowOff>93189</xdr:rowOff>
    </xdr:to>
    <xdr:grpSp>
      <xdr:nvGrpSpPr>
        <xdr:cNvPr id="31" name="グループ化 30">
          <a:extLst>
            <a:ext uri="{FF2B5EF4-FFF2-40B4-BE49-F238E27FC236}">
              <a16:creationId xmlns:a16="http://schemas.microsoft.com/office/drawing/2014/main" id="{585C3002-71CD-4AC9-88ED-828DB22764A9}"/>
            </a:ext>
          </a:extLst>
        </xdr:cNvPr>
        <xdr:cNvGrpSpPr/>
      </xdr:nvGrpSpPr>
      <xdr:grpSpPr>
        <a:xfrm>
          <a:off x="0" y="0"/>
          <a:ext cx="2801650" cy="11399364"/>
          <a:chOff x="0" y="129058"/>
          <a:chExt cx="2801650" cy="8946408"/>
        </a:xfrm>
      </xdr:grpSpPr>
      <xdr:sp macro="" textlink="">
        <xdr:nvSpPr>
          <xdr:cNvPr id="32" name="正方形/長方形 31">
            <a:extLst>
              <a:ext uri="{FF2B5EF4-FFF2-40B4-BE49-F238E27FC236}">
                <a16:creationId xmlns:a16="http://schemas.microsoft.com/office/drawing/2014/main" id="{457A20DB-132E-6C75-9842-82F9AC7E2780}"/>
              </a:ext>
            </a:extLst>
          </xdr:cNvPr>
          <xdr:cNvSpPr/>
        </xdr:nvSpPr>
        <xdr:spPr>
          <a:xfrm>
            <a:off x="0" y="129058"/>
            <a:ext cx="2801650" cy="8946408"/>
          </a:xfrm>
          <a:prstGeom prst="rect">
            <a:avLst/>
          </a:prstGeom>
          <a:solidFill>
            <a:srgbClr val="00AC00"/>
          </a:solidFill>
          <a:ln w="12700" cap="flat" cmpd="sng" algn="ctr">
            <a:no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以下のボタンから各シート</a:t>
            </a:r>
            <a:endParaRPr kumimoji="1" lang="en-US" altLang="ja-JP"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に移動できます。</a:t>
            </a:r>
            <a:endParaRPr kumimoji="1" lang="ja-JP" altLang="en-US" sz="12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3" name="正方形/長方形 32">
            <a:hlinkClick xmlns:r="http://schemas.openxmlformats.org/officeDocument/2006/relationships" r:id="rId1"/>
            <a:extLst>
              <a:ext uri="{FF2B5EF4-FFF2-40B4-BE49-F238E27FC236}">
                <a16:creationId xmlns:a16="http://schemas.microsoft.com/office/drawing/2014/main" id="{17CA32B2-77D2-7BE0-9A28-5E33FE4DE789}"/>
              </a:ext>
            </a:extLst>
          </xdr:cNvPr>
          <xdr:cNvSpPr/>
        </xdr:nvSpPr>
        <xdr:spPr>
          <a:xfrm>
            <a:off x="37422" y="1287095"/>
            <a:ext cx="2696825" cy="36025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電子納品</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4" name="正方形/長方形 33">
            <a:hlinkClick xmlns:r="http://schemas.openxmlformats.org/officeDocument/2006/relationships" r:id="rId2"/>
            <a:extLst>
              <a:ext uri="{FF2B5EF4-FFF2-40B4-BE49-F238E27FC236}">
                <a16:creationId xmlns:a16="http://schemas.microsoft.com/office/drawing/2014/main" id="{5F7DE7DC-C840-7AC4-1B52-BCF50565D406}"/>
              </a:ext>
            </a:extLst>
          </xdr:cNvPr>
          <xdr:cNvSpPr/>
        </xdr:nvSpPr>
        <xdr:spPr>
          <a:xfrm>
            <a:off x="34247" y="2208589"/>
            <a:ext cx="2708607" cy="38157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ウィークリースタンス結果</a:t>
            </a:r>
          </a:p>
        </xdr:txBody>
      </xdr:sp>
      <xdr:sp macro="" textlink="">
        <xdr:nvSpPr>
          <xdr:cNvPr id="35" name="正方形/長方形 34">
            <a:hlinkClick xmlns:r="http://schemas.openxmlformats.org/officeDocument/2006/relationships" r:id="rId3"/>
            <a:extLst>
              <a:ext uri="{FF2B5EF4-FFF2-40B4-BE49-F238E27FC236}">
                <a16:creationId xmlns:a16="http://schemas.microsoft.com/office/drawing/2014/main" id="{D2228B52-04B1-C02A-47A8-8F341AB1E5C4}"/>
              </a:ext>
            </a:extLst>
          </xdr:cNvPr>
          <xdr:cNvSpPr/>
        </xdr:nvSpPr>
        <xdr:spPr>
          <a:xfrm>
            <a:off x="34247" y="2684333"/>
            <a:ext cx="2708660" cy="37764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a:t>
            </a:r>
          </a:p>
        </xdr:txBody>
      </xdr:sp>
      <xdr:sp macro="" textlink="">
        <xdr:nvSpPr>
          <xdr:cNvPr id="36" name="正方形/長方形 35">
            <a:hlinkClick xmlns:r="http://schemas.openxmlformats.org/officeDocument/2006/relationships" r:id="rId4"/>
            <a:extLst>
              <a:ext uri="{FF2B5EF4-FFF2-40B4-BE49-F238E27FC236}">
                <a16:creationId xmlns:a16="http://schemas.microsoft.com/office/drawing/2014/main" id="{4107B211-4373-5B39-535D-26C3EAE6A765}"/>
              </a:ext>
            </a:extLst>
          </xdr:cNvPr>
          <xdr:cNvSpPr/>
        </xdr:nvSpPr>
        <xdr:spPr>
          <a:xfrm>
            <a:off x="34247" y="3156153"/>
            <a:ext cx="2708607" cy="38260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日計画実績表（記入例）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7" name="正方形/長方形 36">
            <a:hlinkClick xmlns:r="http://schemas.openxmlformats.org/officeDocument/2006/relationships" r:id="rId5"/>
            <a:extLst>
              <a:ext uri="{FF2B5EF4-FFF2-40B4-BE49-F238E27FC236}">
                <a16:creationId xmlns:a16="http://schemas.microsoft.com/office/drawing/2014/main" id="{C14F1249-5E85-89DD-7FA8-88740E30EF82}"/>
              </a:ext>
            </a:extLst>
          </xdr:cNvPr>
          <xdr:cNvSpPr/>
        </xdr:nvSpPr>
        <xdr:spPr>
          <a:xfrm>
            <a:off x="34247" y="3632933"/>
            <a:ext cx="2689460" cy="355985"/>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日交替制実施</a:t>
            </a:r>
          </a:p>
        </xdr:txBody>
      </xdr:sp>
      <xdr:sp macro="" textlink="">
        <xdr:nvSpPr>
          <xdr:cNvPr id="38" name="正方形/長方形 37">
            <a:hlinkClick xmlns:r="http://schemas.openxmlformats.org/officeDocument/2006/relationships" r:id="rId6"/>
            <a:extLst>
              <a:ext uri="{FF2B5EF4-FFF2-40B4-BE49-F238E27FC236}">
                <a16:creationId xmlns:a16="http://schemas.microsoft.com/office/drawing/2014/main" id="{1CF5BDF4-9466-3E8C-9904-A2BA07EB5CC4}"/>
              </a:ext>
            </a:extLst>
          </xdr:cNvPr>
          <xdr:cNvSpPr/>
        </xdr:nvSpPr>
        <xdr:spPr>
          <a:xfrm>
            <a:off x="34247" y="4083092"/>
            <a:ext cx="2689460" cy="34164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日未達成</a:t>
            </a:r>
          </a:p>
        </xdr:txBody>
      </xdr:sp>
      <xdr:sp macro="" textlink="">
        <xdr:nvSpPr>
          <xdr:cNvPr id="39" name="正方形/長方形 38">
            <a:hlinkClick xmlns:r="http://schemas.openxmlformats.org/officeDocument/2006/relationships" r:id="rId7"/>
            <a:extLst>
              <a:ext uri="{FF2B5EF4-FFF2-40B4-BE49-F238E27FC236}">
                <a16:creationId xmlns:a16="http://schemas.microsoft.com/office/drawing/2014/main" id="{8276BE30-50AF-5CA9-F129-121695CF2203}"/>
              </a:ext>
            </a:extLst>
          </xdr:cNvPr>
          <xdr:cNvSpPr/>
        </xdr:nvSpPr>
        <xdr:spPr>
          <a:xfrm>
            <a:off x="34247" y="4518910"/>
            <a:ext cx="2689460" cy="35097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情報共有システム実施（指定型）</a:t>
            </a:r>
          </a:p>
        </xdr:txBody>
      </xdr:sp>
      <xdr:sp macro="" textlink="">
        <xdr:nvSpPr>
          <xdr:cNvPr id="40" name="正方形/長方形 39">
            <a:hlinkClick xmlns:r="http://schemas.openxmlformats.org/officeDocument/2006/relationships" r:id="rId8"/>
            <a:extLst>
              <a:ext uri="{FF2B5EF4-FFF2-40B4-BE49-F238E27FC236}">
                <a16:creationId xmlns:a16="http://schemas.microsoft.com/office/drawing/2014/main" id="{3425FBCA-094E-72A1-D677-1D2C39F1FF06}"/>
              </a:ext>
            </a:extLst>
          </xdr:cNvPr>
          <xdr:cNvSpPr/>
        </xdr:nvSpPr>
        <xdr:spPr>
          <a:xfrm>
            <a:off x="34247" y="4964054"/>
            <a:ext cx="2705407" cy="37334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情報共有システム実施（希望型）</a:t>
            </a:r>
          </a:p>
        </xdr:txBody>
      </xdr:sp>
      <xdr:sp macro="" textlink="">
        <xdr:nvSpPr>
          <xdr:cNvPr id="41" name="正方形/長方形 40">
            <a:hlinkClick xmlns:r="http://schemas.openxmlformats.org/officeDocument/2006/relationships" r:id="rId9"/>
            <a:extLst>
              <a:ext uri="{FF2B5EF4-FFF2-40B4-BE49-F238E27FC236}">
                <a16:creationId xmlns:a16="http://schemas.microsoft.com/office/drawing/2014/main" id="{DC84A4D6-8742-5D7A-3EFE-6F383E2564F9}"/>
              </a:ext>
            </a:extLst>
          </xdr:cNvPr>
          <xdr:cNvSpPr/>
        </xdr:nvSpPr>
        <xdr:spPr>
          <a:xfrm>
            <a:off x="34247" y="5431576"/>
            <a:ext cx="2708607" cy="35643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別紙　利用ユーザー確認書</a:t>
            </a:r>
          </a:p>
        </xdr:txBody>
      </xdr:sp>
      <xdr:sp macro="" textlink="">
        <xdr:nvSpPr>
          <xdr:cNvPr id="42" name="正方形/長方形 41">
            <a:hlinkClick xmlns:r="http://schemas.openxmlformats.org/officeDocument/2006/relationships" r:id="rId10"/>
            <a:extLst>
              <a:ext uri="{FF2B5EF4-FFF2-40B4-BE49-F238E27FC236}">
                <a16:creationId xmlns:a16="http://schemas.microsoft.com/office/drawing/2014/main" id="{0ECD1738-0344-05D1-8C32-D2BB848A069C}"/>
              </a:ext>
            </a:extLst>
          </xdr:cNvPr>
          <xdr:cNvSpPr/>
        </xdr:nvSpPr>
        <xdr:spPr>
          <a:xfrm>
            <a:off x="34247" y="5882182"/>
            <a:ext cx="2705503" cy="35810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遠隔臨場実施（指定型）</a:t>
            </a:r>
          </a:p>
        </xdr:txBody>
      </xdr:sp>
      <xdr:sp macro="" textlink="">
        <xdr:nvSpPr>
          <xdr:cNvPr id="43" name="正方形/長方形 42">
            <a:hlinkClick xmlns:r="http://schemas.openxmlformats.org/officeDocument/2006/relationships" r:id="rId11"/>
            <a:extLst>
              <a:ext uri="{FF2B5EF4-FFF2-40B4-BE49-F238E27FC236}">
                <a16:creationId xmlns:a16="http://schemas.microsoft.com/office/drawing/2014/main" id="{5342495F-3683-5639-306C-4E94ED6C8BE8}"/>
              </a:ext>
            </a:extLst>
          </xdr:cNvPr>
          <xdr:cNvSpPr/>
        </xdr:nvSpPr>
        <xdr:spPr>
          <a:xfrm>
            <a:off x="34247" y="6334456"/>
            <a:ext cx="2708660" cy="36006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遠隔臨場実施（希望型）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44" name="正方形/長方形 43">
            <a:hlinkClick xmlns:r="http://schemas.openxmlformats.org/officeDocument/2006/relationships" r:id="rId12"/>
            <a:extLst>
              <a:ext uri="{FF2B5EF4-FFF2-40B4-BE49-F238E27FC236}">
                <a16:creationId xmlns:a16="http://schemas.microsoft.com/office/drawing/2014/main" id="{6F2748AB-0A08-E48B-A538-A3240DA521A0}"/>
              </a:ext>
            </a:extLst>
          </xdr:cNvPr>
          <xdr:cNvSpPr/>
        </xdr:nvSpPr>
        <xdr:spPr>
          <a:xfrm>
            <a:off x="34247" y="6788694"/>
            <a:ext cx="2705407" cy="34743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快適トイレ実施（希望型）</a:t>
            </a:r>
          </a:p>
        </xdr:txBody>
      </xdr:sp>
      <xdr:sp macro="" textlink="">
        <xdr:nvSpPr>
          <xdr:cNvPr id="45" name="正方形/長方形 44">
            <a:hlinkClick xmlns:r="http://schemas.openxmlformats.org/officeDocument/2006/relationships" r:id="rId13"/>
            <a:extLst>
              <a:ext uri="{FF2B5EF4-FFF2-40B4-BE49-F238E27FC236}">
                <a16:creationId xmlns:a16="http://schemas.microsoft.com/office/drawing/2014/main" id="{B659A3C6-5E78-1E8C-5302-C99FC0B393CC}"/>
              </a:ext>
            </a:extLst>
          </xdr:cNvPr>
          <xdr:cNvSpPr/>
        </xdr:nvSpPr>
        <xdr:spPr>
          <a:xfrm>
            <a:off x="34247" y="8163658"/>
            <a:ext cx="2708607" cy="358493"/>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熱中症実施</a:t>
            </a:r>
          </a:p>
        </xdr:txBody>
      </xdr:sp>
      <xdr:sp macro="" textlink="">
        <xdr:nvSpPr>
          <xdr:cNvPr id="46" name="正方形/長方形 45">
            <a:hlinkClick xmlns:r="http://schemas.openxmlformats.org/officeDocument/2006/relationships" r:id="rId14"/>
            <a:extLst>
              <a:ext uri="{FF2B5EF4-FFF2-40B4-BE49-F238E27FC236}">
                <a16:creationId xmlns:a16="http://schemas.microsoft.com/office/drawing/2014/main" id="{0752DB0F-A696-7CD2-6112-F9AC5D857EBB}"/>
              </a:ext>
            </a:extLst>
          </xdr:cNvPr>
          <xdr:cNvSpPr/>
        </xdr:nvSpPr>
        <xdr:spPr>
          <a:xfrm>
            <a:off x="34247" y="8616325"/>
            <a:ext cx="2686303" cy="36418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熱中症費用</a:t>
            </a:r>
          </a:p>
        </xdr:txBody>
      </xdr:sp>
      <xdr:sp macro="" textlink="">
        <xdr:nvSpPr>
          <xdr:cNvPr id="47" name="正方形/長方形 46">
            <a:hlinkClick xmlns:r="http://schemas.openxmlformats.org/officeDocument/2006/relationships" r:id="rId15"/>
            <a:extLst>
              <a:ext uri="{FF2B5EF4-FFF2-40B4-BE49-F238E27FC236}">
                <a16:creationId xmlns:a16="http://schemas.microsoft.com/office/drawing/2014/main" id="{1B7D1ACF-854E-1202-8A96-4F02A4AAD7E0}"/>
              </a:ext>
            </a:extLst>
          </xdr:cNvPr>
          <xdr:cNvSpPr/>
        </xdr:nvSpPr>
        <xdr:spPr>
          <a:xfrm>
            <a:off x="37422" y="834801"/>
            <a:ext cx="2702390" cy="35812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基本情報入力</a:t>
            </a:r>
          </a:p>
        </xdr:txBody>
      </xdr:sp>
      <xdr:sp macro="" textlink="">
        <xdr:nvSpPr>
          <xdr:cNvPr id="48" name="正方形/長方形 47">
            <a:hlinkClick xmlns:r="http://schemas.openxmlformats.org/officeDocument/2006/relationships" r:id="rId16"/>
            <a:extLst>
              <a:ext uri="{FF2B5EF4-FFF2-40B4-BE49-F238E27FC236}">
                <a16:creationId xmlns:a16="http://schemas.microsoft.com/office/drawing/2014/main" id="{46A8D2E0-FE35-361B-B7EB-1797919D76E8}"/>
              </a:ext>
            </a:extLst>
          </xdr:cNvPr>
          <xdr:cNvSpPr/>
        </xdr:nvSpPr>
        <xdr:spPr>
          <a:xfrm>
            <a:off x="34247" y="7230306"/>
            <a:ext cx="2705407" cy="37215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快適トイレ未実施（指定型）</a:t>
            </a:r>
          </a:p>
        </xdr:txBody>
      </xdr:sp>
      <xdr:sp macro="" textlink="">
        <xdr:nvSpPr>
          <xdr:cNvPr id="49" name="正方形/長方形 48">
            <a:hlinkClick xmlns:r="http://schemas.openxmlformats.org/officeDocument/2006/relationships" r:id="rId17"/>
            <a:extLst>
              <a:ext uri="{FF2B5EF4-FFF2-40B4-BE49-F238E27FC236}">
                <a16:creationId xmlns:a16="http://schemas.microsoft.com/office/drawing/2014/main" id="{BBE7FFEE-D06A-F8E1-4B5C-D92F185D2619}"/>
              </a:ext>
            </a:extLst>
          </xdr:cNvPr>
          <xdr:cNvSpPr/>
        </xdr:nvSpPr>
        <xdr:spPr>
          <a:xfrm>
            <a:off x="34247" y="7696630"/>
            <a:ext cx="2708582" cy="37285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快適トイレ費用</a:t>
            </a:r>
          </a:p>
        </xdr:txBody>
      </xdr:sp>
      <xdr:sp macro="" textlink="">
        <xdr:nvSpPr>
          <xdr:cNvPr id="50" name="正方形/長方形 49">
            <a:hlinkClick xmlns:r="http://schemas.openxmlformats.org/officeDocument/2006/relationships" r:id="rId18"/>
            <a:extLst>
              <a:ext uri="{FF2B5EF4-FFF2-40B4-BE49-F238E27FC236}">
                <a16:creationId xmlns:a16="http://schemas.microsoft.com/office/drawing/2014/main" id="{F55CE63F-8801-8683-1535-CB0B70158CF9}"/>
              </a:ext>
            </a:extLst>
          </xdr:cNvPr>
          <xdr:cNvSpPr/>
        </xdr:nvSpPr>
        <xdr:spPr>
          <a:xfrm>
            <a:off x="37422" y="1741528"/>
            <a:ext cx="2696825" cy="37288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ウィークリースタンス実施</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19050</xdr:rowOff>
    </xdr:from>
    <xdr:to>
      <xdr:col>18</xdr:col>
      <xdr:colOff>276225</xdr:colOff>
      <xdr:row>0</xdr:row>
      <xdr:rowOff>266700</xdr:rowOff>
    </xdr:to>
    <xdr:sp macro="" textlink="">
      <xdr:nvSpPr>
        <xdr:cNvPr id="2" name="正方形/長方形 1">
          <a:extLst>
            <a:ext uri="{FF2B5EF4-FFF2-40B4-BE49-F238E27FC236}">
              <a16:creationId xmlns:a16="http://schemas.microsoft.com/office/drawing/2014/main" id="{EEC9B13A-A9CB-4829-5119-BF9DB38F85BE}"/>
            </a:ext>
          </a:extLst>
        </xdr:cNvPr>
        <xdr:cNvSpPr/>
      </xdr:nvSpPr>
      <xdr:spPr>
        <a:xfrm>
          <a:off x="3000375" y="19050"/>
          <a:ext cx="7400925" cy="247650"/>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予定価格（税込み）</a:t>
          </a:r>
          <a:r>
            <a:rPr kumimoji="1" lang="ja-JP" altLang="en-US" sz="1100">
              <a:solidFill>
                <a:schemeClr val="bg1"/>
              </a:solidFill>
              <a:latin typeface="UD デジタル 教科書体 NP-R" panose="02020400000000000000" pitchFamily="18" charset="-128"/>
              <a:ea typeface="UD デジタル 教科書体 NP-R" panose="02020400000000000000" pitchFamily="18" charset="-128"/>
            </a:rPr>
            <a:t>が</a:t>
          </a:r>
          <a:r>
            <a:rPr kumimoji="1" lang="en-US" altLang="ja-JP" sz="1100">
              <a:solidFill>
                <a:srgbClr val="FF0000"/>
              </a:solidFill>
              <a:latin typeface="UD デジタル 教科書体 NP-R" panose="02020400000000000000" pitchFamily="18" charset="-128"/>
              <a:ea typeface="UD デジタル 教科書体 NP-R" panose="02020400000000000000" pitchFamily="18" charset="-128"/>
            </a:rPr>
            <a:t>400</a:t>
          </a:r>
          <a:r>
            <a:rPr kumimoji="1" lang="ja-JP" altLang="en-US" sz="1100">
              <a:solidFill>
                <a:srgbClr val="FF0000"/>
              </a:solidFill>
              <a:latin typeface="UD デジタル 教科書体 NP-R" panose="02020400000000000000" pitchFamily="18" charset="-128"/>
              <a:ea typeface="UD デジタル 教科書体 NP-R" panose="02020400000000000000" pitchFamily="18" charset="-128"/>
            </a:rPr>
            <a:t>万円を超える</a:t>
          </a:r>
          <a:r>
            <a:rPr kumimoji="1" lang="ja-JP" altLang="en-US" sz="1100">
              <a:latin typeface="UD デジタル 教科書体 NP-R" panose="02020400000000000000" pitchFamily="18" charset="-128"/>
              <a:ea typeface="UD デジタル 教科書体 NP-R" panose="02020400000000000000" pitchFamily="18" charset="-128"/>
            </a:rPr>
            <a:t>工事については、必ず実施</a:t>
          </a:r>
        </a:p>
      </xdr:txBody>
    </xdr:sp>
    <xdr:clientData/>
  </xdr:twoCellAnchor>
  <xdr:twoCellAnchor>
    <xdr:from>
      <xdr:col>0</xdr:col>
      <xdr:colOff>0</xdr:colOff>
      <xdr:row>0</xdr:row>
      <xdr:rowOff>19050</xdr:rowOff>
    </xdr:from>
    <xdr:to>
      <xdr:col>0</xdr:col>
      <xdr:colOff>2801650</xdr:colOff>
      <xdr:row>47</xdr:row>
      <xdr:rowOff>36039</xdr:rowOff>
    </xdr:to>
    <xdr:grpSp>
      <xdr:nvGrpSpPr>
        <xdr:cNvPr id="27" name="グループ化 26">
          <a:extLst>
            <a:ext uri="{FF2B5EF4-FFF2-40B4-BE49-F238E27FC236}">
              <a16:creationId xmlns:a16="http://schemas.microsoft.com/office/drawing/2014/main" id="{E971BC9F-108F-4505-B76E-E0ECFB5A9E07}"/>
            </a:ext>
          </a:extLst>
        </xdr:cNvPr>
        <xdr:cNvGrpSpPr/>
      </xdr:nvGrpSpPr>
      <xdr:grpSpPr>
        <a:xfrm>
          <a:off x="0" y="19050"/>
          <a:ext cx="2801650" cy="11242882"/>
          <a:chOff x="0" y="129058"/>
          <a:chExt cx="2801650" cy="8946408"/>
        </a:xfrm>
      </xdr:grpSpPr>
      <xdr:sp macro="" textlink="">
        <xdr:nvSpPr>
          <xdr:cNvPr id="28" name="正方形/長方形 27">
            <a:extLst>
              <a:ext uri="{FF2B5EF4-FFF2-40B4-BE49-F238E27FC236}">
                <a16:creationId xmlns:a16="http://schemas.microsoft.com/office/drawing/2014/main" id="{DE554985-1E50-A516-5F41-2E6FEBFCCB85}"/>
              </a:ext>
            </a:extLst>
          </xdr:cNvPr>
          <xdr:cNvSpPr/>
        </xdr:nvSpPr>
        <xdr:spPr>
          <a:xfrm>
            <a:off x="0" y="129058"/>
            <a:ext cx="2801650" cy="8946408"/>
          </a:xfrm>
          <a:prstGeom prst="rect">
            <a:avLst/>
          </a:prstGeom>
          <a:solidFill>
            <a:srgbClr val="00AC00"/>
          </a:solidFill>
          <a:ln w="12700" cap="flat" cmpd="sng" algn="ctr">
            <a:no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以下のボタンから各シート</a:t>
            </a:r>
            <a:endParaRPr kumimoji="1" lang="en-US" altLang="ja-JP"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に移動できます。</a:t>
            </a:r>
            <a:endParaRPr kumimoji="1" lang="ja-JP" altLang="en-US" sz="12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9" name="正方形/長方形 28">
            <a:hlinkClick xmlns:r="http://schemas.openxmlformats.org/officeDocument/2006/relationships" r:id="rId1"/>
            <a:extLst>
              <a:ext uri="{FF2B5EF4-FFF2-40B4-BE49-F238E27FC236}">
                <a16:creationId xmlns:a16="http://schemas.microsoft.com/office/drawing/2014/main" id="{8B201C40-B5CD-F4F5-FA4A-A1AF24FC3B29}"/>
              </a:ext>
            </a:extLst>
          </xdr:cNvPr>
          <xdr:cNvSpPr/>
        </xdr:nvSpPr>
        <xdr:spPr>
          <a:xfrm>
            <a:off x="37422" y="1287095"/>
            <a:ext cx="2696825" cy="36025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電子納品</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0" name="正方形/長方形 29">
            <a:hlinkClick xmlns:r="http://schemas.openxmlformats.org/officeDocument/2006/relationships" r:id="rId2"/>
            <a:extLst>
              <a:ext uri="{FF2B5EF4-FFF2-40B4-BE49-F238E27FC236}">
                <a16:creationId xmlns:a16="http://schemas.microsoft.com/office/drawing/2014/main" id="{85F5051E-F918-9416-854F-4E0F7D8AFDB4}"/>
              </a:ext>
            </a:extLst>
          </xdr:cNvPr>
          <xdr:cNvSpPr/>
        </xdr:nvSpPr>
        <xdr:spPr>
          <a:xfrm>
            <a:off x="34247" y="2208589"/>
            <a:ext cx="2708607" cy="38157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ウィークリースタンス結果</a:t>
            </a:r>
          </a:p>
        </xdr:txBody>
      </xdr:sp>
      <xdr:sp macro="" textlink="">
        <xdr:nvSpPr>
          <xdr:cNvPr id="31" name="正方形/長方形 30">
            <a:hlinkClick xmlns:r="http://schemas.openxmlformats.org/officeDocument/2006/relationships" r:id="rId3"/>
            <a:extLst>
              <a:ext uri="{FF2B5EF4-FFF2-40B4-BE49-F238E27FC236}">
                <a16:creationId xmlns:a16="http://schemas.microsoft.com/office/drawing/2014/main" id="{B561FA13-0309-225B-3032-00CDA4A0C8C4}"/>
              </a:ext>
            </a:extLst>
          </xdr:cNvPr>
          <xdr:cNvSpPr/>
        </xdr:nvSpPr>
        <xdr:spPr>
          <a:xfrm>
            <a:off x="34247" y="2684333"/>
            <a:ext cx="2708660" cy="37764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a:t>
            </a:r>
          </a:p>
        </xdr:txBody>
      </xdr:sp>
      <xdr:sp macro="" textlink="">
        <xdr:nvSpPr>
          <xdr:cNvPr id="32" name="正方形/長方形 31">
            <a:hlinkClick xmlns:r="http://schemas.openxmlformats.org/officeDocument/2006/relationships" r:id="rId4"/>
            <a:extLst>
              <a:ext uri="{FF2B5EF4-FFF2-40B4-BE49-F238E27FC236}">
                <a16:creationId xmlns:a16="http://schemas.microsoft.com/office/drawing/2014/main" id="{758EEAD3-1817-1353-6378-0301ECCC7337}"/>
              </a:ext>
            </a:extLst>
          </xdr:cNvPr>
          <xdr:cNvSpPr/>
        </xdr:nvSpPr>
        <xdr:spPr>
          <a:xfrm>
            <a:off x="34247" y="3156153"/>
            <a:ext cx="2708607" cy="38260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日計画実績表（記入例）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3" name="正方形/長方形 32">
            <a:hlinkClick xmlns:r="http://schemas.openxmlformats.org/officeDocument/2006/relationships" r:id="rId5"/>
            <a:extLst>
              <a:ext uri="{FF2B5EF4-FFF2-40B4-BE49-F238E27FC236}">
                <a16:creationId xmlns:a16="http://schemas.microsoft.com/office/drawing/2014/main" id="{F2737B23-3B85-9104-45D7-8266526A35BB}"/>
              </a:ext>
            </a:extLst>
          </xdr:cNvPr>
          <xdr:cNvSpPr/>
        </xdr:nvSpPr>
        <xdr:spPr>
          <a:xfrm>
            <a:off x="34247" y="3632933"/>
            <a:ext cx="2689460" cy="355985"/>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日交替制実施</a:t>
            </a:r>
          </a:p>
        </xdr:txBody>
      </xdr:sp>
      <xdr:sp macro="" textlink="">
        <xdr:nvSpPr>
          <xdr:cNvPr id="34" name="正方形/長方形 33">
            <a:hlinkClick xmlns:r="http://schemas.openxmlformats.org/officeDocument/2006/relationships" r:id="rId6"/>
            <a:extLst>
              <a:ext uri="{FF2B5EF4-FFF2-40B4-BE49-F238E27FC236}">
                <a16:creationId xmlns:a16="http://schemas.microsoft.com/office/drawing/2014/main" id="{FFAC2FB7-8FD1-7155-A3EE-660213782AAE}"/>
              </a:ext>
            </a:extLst>
          </xdr:cNvPr>
          <xdr:cNvSpPr/>
        </xdr:nvSpPr>
        <xdr:spPr>
          <a:xfrm>
            <a:off x="34247" y="4083092"/>
            <a:ext cx="2689460" cy="34164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日未達成</a:t>
            </a:r>
          </a:p>
        </xdr:txBody>
      </xdr:sp>
      <xdr:sp macro="" textlink="">
        <xdr:nvSpPr>
          <xdr:cNvPr id="35" name="正方形/長方形 34">
            <a:hlinkClick xmlns:r="http://schemas.openxmlformats.org/officeDocument/2006/relationships" r:id="rId7"/>
            <a:extLst>
              <a:ext uri="{FF2B5EF4-FFF2-40B4-BE49-F238E27FC236}">
                <a16:creationId xmlns:a16="http://schemas.microsoft.com/office/drawing/2014/main" id="{CB37C925-D6B2-154B-9D35-CBC4BD6D4166}"/>
              </a:ext>
            </a:extLst>
          </xdr:cNvPr>
          <xdr:cNvSpPr/>
        </xdr:nvSpPr>
        <xdr:spPr>
          <a:xfrm>
            <a:off x="34247" y="4518910"/>
            <a:ext cx="2689460" cy="35097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情報共有システム実施（指定型）</a:t>
            </a:r>
          </a:p>
        </xdr:txBody>
      </xdr:sp>
      <xdr:sp macro="" textlink="">
        <xdr:nvSpPr>
          <xdr:cNvPr id="36" name="正方形/長方形 35">
            <a:hlinkClick xmlns:r="http://schemas.openxmlformats.org/officeDocument/2006/relationships" r:id="rId8"/>
            <a:extLst>
              <a:ext uri="{FF2B5EF4-FFF2-40B4-BE49-F238E27FC236}">
                <a16:creationId xmlns:a16="http://schemas.microsoft.com/office/drawing/2014/main" id="{282D8AB0-E906-E51C-8A37-82B7D2543767}"/>
              </a:ext>
            </a:extLst>
          </xdr:cNvPr>
          <xdr:cNvSpPr/>
        </xdr:nvSpPr>
        <xdr:spPr>
          <a:xfrm>
            <a:off x="34247" y="4964054"/>
            <a:ext cx="2705407" cy="37334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情報共有システム実施（希望型）</a:t>
            </a:r>
          </a:p>
        </xdr:txBody>
      </xdr:sp>
      <xdr:sp macro="" textlink="">
        <xdr:nvSpPr>
          <xdr:cNvPr id="37" name="正方形/長方形 36">
            <a:hlinkClick xmlns:r="http://schemas.openxmlformats.org/officeDocument/2006/relationships" r:id="rId9"/>
            <a:extLst>
              <a:ext uri="{FF2B5EF4-FFF2-40B4-BE49-F238E27FC236}">
                <a16:creationId xmlns:a16="http://schemas.microsoft.com/office/drawing/2014/main" id="{F299DF9D-4B26-C26D-0772-8887A1FA1193}"/>
              </a:ext>
            </a:extLst>
          </xdr:cNvPr>
          <xdr:cNvSpPr/>
        </xdr:nvSpPr>
        <xdr:spPr>
          <a:xfrm>
            <a:off x="34247" y="5431576"/>
            <a:ext cx="2708607" cy="35643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別紙　利用ユーザー確認書</a:t>
            </a:r>
          </a:p>
        </xdr:txBody>
      </xdr:sp>
      <xdr:sp macro="" textlink="">
        <xdr:nvSpPr>
          <xdr:cNvPr id="38" name="正方形/長方形 37">
            <a:hlinkClick xmlns:r="http://schemas.openxmlformats.org/officeDocument/2006/relationships" r:id="rId10"/>
            <a:extLst>
              <a:ext uri="{FF2B5EF4-FFF2-40B4-BE49-F238E27FC236}">
                <a16:creationId xmlns:a16="http://schemas.microsoft.com/office/drawing/2014/main" id="{C344FB17-3A7D-D7C8-94F2-2C0AD62DFEDC}"/>
              </a:ext>
            </a:extLst>
          </xdr:cNvPr>
          <xdr:cNvSpPr/>
        </xdr:nvSpPr>
        <xdr:spPr>
          <a:xfrm>
            <a:off x="34247" y="5882182"/>
            <a:ext cx="2705503" cy="35810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遠隔臨場実施（指定型）</a:t>
            </a:r>
          </a:p>
        </xdr:txBody>
      </xdr:sp>
      <xdr:sp macro="" textlink="">
        <xdr:nvSpPr>
          <xdr:cNvPr id="39" name="正方形/長方形 38">
            <a:hlinkClick xmlns:r="http://schemas.openxmlformats.org/officeDocument/2006/relationships" r:id="rId11"/>
            <a:extLst>
              <a:ext uri="{FF2B5EF4-FFF2-40B4-BE49-F238E27FC236}">
                <a16:creationId xmlns:a16="http://schemas.microsoft.com/office/drawing/2014/main" id="{28A7CEC1-5C23-0983-9AEE-E1EC0AFF6095}"/>
              </a:ext>
            </a:extLst>
          </xdr:cNvPr>
          <xdr:cNvSpPr/>
        </xdr:nvSpPr>
        <xdr:spPr>
          <a:xfrm>
            <a:off x="34247" y="6334456"/>
            <a:ext cx="2708660" cy="36006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遠隔臨場実施（希望型）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40" name="正方形/長方形 39">
            <a:hlinkClick xmlns:r="http://schemas.openxmlformats.org/officeDocument/2006/relationships" r:id="rId12"/>
            <a:extLst>
              <a:ext uri="{FF2B5EF4-FFF2-40B4-BE49-F238E27FC236}">
                <a16:creationId xmlns:a16="http://schemas.microsoft.com/office/drawing/2014/main" id="{C8E2DA10-10AA-F12D-F37E-F8A0FAA75DD7}"/>
              </a:ext>
            </a:extLst>
          </xdr:cNvPr>
          <xdr:cNvSpPr/>
        </xdr:nvSpPr>
        <xdr:spPr>
          <a:xfrm>
            <a:off x="34247" y="6788694"/>
            <a:ext cx="2705407" cy="34743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快適トイレ実施（希望型）</a:t>
            </a:r>
          </a:p>
        </xdr:txBody>
      </xdr:sp>
      <xdr:sp macro="" textlink="">
        <xdr:nvSpPr>
          <xdr:cNvPr id="41" name="正方形/長方形 40">
            <a:hlinkClick xmlns:r="http://schemas.openxmlformats.org/officeDocument/2006/relationships" r:id="rId13"/>
            <a:extLst>
              <a:ext uri="{FF2B5EF4-FFF2-40B4-BE49-F238E27FC236}">
                <a16:creationId xmlns:a16="http://schemas.microsoft.com/office/drawing/2014/main" id="{F4F6992C-AE2A-8E39-229B-BAC175D46308}"/>
              </a:ext>
            </a:extLst>
          </xdr:cNvPr>
          <xdr:cNvSpPr/>
        </xdr:nvSpPr>
        <xdr:spPr>
          <a:xfrm>
            <a:off x="34247" y="8163658"/>
            <a:ext cx="2708607" cy="358493"/>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熱中症実施</a:t>
            </a:r>
          </a:p>
        </xdr:txBody>
      </xdr:sp>
      <xdr:sp macro="" textlink="">
        <xdr:nvSpPr>
          <xdr:cNvPr id="42" name="正方形/長方形 41">
            <a:hlinkClick xmlns:r="http://schemas.openxmlformats.org/officeDocument/2006/relationships" r:id="rId14"/>
            <a:extLst>
              <a:ext uri="{FF2B5EF4-FFF2-40B4-BE49-F238E27FC236}">
                <a16:creationId xmlns:a16="http://schemas.microsoft.com/office/drawing/2014/main" id="{F47D81C1-1305-F9C0-F6A2-43CE078C5F65}"/>
              </a:ext>
            </a:extLst>
          </xdr:cNvPr>
          <xdr:cNvSpPr/>
        </xdr:nvSpPr>
        <xdr:spPr>
          <a:xfrm>
            <a:off x="34247" y="8616325"/>
            <a:ext cx="2686303" cy="36418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熱中症費用</a:t>
            </a:r>
          </a:p>
        </xdr:txBody>
      </xdr:sp>
      <xdr:sp macro="" textlink="">
        <xdr:nvSpPr>
          <xdr:cNvPr id="43" name="正方形/長方形 42">
            <a:hlinkClick xmlns:r="http://schemas.openxmlformats.org/officeDocument/2006/relationships" r:id="rId15"/>
            <a:extLst>
              <a:ext uri="{FF2B5EF4-FFF2-40B4-BE49-F238E27FC236}">
                <a16:creationId xmlns:a16="http://schemas.microsoft.com/office/drawing/2014/main" id="{6BE4233C-0EEF-DC4C-C157-847CCB70F723}"/>
              </a:ext>
            </a:extLst>
          </xdr:cNvPr>
          <xdr:cNvSpPr/>
        </xdr:nvSpPr>
        <xdr:spPr>
          <a:xfrm>
            <a:off x="37422" y="834801"/>
            <a:ext cx="2702390" cy="35812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基本情報入力</a:t>
            </a:r>
          </a:p>
        </xdr:txBody>
      </xdr:sp>
      <xdr:sp macro="" textlink="">
        <xdr:nvSpPr>
          <xdr:cNvPr id="44" name="正方形/長方形 43">
            <a:hlinkClick xmlns:r="http://schemas.openxmlformats.org/officeDocument/2006/relationships" r:id="rId16"/>
            <a:extLst>
              <a:ext uri="{FF2B5EF4-FFF2-40B4-BE49-F238E27FC236}">
                <a16:creationId xmlns:a16="http://schemas.microsoft.com/office/drawing/2014/main" id="{31419530-4773-4AE0-62DC-A7C591C19216}"/>
              </a:ext>
            </a:extLst>
          </xdr:cNvPr>
          <xdr:cNvSpPr/>
        </xdr:nvSpPr>
        <xdr:spPr>
          <a:xfrm>
            <a:off x="34247" y="7230306"/>
            <a:ext cx="2705407" cy="37215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快適トイレ未実施（指定型）</a:t>
            </a:r>
          </a:p>
        </xdr:txBody>
      </xdr:sp>
      <xdr:sp macro="" textlink="">
        <xdr:nvSpPr>
          <xdr:cNvPr id="45" name="正方形/長方形 44">
            <a:hlinkClick xmlns:r="http://schemas.openxmlformats.org/officeDocument/2006/relationships" r:id="rId17"/>
            <a:extLst>
              <a:ext uri="{FF2B5EF4-FFF2-40B4-BE49-F238E27FC236}">
                <a16:creationId xmlns:a16="http://schemas.microsoft.com/office/drawing/2014/main" id="{9ECF5012-425B-A312-90DA-F3E95B6B60FA}"/>
              </a:ext>
            </a:extLst>
          </xdr:cNvPr>
          <xdr:cNvSpPr/>
        </xdr:nvSpPr>
        <xdr:spPr>
          <a:xfrm>
            <a:off x="34247" y="7696630"/>
            <a:ext cx="2708582" cy="37285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快適トイレ費用</a:t>
            </a:r>
          </a:p>
        </xdr:txBody>
      </xdr:sp>
      <xdr:sp macro="" textlink="">
        <xdr:nvSpPr>
          <xdr:cNvPr id="46" name="正方形/長方形 45">
            <a:hlinkClick xmlns:r="http://schemas.openxmlformats.org/officeDocument/2006/relationships" r:id="rId18"/>
            <a:extLst>
              <a:ext uri="{FF2B5EF4-FFF2-40B4-BE49-F238E27FC236}">
                <a16:creationId xmlns:a16="http://schemas.microsoft.com/office/drawing/2014/main" id="{962F79CC-33FF-C2F1-7880-0CF78474714B}"/>
              </a:ext>
            </a:extLst>
          </xdr:cNvPr>
          <xdr:cNvSpPr/>
        </xdr:nvSpPr>
        <xdr:spPr>
          <a:xfrm>
            <a:off x="37422" y="1741528"/>
            <a:ext cx="2696825" cy="37288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ウィークリースタンス実施</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2801650</xdr:colOff>
      <xdr:row>47</xdr:row>
      <xdr:rowOff>16989</xdr:rowOff>
    </xdr:to>
    <xdr:grpSp>
      <xdr:nvGrpSpPr>
        <xdr:cNvPr id="26" name="グループ化 25">
          <a:extLst>
            <a:ext uri="{FF2B5EF4-FFF2-40B4-BE49-F238E27FC236}">
              <a16:creationId xmlns:a16="http://schemas.microsoft.com/office/drawing/2014/main" id="{DBB9C146-9BE8-4FB9-ACFE-64D6AE7CEB5C}"/>
            </a:ext>
          </a:extLst>
        </xdr:cNvPr>
        <xdr:cNvGrpSpPr/>
      </xdr:nvGrpSpPr>
      <xdr:grpSpPr>
        <a:xfrm>
          <a:off x="0" y="0"/>
          <a:ext cx="2801650" cy="11399364"/>
          <a:chOff x="0" y="129058"/>
          <a:chExt cx="2801650" cy="8946408"/>
        </a:xfrm>
      </xdr:grpSpPr>
      <xdr:sp macro="" textlink="">
        <xdr:nvSpPr>
          <xdr:cNvPr id="28" name="正方形/長方形 27">
            <a:extLst>
              <a:ext uri="{FF2B5EF4-FFF2-40B4-BE49-F238E27FC236}">
                <a16:creationId xmlns:a16="http://schemas.microsoft.com/office/drawing/2014/main" id="{B1C7CE0C-80C0-FC86-895D-80D407D49DB6}"/>
              </a:ext>
            </a:extLst>
          </xdr:cNvPr>
          <xdr:cNvSpPr/>
        </xdr:nvSpPr>
        <xdr:spPr>
          <a:xfrm>
            <a:off x="0" y="129058"/>
            <a:ext cx="2801650" cy="8946408"/>
          </a:xfrm>
          <a:prstGeom prst="rect">
            <a:avLst/>
          </a:prstGeom>
          <a:solidFill>
            <a:srgbClr val="00AC00"/>
          </a:solidFill>
          <a:ln w="12700" cap="flat" cmpd="sng" algn="ctr">
            <a:no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以下のボタンから各シート</a:t>
            </a:r>
            <a:endParaRPr kumimoji="1" lang="en-US" altLang="ja-JP"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に移動できます。</a:t>
            </a:r>
            <a:endParaRPr kumimoji="1" lang="ja-JP" altLang="en-US" sz="12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9" name="正方形/長方形 28">
            <a:hlinkClick xmlns:r="http://schemas.openxmlformats.org/officeDocument/2006/relationships" r:id="rId1"/>
            <a:extLst>
              <a:ext uri="{FF2B5EF4-FFF2-40B4-BE49-F238E27FC236}">
                <a16:creationId xmlns:a16="http://schemas.microsoft.com/office/drawing/2014/main" id="{14232299-50BB-253C-FFDF-760BA5F6C591}"/>
              </a:ext>
            </a:extLst>
          </xdr:cNvPr>
          <xdr:cNvSpPr/>
        </xdr:nvSpPr>
        <xdr:spPr>
          <a:xfrm>
            <a:off x="37422" y="1287095"/>
            <a:ext cx="2696825" cy="36025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電子納品</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0" name="正方形/長方形 29">
            <a:hlinkClick xmlns:r="http://schemas.openxmlformats.org/officeDocument/2006/relationships" r:id="rId2"/>
            <a:extLst>
              <a:ext uri="{FF2B5EF4-FFF2-40B4-BE49-F238E27FC236}">
                <a16:creationId xmlns:a16="http://schemas.microsoft.com/office/drawing/2014/main" id="{0A0A83F0-897A-1EC9-46F7-87F62953CA56}"/>
              </a:ext>
            </a:extLst>
          </xdr:cNvPr>
          <xdr:cNvSpPr/>
        </xdr:nvSpPr>
        <xdr:spPr>
          <a:xfrm>
            <a:off x="34247" y="2208589"/>
            <a:ext cx="2708607" cy="38157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ウィークリースタンス結果</a:t>
            </a:r>
          </a:p>
        </xdr:txBody>
      </xdr:sp>
      <xdr:sp macro="" textlink="">
        <xdr:nvSpPr>
          <xdr:cNvPr id="31" name="正方形/長方形 30">
            <a:hlinkClick xmlns:r="http://schemas.openxmlformats.org/officeDocument/2006/relationships" r:id="rId3"/>
            <a:extLst>
              <a:ext uri="{FF2B5EF4-FFF2-40B4-BE49-F238E27FC236}">
                <a16:creationId xmlns:a16="http://schemas.microsoft.com/office/drawing/2014/main" id="{5867FC10-7116-5580-2619-0AF6EB9F69C7}"/>
              </a:ext>
            </a:extLst>
          </xdr:cNvPr>
          <xdr:cNvSpPr/>
        </xdr:nvSpPr>
        <xdr:spPr>
          <a:xfrm>
            <a:off x="34247" y="2684333"/>
            <a:ext cx="2708660" cy="37764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a:t>
            </a:r>
          </a:p>
        </xdr:txBody>
      </xdr:sp>
      <xdr:sp macro="" textlink="">
        <xdr:nvSpPr>
          <xdr:cNvPr id="32" name="正方形/長方形 31">
            <a:hlinkClick xmlns:r="http://schemas.openxmlformats.org/officeDocument/2006/relationships" r:id="rId4"/>
            <a:extLst>
              <a:ext uri="{FF2B5EF4-FFF2-40B4-BE49-F238E27FC236}">
                <a16:creationId xmlns:a16="http://schemas.microsoft.com/office/drawing/2014/main" id="{EC2DD3B9-B6B4-8E40-1293-E4749D95225B}"/>
              </a:ext>
            </a:extLst>
          </xdr:cNvPr>
          <xdr:cNvSpPr/>
        </xdr:nvSpPr>
        <xdr:spPr>
          <a:xfrm>
            <a:off x="34247" y="3156153"/>
            <a:ext cx="2708607" cy="38260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日計画実績表（記入例）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3" name="正方形/長方形 32">
            <a:hlinkClick xmlns:r="http://schemas.openxmlformats.org/officeDocument/2006/relationships" r:id="rId5"/>
            <a:extLst>
              <a:ext uri="{FF2B5EF4-FFF2-40B4-BE49-F238E27FC236}">
                <a16:creationId xmlns:a16="http://schemas.microsoft.com/office/drawing/2014/main" id="{D9E98F50-1428-2825-0A3B-1AED10DF286E}"/>
              </a:ext>
            </a:extLst>
          </xdr:cNvPr>
          <xdr:cNvSpPr/>
        </xdr:nvSpPr>
        <xdr:spPr>
          <a:xfrm>
            <a:off x="34247" y="3632933"/>
            <a:ext cx="2689460" cy="355985"/>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日交替制実施</a:t>
            </a:r>
          </a:p>
        </xdr:txBody>
      </xdr:sp>
      <xdr:sp macro="" textlink="">
        <xdr:nvSpPr>
          <xdr:cNvPr id="34" name="正方形/長方形 33">
            <a:hlinkClick xmlns:r="http://schemas.openxmlformats.org/officeDocument/2006/relationships" r:id="rId6"/>
            <a:extLst>
              <a:ext uri="{FF2B5EF4-FFF2-40B4-BE49-F238E27FC236}">
                <a16:creationId xmlns:a16="http://schemas.microsoft.com/office/drawing/2014/main" id="{A271B63F-81D1-0264-347E-39B920CD7C8D}"/>
              </a:ext>
            </a:extLst>
          </xdr:cNvPr>
          <xdr:cNvSpPr/>
        </xdr:nvSpPr>
        <xdr:spPr>
          <a:xfrm>
            <a:off x="34247" y="4083092"/>
            <a:ext cx="2689460" cy="34164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日未達成</a:t>
            </a:r>
          </a:p>
        </xdr:txBody>
      </xdr:sp>
      <xdr:sp macro="" textlink="">
        <xdr:nvSpPr>
          <xdr:cNvPr id="35" name="正方形/長方形 34">
            <a:hlinkClick xmlns:r="http://schemas.openxmlformats.org/officeDocument/2006/relationships" r:id="rId7"/>
            <a:extLst>
              <a:ext uri="{FF2B5EF4-FFF2-40B4-BE49-F238E27FC236}">
                <a16:creationId xmlns:a16="http://schemas.microsoft.com/office/drawing/2014/main" id="{7D7EE010-6EBD-944E-907C-5AF51F4269D8}"/>
              </a:ext>
            </a:extLst>
          </xdr:cNvPr>
          <xdr:cNvSpPr/>
        </xdr:nvSpPr>
        <xdr:spPr>
          <a:xfrm>
            <a:off x="34247" y="4518910"/>
            <a:ext cx="2689460" cy="35097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情報共有システム実施（指定型）</a:t>
            </a:r>
          </a:p>
        </xdr:txBody>
      </xdr:sp>
      <xdr:sp macro="" textlink="">
        <xdr:nvSpPr>
          <xdr:cNvPr id="36" name="正方形/長方形 35">
            <a:hlinkClick xmlns:r="http://schemas.openxmlformats.org/officeDocument/2006/relationships" r:id="rId8"/>
            <a:extLst>
              <a:ext uri="{FF2B5EF4-FFF2-40B4-BE49-F238E27FC236}">
                <a16:creationId xmlns:a16="http://schemas.microsoft.com/office/drawing/2014/main" id="{5CC59D04-AE70-28D2-8994-042038DF7ED2}"/>
              </a:ext>
            </a:extLst>
          </xdr:cNvPr>
          <xdr:cNvSpPr/>
        </xdr:nvSpPr>
        <xdr:spPr>
          <a:xfrm>
            <a:off x="34247" y="4964054"/>
            <a:ext cx="2705407" cy="37334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情報共有システム実施（希望型）</a:t>
            </a:r>
          </a:p>
        </xdr:txBody>
      </xdr:sp>
      <xdr:sp macro="" textlink="">
        <xdr:nvSpPr>
          <xdr:cNvPr id="37" name="正方形/長方形 36">
            <a:hlinkClick xmlns:r="http://schemas.openxmlformats.org/officeDocument/2006/relationships" r:id="rId9"/>
            <a:extLst>
              <a:ext uri="{FF2B5EF4-FFF2-40B4-BE49-F238E27FC236}">
                <a16:creationId xmlns:a16="http://schemas.microsoft.com/office/drawing/2014/main" id="{9CD78C6B-AAE8-58F6-9EA1-8B0D40238987}"/>
              </a:ext>
            </a:extLst>
          </xdr:cNvPr>
          <xdr:cNvSpPr/>
        </xdr:nvSpPr>
        <xdr:spPr>
          <a:xfrm>
            <a:off x="34247" y="5431576"/>
            <a:ext cx="2708607" cy="35643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別紙　利用ユーザー確認書</a:t>
            </a:r>
          </a:p>
        </xdr:txBody>
      </xdr:sp>
      <xdr:sp macro="" textlink="">
        <xdr:nvSpPr>
          <xdr:cNvPr id="38" name="正方形/長方形 37">
            <a:hlinkClick xmlns:r="http://schemas.openxmlformats.org/officeDocument/2006/relationships" r:id="rId10"/>
            <a:extLst>
              <a:ext uri="{FF2B5EF4-FFF2-40B4-BE49-F238E27FC236}">
                <a16:creationId xmlns:a16="http://schemas.microsoft.com/office/drawing/2014/main" id="{F89CFD42-A208-30F1-E6BA-44F334F32960}"/>
              </a:ext>
            </a:extLst>
          </xdr:cNvPr>
          <xdr:cNvSpPr/>
        </xdr:nvSpPr>
        <xdr:spPr>
          <a:xfrm>
            <a:off x="34247" y="5882182"/>
            <a:ext cx="2705503" cy="35810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遠隔臨場実施（指定型）</a:t>
            </a:r>
          </a:p>
        </xdr:txBody>
      </xdr:sp>
      <xdr:sp macro="" textlink="">
        <xdr:nvSpPr>
          <xdr:cNvPr id="39" name="正方形/長方形 38">
            <a:hlinkClick xmlns:r="http://schemas.openxmlformats.org/officeDocument/2006/relationships" r:id="rId11"/>
            <a:extLst>
              <a:ext uri="{FF2B5EF4-FFF2-40B4-BE49-F238E27FC236}">
                <a16:creationId xmlns:a16="http://schemas.microsoft.com/office/drawing/2014/main" id="{B8F18D5A-E3A0-B8FE-C893-C707CD4835B1}"/>
              </a:ext>
            </a:extLst>
          </xdr:cNvPr>
          <xdr:cNvSpPr/>
        </xdr:nvSpPr>
        <xdr:spPr>
          <a:xfrm>
            <a:off x="34247" y="6334456"/>
            <a:ext cx="2708660" cy="36006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遠隔臨場実施（希望型）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40" name="正方形/長方形 39">
            <a:hlinkClick xmlns:r="http://schemas.openxmlformats.org/officeDocument/2006/relationships" r:id="rId12"/>
            <a:extLst>
              <a:ext uri="{FF2B5EF4-FFF2-40B4-BE49-F238E27FC236}">
                <a16:creationId xmlns:a16="http://schemas.microsoft.com/office/drawing/2014/main" id="{B549C938-661C-A43A-76A9-C7653C4AB02E}"/>
              </a:ext>
            </a:extLst>
          </xdr:cNvPr>
          <xdr:cNvSpPr/>
        </xdr:nvSpPr>
        <xdr:spPr>
          <a:xfrm>
            <a:off x="34247" y="6788694"/>
            <a:ext cx="2705407" cy="34743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快適トイレ実施（希望型）</a:t>
            </a:r>
          </a:p>
        </xdr:txBody>
      </xdr:sp>
      <xdr:sp macro="" textlink="">
        <xdr:nvSpPr>
          <xdr:cNvPr id="41" name="正方形/長方形 40">
            <a:hlinkClick xmlns:r="http://schemas.openxmlformats.org/officeDocument/2006/relationships" r:id="rId13"/>
            <a:extLst>
              <a:ext uri="{FF2B5EF4-FFF2-40B4-BE49-F238E27FC236}">
                <a16:creationId xmlns:a16="http://schemas.microsoft.com/office/drawing/2014/main" id="{BA32B404-B606-D4C8-06C3-B50045158B15}"/>
              </a:ext>
            </a:extLst>
          </xdr:cNvPr>
          <xdr:cNvSpPr/>
        </xdr:nvSpPr>
        <xdr:spPr>
          <a:xfrm>
            <a:off x="34247" y="8163658"/>
            <a:ext cx="2708607" cy="358493"/>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熱中症実施</a:t>
            </a:r>
          </a:p>
        </xdr:txBody>
      </xdr:sp>
      <xdr:sp macro="" textlink="">
        <xdr:nvSpPr>
          <xdr:cNvPr id="42" name="正方形/長方形 41">
            <a:hlinkClick xmlns:r="http://schemas.openxmlformats.org/officeDocument/2006/relationships" r:id="rId14"/>
            <a:extLst>
              <a:ext uri="{FF2B5EF4-FFF2-40B4-BE49-F238E27FC236}">
                <a16:creationId xmlns:a16="http://schemas.microsoft.com/office/drawing/2014/main" id="{EBA3F04B-AB41-99F9-F31F-0D2A495D9227}"/>
              </a:ext>
            </a:extLst>
          </xdr:cNvPr>
          <xdr:cNvSpPr/>
        </xdr:nvSpPr>
        <xdr:spPr>
          <a:xfrm>
            <a:off x="34247" y="8616325"/>
            <a:ext cx="2686303" cy="36418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熱中症費用</a:t>
            </a:r>
          </a:p>
        </xdr:txBody>
      </xdr:sp>
      <xdr:sp macro="" textlink="">
        <xdr:nvSpPr>
          <xdr:cNvPr id="43" name="正方形/長方形 42">
            <a:hlinkClick xmlns:r="http://schemas.openxmlformats.org/officeDocument/2006/relationships" r:id="rId15"/>
            <a:extLst>
              <a:ext uri="{FF2B5EF4-FFF2-40B4-BE49-F238E27FC236}">
                <a16:creationId xmlns:a16="http://schemas.microsoft.com/office/drawing/2014/main" id="{E65A51D7-00A9-46B5-10D1-8FCF7F233E75}"/>
              </a:ext>
            </a:extLst>
          </xdr:cNvPr>
          <xdr:cNvSpPr/>
        </xdr:nvSpPr>
        <xdr:spPr>
          <a:xfrm>
            <a:off x="37422" y="834801"/>
            <a:ext cx="2702390" cy="35812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基本情報入力</a:t>
            </a:r>
          </a:p>
        </xdr:txBody>
      </xdr:sp>
      <xdr:sp macro="" textlink="">
        <xdr:nvSpPr>
          <xdr:cNvPr id="44" name="正方形/長方形 43">
            <a:hlinkClick xmlns:r="http://schemas.openxmlformats.org/officeDocument/2006/relationships" r:id="rId16"/>
            <a:extLst>
              <a:ext uri="{FF2B5EF4-FFF2-40B4-BE49-F238E27FC236}">
                <a16:creationId xmlns:a16="http://schemas.microsoft.com/office/drawing/2014/main" id="{6658CB85-F94C-F2A6-7E06-A25D1818A939}"/>
              </a:ext>
            </a:extLst>
          </xdr:cNvPr>
          <xdr:cNvSpPr/>
        </xdr:nvSpPr>
        <xdr:spPr>
          <a:xfrm>
            <a:off x="34247" y="7230306"/>
            <a:ext cx="2705407" cy="37215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快適トイレ未実施（指定型）</a:t>
            </a:r>
          </a:p>
        </xdr:txBody>
      </xdr:sp>
      <xdr:sp macro="" textlink="">
        <xdr:nvSpPr>
          <xdr:cNvPr id="45" name="正方形/長方形 44">
            <a:hlinkClick xmlns:r="http://schemas.openxmlformats.org/officeDocument/2006/relationships" r:id="rId17"/>
            <a:extLst>
              <a:ext uri="{FF2B5EF4-FFF2-40B4-BE49-F238E27FC236}">
                <a16:creationId xmlns:a16="http://schemas.microsoft.com/office/drawing/2014/main" id="{4E1ADB90-6C77-21E6-58A4-49E3A8CA1F01}"/>
              </a:ext>
            </a:extLst>
          </xdr:cNvPr>
          <xdr:cNvSpPr/>
        </xdr:nvSpPr>
        <xdr:spPr>
          <a:xfrm>
            <a:off x="34247" y="7696630"/>
            <a:ext cx="2708582" cy="37285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快適トイレ費用</a:t>
            </a:r>
          </a:p>
        </xdr:txBody>
      </xdr:sp>
      <xdr:sp macro="" textlink="">
        <xdr:nvSpPr>
          <xdr:cNvPr id="46" name="正方形/長方形 45">
            <a:hlinkClick xmlns:r="http://schemas.openxmlformats.org/officeDocument/2006/relationships" r:id="rId18"/>
            <a:extLst>
              <a:ext uri="{FF2B5EF4-FFF2-40B4-BE49-F238E27FC236}">
                <a16:creationId xmlns:a16="http://schemas.microsoft.com/office/drawing/2014/main" id="{8A0019BB-4436-F3DC-2FE4-00C12A7B8889}"/>
              </a:ext>
            </a:extLst>
          </xdr:cNvPr>
          <xdr:cNvSpPr/>
        </xdr:nvSpPr>
        <xdr:spPr>
          <a:xfrm>
            <a:off x="37422" y="1741528"/>
            <a:ext cx="2696825" cy="37288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ウィークリースタンス実施</a:t>
            </a:r>
          </a:p>
        </xdr:txBody>
      </xdr:sp>
    </xdr:grpSp>
    <xdr:clientData/>
  </xdr:twoCellAnchor>
  <xdr:twoCellAnchor>
    <xdr:from>
      <xdr:col>1</xdr:col>
      <xdr:colOff>28575</xdr:colOff>
      <xdr:row>0</xdr:row>
      <xdr:rowOff>19050</xdr:rowOff>
    </xdr:from>
    <xdr:to>
      <xdr:col>18</xdr:col>
      <xdr:colOff>0</xdr:colOff>
      <xdr:row>0</xdr:row>
      <xdr:rowOff>266700</xdr:rowOff>
    </xdr:to>
    <xdr:sp macro="" textlink="">
      <xdr:nvSpPr>
        <xdr:cNvPr id="2" name="正方形/長方形 1">
          <a:extLst>
            <a:ext uri="{FF2B5EF4-FFF2-40B4-BE49-F238E27FC236}">
              <a16:creationId xmlns:a16="http://schemas.microsoft.com/office/drawing/2014/main" id="{3AE695B7-18BE-43B5-8AF8-7A5F5D48BE1A}"/>
            </a:ext>
          </a:extLst>
        </xdr:cNvPr>
        <xdr:cNvSpPr/>
      </xdr:nvSpPr>
      <xdr:spPr>
        <a:xfrm>
          <a:off x="3028950" y="19050"/>
          <a:ext cx="7400925" cy="247650"/>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予定価格（税込み）</a:t>
          </a:r>
          <a:r>
            <a:rPr kumimoji="1" lang="ja-JP" altLang="en-US" sz="1100">
              <a:solidFill>
                <a:schemeClr val="bg1"/>
              </a:solidFill>
              <a:latin typeface="UD デジタル 教科書体 NP-R" panose="02020400000000000000" pitchFamily="18" charset="-128"/>
              <a:ea typeface="UD デジタル 教科書体 NP-R" panose="02020400000000000000" pitchFamily="18" charset="-128"/>
            </a:rPr>
            <a:t>が</a:t>
          </a:r>
          <a:r>
            <a:rPr kumimoji="1" lang="en-US" altLang="ja-JP" sz="1100">
              <a:solidFill>
                <a:srgbClr val="FF0000"/>
              </a:solidFill>
              <a:latin typeface="UD デジタル 教科書体 NP-R" panose="02020400000000000000" pitchFamily="18" charset="-128"/>
              <a:ea typeface="UD デジタル 教科書体 NP-R" panose="02020400000000000000" pitchFamily="18" charset="-128"/>
            </a:rPr>
            <a:t>400</a:t>
          </a:r>
          <a:r>
            <a:rPr kumimoji="1" lang="ja-JP" altLang="en-US" sz="1100">
              <a:solidFill>
                <a:srgbClr val="FF0000"/>
              </a:solidFill>
              <a:latin typeface="UD デジタル 教科書体 NP-R" panose="02020400000000000000" pitchFamily="18" charset="-128"/>
              <a:ea typeface="UD デジタル 教科書体 NP-R" panose="02020400000000000000" pitchFamily="18" charset="-128"/>
            </a:rPr>
            <a:t>万円を超える</a:t>
          </a:r>
          <a:r>
            <a:rPr kumimoji="1" lang="ja-JP" altLang="en-US" sz="1100">
              <a:latin typeface="UD デジタル 教科書体 NP-R" panose="02020400000000000000" pitchFamily="18" charset="-128"/>
              <a:ea typeface="UD デジタル 教科書体 NP-R" panose="02020400000000000000" pitchFamily="18" charset="-128"/>
            </a:rPr>
            <a:t>工事については、必ず実施</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9525</xdr:rowOff>
    </xdr:from>
    <xdr:to>
      <xdr:col>0</xdr:col>
      <xdr:colOff>2801650</xdr:colOff>
      <xdr:row>47</xdr:row>
      <xdr:rowOff>26514</xdr:rowOff>
    </xdr:to>
    <xdr:grpSp>
      <xdr:nvGrpSpPr>
        <xdr:cNvPr id="26" name="グループ化 25">
          <a:extLst>
            <a:ext uri="{FF2B5EF4-FFF2-40B4-BE49-F238E27FC236}">
              <a16:creationId xmlns:a16="http://schemas.microsoft.com/office/drawing/2014/main" id="{0CD539A3-5E71-4B3D-B41B-345D796437FA}"/>
            </a:ext>
          </a:extLst>
        </xdr:cNvPr>
        <xdr:cNvGrpSpPr/>
      </xdr:nvGrpSpPr>
      <xdr:grpSpPr>
        <a:xfrm>
          <a:off x="0" y="9525"/>
          <a:ext cx="2801650" cy="11435783"/>
          <a:chOff x="0" y="129058"/>
          <a:chExt cx="2801650" cy="8946408"/>
        </a:xfrm>
      </xdr:grpSpPr>
      <xdr:sp macro="" textlink="">
        <xdr:nvSpPr>
          <xdr:cNvPr id="28" name="正方形/長方形 27">
            <a:extLst>
              <a:ext uri="{FF2B5EF4-FFF2-40B4-BE49-F238E27FC236}">
                <a16:creationId xmlns:a16="http://schemas.microsoft.com/office/drawing/2014/main" id="{04C6F2CD-F5B8-7C72-E6DA-3940A09AF792}"/>
              </a:ext>
            </a:extLst>
          </xdr:cNvPr>
          <xdr:cNvSpPr/>
        </xdr:nvSpPr>
        <xdr:spPr>
          <a:xfrm>
            <a:off x="0" y="129058"/>
            <a:ext cx="2801650" cy="8946408"/>
          </a:xfrm>
          <a:prstGeom prst="rect">
            <a:avLst/>
          </a:prstGeom>
          <a:solidFill>
            <a:srgbClr val="00AC00"/>
          </a:solidFill>
          <a:ln w="12700" cap="flat" cmpd="sng" algn="ctr">
            <a:no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以下のボタンから各シート</a:t>
            </a:r>
            <a:endParaRPr kumimoji="1" lang="en-US" altLang="ja-JP"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に移動できます。</a:t>
            </a:r>
            <a:endParaRPr kumimoji="1" lang="ja-JP" altLang="en-US" sz="12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9" name="正方形/長方形 28">
            <a:hlinkClick xmlns:r="http://schemas.openxmlformats.org/officeDocument/2006/relationships" r:id="rId1"/>
            <a:extLst>
              <a:ext uri="{FF2B5EF4-FFF2-40B4-BE49-F238E27FC236}">
                <a16:creationId xmlns:a16="http://schemas.microsoft.com/office/drawing/2014/main" id="{1A06161C-E44D-204D-EEFB-5FCB76E92267}"/>
              </a:ext>
            </a:extLst>
          </xdr:cNvPr>
          <xdr:cNvSpPr/>
        </xdr:nvSpPr>
        <xdr:spPr>
          <a:xfrm>
            <a:off x="37422" y="1287095"/>
            <a:ext cx="2696825" cy="36025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電子納品</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0" name="正方形/長方形 29">
            <a:hlinkClick xmlns:r="http://schemas.openxmlformats.org/officeDocument/2006/relationships" r:id="rId2"/>
            <a:extLst>
              <a:ext uri="{FF2B5EF4-FFF2-40B4-BE49-F238E27FC236}">
                <a16:creationId xmlns:a16="http://schemas.microsoft.com/office/drawing/2014/main" id="{94C98558-4850-5AE3-4073-AA0173FE3951}"/>
              </a:ext>
            </a:extLst>
          </xdr:cNvPr>
          <xdr:cNvSpPr/>
        </xdr:nvSpPr>
        <xdr:spPr>
          <a:xfrm>
            <a:off x="34247" y="2208589"/>
            <a:ext cx="2708607" cy="38157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ウィークリースタンス結果</a:t>
            </a:r>
          </a:p>
        </xdr:txBody>
      </xdr:sp>
      <xdr:sp macro="" textlink="">
        <xdr:nvSpPr>
          <xdr:cNvPr id="31" name="正方形/長方形 30">
            <a:hlinkClick xmlns:r="http://schemas.openxmlformats.org/officeDocument/2006/relationships" r:id="rId3"/>
            <a:extLst>
              <a:ext uri="{FF2B5EF4-FFF2-40B4-BE49-F238E27FC236}">
                <a16:creationId xmlns:a16="http://schemas.microsoft.com/office/drawing/2014/main" id="{ABE8DF23-A5E3-72C6-CEB4-854F94C217EC}"/>
              </a:ext>
            </a:extLst>
          </xdr:cNvPr>
          <xdr:cNvSpPr/>
        </xdr:nvSpPr>
        <xdr:spPr>
          <a:xfrm>
            <a:off x="34247" y="2684333"/>
            <a:ext cx="2708660" cy="37764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a:t>
            </a:r>
          </a:p>
        </xdr:txBody>
      </xdr:sp>
      <xdr:sp macro="" textlink="">
        <xdr:nvSpPr>
          <xdr:cNvPr id="32" name="正方形/長方形 31">
            <a:hlinkClick xmlns:r="http://schemas.openxmlformats.org/officeDocument/2006/relationships" r:id="rId4"/>
            <a:extLst>
              <a:ext uri="{FF2B5EF4-FFF2-40B4-BE49-F238E27FC236}">
                <a16:creationId xmlns:a16="http://schemas.microsoft.com/office/drawing/2014/main" id="{16A8BE73-C19B-52E3-8452-0EFAE8AEB183}"/>
              </a:ext>
            </a:extLst>
          </xdr:cNvPr>
          <xdr:cNvSpPr/>
        </xdr:nvSpPr>
        <xdr:spPr>
          <a:xfrm>
            <a:off x="34247" y="3156153"/>
            <a:ext cx="2708607" cy="38260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日計画実績表（記入例）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3" name="正方形/長方形 32">
            <a:hlinkClick xmlns:r="http://schemas.openxmlformats.org/officeDocument/2006/relationships" r:id="rId5"/>
            <a:extLst>
              <a:ext uri="{FF2B5EF4-FFF2-40B4-BE49-F238E27FC236}">
                <a16:creationId xmlns:a16="http://schemas.microsoft.com/office/drawing/2014/main" id="{4933F243-A47B-1198-2494-F3EEA92C0030}"/>
              </a:ext>
            </a:extLst>
          </xdr:cNvPr>
          <xdr:cNvSpPr/>
        </xdr:nvSpPr>
        <xdr:spPr>
          <a:xfrm>
            <a:off x="34247" y="3632933"/>
            <a:ext cx="2689460" cy="355985"/>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日交替制実施</a:t>
            </a:r>
          </a:p>
        </xdr:txBody>
      </xdr:sp>
      <xdr:sp macro="" textlink="">
        <xdr:nvSpPr>
          <xdr:cNvPr id="34" name="正方形/長方形 33">
            <a:hlinkClick xmlns:r="http://schemas.openxmlformats.org/officeDocument/2006/relationships" r:id="rId6"/>
            <a:extLst>
              <a:ext uri="{FF2B5EF4-FFF2-40B4-BE49-F238E27FC236}">
                <a16:creationId xmlns:a16="http://schemas.microsoft.com/office/drawing/2014/main" id="{7DBCA1AE-90CC-C26F-BB5C-0732C8E7FB72}"/>
              </a:ext>
            </a:extLst>
          </xdr:cNvPr>
          <xdr:cNvSpPr/>
        </xdr:nvSpPr>
        <xdr:spPr>
          <a:xfrm>
            <a:off x="34247" y="4083092"/>
            <a:ext cx="2689460" cy="34164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日未達成</a:t>
            </a:r>
          </a:p>
        </xdr:txBody>
      </xdr:sp>
      <xdr:sp macro="" textlink="">
        <xdr:nvSpPr>
          <xdr:cNvPr id="35" name="正方形/長方形 34">
            <a:hlinkClick xmlns:r="http://schemas.openxmlformats.org/officeDocument/2006/relationships" r:id="rId7"/>
            <a:extLst>
              <a:ext uri="{FF2B5EF4-FFF2-40B4-BE49-F238E27FC236}">
                <a16:creationId xmlns:a16="http://schemas.microsoft.com/office/drawing/2014/main" id="{15D8B621-248F-F55C-B9A9-9A93B9DD6423}"/>
              </a:ext>
            </a:extLst>
          </xdr:cNvPr>
          <xdr:cNvSpPr/>
        </xdr:nvSpPr>
        <xdr:spPr>
          <a:xfrm>
            <a:off x="34247" y="4518910"/>
            <a:ext cx="2689460" cy="35097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情報共有システム実施（指定型）</a:t>
            </a:r>
          </a:p>
        </xdr:txBody>
      </xdr:sp>
      <xdr:sp macro="" textlink="">
        <xdr:nvSpPr>
          <xdr:cNvPr id="36" name="正方形/長方形 35">
            <a:hlinkClick xmlns:r="http://schemas.openxmlformats.org/officeDocument/2006/relationships" r:id="rId8"/>
            <a:extLst>
              <a:ext uri="{FF2B5EF4-FFF2-40B4-BE49-F238E27FC236}">
                <a16:creationId xmlns:a16="http://schemas.microsoft.com/office/drawing/2014/main" id="{BFD517C2-7E57-6CCD-2D87-D31AF2EE671C}"/>
              </a:ext>
            </a:extLst>
          </xdr:cNvPr>
          <xdr:cNvSpPr/>
        </xdr:nvSpPr>
        <xdr:spPr>
          <a:xfrm>
            <a:off x="34247" y="4964054"/>
            <a:ext cx="2705407" cy="37334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情報共有システム実施（希望型）</a:t>
            </a:r>
          </a:p>
        </xdr:txBody>
      </xdr:sp>
      <xdr:sp macro="" textlink="">
        <xdr:nvSpPr>
          <xdr:cNvPr id="37" name="正方形/長方形 36">
            <a:hlinkClick xmlns:r="http://schemas.openxmlformats.org/officeDocument/2006/relationships" r:id="rId9"/>
            <a:extLst>
              <a:ext uri="{FF2B5EF4-FFF2-40B4-BE49-F238E27FC236}">
                <a16:creationId xmlns:a16="http://schemas.microsoft.com/office/drawing/2014/main" id="{698E895D-8448-E753-7938-3A1249A6287F}"/>
              </a:ext>
            </a:extLst>
          </xdr:cNvPr>
          <xdr:cNvSpPr/>
        </xdr:nvSpPr>
        <xdr:spPr>
          <a:xfrm>
            <a:off x="34247" y="5431576"/>
            <a:ext cx="2708607" cy="35643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別紙　利用ユーザー確認書</a:t>
            </a:r>
          </a:p>
        </xdr:txBody>
      </xdr:sp>
      <xdr:sp macro="" textlink="">
        <xdr:nvSpPr>
          <xdr:cNvPr id="38" name="正方形/長方形 37">
            <a:hlinkClick xmlns:r="http://schemas.openxmlformats.org/officeDocument/2006/relationships" r:id="rId10"/>
            <a:extLst>
              <a:ext uri="{FF2B5EF4-FFF2-40B4-BE49-F238E27FC236}">
                <a16:creationId xmlns:a16="http://schemas.microsoft.com/office/drawing/2014/main" id="{2C51927B-163F-EE1D-8D14-0DEF0EA4480F}"/>
              </a:ext>
            </a:extLst>
          </xdr:cNvPr>
          <xdr:cNvSpPr/>
        </xdr:nvSpPr>
        <xdr:spPr>
          <a:xfrm>
            <a:off x="34247" y="5882182"/>
            <a:ext cx="2705503" cy="35810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遠隔臨場実施（指定型）</a:t>
            </a:r>
          </a:p>
        </xdr:txBody>
      </xdr:sp>
      <xdr:sp macro="" textlink="">
        <xdr:nvSpPr>
          <xdr:cNvPr id="39" name="正方形/長方形 38">
            <a:hlinkClick xmlns:r="http://schemas.openxmlformats.org/officeDocument/2006/relationships" r:id="rId11"/>
            <a:extLst>
              <a:ext uri="{FF2B5EF4-FFF2-40B4-BE49-F238E27FC236}">
                <a16:creationId xmlns:a16="http://schemas.microsoft.com/office/drawing/2014/main" id="{002A567B-131D-1449-D874-2327DF982C29}"/>
              </a:ext>
            </a:extLst>
          </xdr:cNvPr>
          <xdr:cNvSpPr/>
        </xdr:nvSpPr>
        <xdr:spPr>
          <a:xfrm>
            <a:off x="34247" y="6334456"/>
            <a:ext cx="2708660" cy="36006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遠隔臨場実施（希望型）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40" name="正方形/長方形 39">
            <a:hlinkClick xmlns:r="http://schemas.openxmlformats.org/officeDocument/2006/relationships" r:id="rId12"/>
            <a:extLst>
              <a:ext uri="{FF2B5EF4-FFF2-40B4-BE49-F238E27FC236}">
                <a16:creationId xmlns:a16="http://schemas.microsoft.com/office/drawing/2014/main" id="{98F2A543-3D67-540B-95B6-6E37567D24D9}"/>
              </a:ext>
            </a:extLst>
          </xdr:cNvPr>
          <xdr:cNvSpPr/>
        </xdr:nvSpPr>
        <xdr:spPr>
          <a:xfrm>
            <a:off x="34247" y="6788694"/>
            <a:ext cx="2705407" cy="34743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快適トイレ実施（希望型）</a:t>
            </a:r>
          </a:p>
        </xdr:txBody>
      </xdr:sp>
      <xdr:sp macro="" textlink="">
        <xdr:nvSpPr>
          <xdr:cNvPr id="41" name="正方形/長方形 40">
            <a:hlinkClick xmlns:r="http://schemas.openxmlformats.org/officeDocument/2006/relationships" r:id="rId13"/>
            <a:extLst>
              <a:ext uri="{FF2B5EF4-FFF2-40B4-BE49-F238E27FC236}">
                <a16:creationId xmlns:a16="http://schemas.microsoft.com/office/drawing/2014/main" id="{F4FEBC09-7811-E32A-4FAA-36286847B7DE}"/>
              </a:ext>
            </a:extLst>
          </xdr:cNvPr>
          <xdr:cNvSpPr/>
        </xdr:nvSpPr>
        <xdr:spPr>
          <a:xfrm>
            <a:off x="34247" y="8163658"/>
            <a:ext cx="2708607" cy="358493"/>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熱中症実施</a:t>
            </a:r>
          </a:p>
        </xdr:txBody>
      </xdr:sp>
      <xdr:sp macro="" textlink="">
        <xdr:nvSpPr>
          <xdr:cNvPr id="42" name="正方形/長方形 41">
            <a:hlinkClick xmlns:r="http://schemas.openxmlformats.org/officeDocument/2006/relationships" r:id="rId14"/>
            <a:extLst>
              <a:ext uri="{FF2B5EF4-FFF2-40B4-BE49-F238E27FC236}">
                <a16:creationId xmlns:a16="http://schemas.microsoft.com/office/drawing/2014/main" id="{D6E88ED6-2748-8EFD-97B9-8FF74A4B0872}"/>
              </a:ext>
            </a:extLst>
          </xdr:cNvPr>
          <xdr:cNvSpPr/>
        </xdr:nvSpPr>
        <xdr:spPr>
          <a:xfrm>
            <a:off x="34247" y="8616325"/>
            <a:ext cx="2686303" cy="36418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熱中症費用</a:t>
            </a:r>
          </a:p>
        </xdr:txBody>
      </xdr:sp>
      <xdr:sp macro="" textlink="">
        <xdr:nvSpPr>
          <xdr:cNvPr id="43" name="正方形/長方形 42">
            <a:hlinkClick xmlns:r="http://schemas.openxmlformats.org/officeDocument/2006/relationships" r:id="rId15"/>
            <a:extLst>
              <a:ext uri="{FF2B5EF4-FFF2-40B4-BE49-F238E27FC236}">
                <a16:creationId xmlns:a16="http://schemas.microsoft.com/office/drawing/2014/main" id="{D3DD0094-CA64-088D-D7D6-20F91A1B9D65}"/>
              </a:ext>
            </a:extLst>
          </xdr:cNvPr>
          <xdr:cNvSpPr/>
        </xdr:nvSpPr>
        <xdr:spPr>
          <a:xfrm>
            <a:off x="37422" y="834801"/>
            <a:ext cx="2702390" cy="35812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基本情報入力</a:t>
            </a:r>
          </a:p>
        </xdr:txBody>
      </xdr:sp>
      <xdr:sp macro="" textlink="">
        <xdr:nvSpPr>
          <xdr:cNvPr id="44" name="正方形/長方形 43">
            <a:hlinkClick xmlns:r="http://schemas.openxmlformats.org/officeDocument/2006/relationships" r:id="rId16"/>
            <a:extLst>
              <a:ext uri="{FF2B5EF4-FFF2-40B4-BE49-F238E27FC236}">
                <a16:creationId xmlns:a16="http://schemas.microsoft.com/office/drawing/2014/main" id="{A0F4282A-54D4-1CD8-DD13-A7C612B32B24}"/>
              </a:ext>
            </a:extLst>
          </xdr:cNvPr>
          <xdr:cNvSpPr/>
        </xdr:nvSpPr>
        <xdr:spPr>
          <a:xfrm>
            <a:off x="34247" y="7230306"/>
            <a:ext cx="2705407" cy="37215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快適トイレ未実施（指定型）</a:t>
            </a:r>
          </a:p>
        </xdr:txBody>
      </xdr:sp>
      <xdr:sp macro="" textlink="">
        <xdr:nvSpPr>
          <xdr:cNvPr id="45" name="正方形/長方形 44">
            <a:hlinkClick xmlns:r="http://schemas.openxmlformats.org/officeDocument/2006/relationships" r:id="rId17"/>
            <a:extLst>
              <a:ext uri="{FF2B5EF4-FFF2-40B4-BE49-F238E27FC236}">
                <a16:creationId xmlns:a16="http://schemas.microsoft.com/office/drawing/2014/main" id="{01AF0034-51C2-0C7B-F768-D1167AD3DF93}"/>
              </a:ext>
            </a:extLst>
          </xdr:cNvPr>
          <xdr:cNvSpPr/>
        </xdr:nvSpPr>
        <xdr:spPr>
          <a:xfrm>
            <a:off x="34247" y="7696630"/>
            <a:ext cx="2708582" cy="37285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快適トイレ費用</a:t>
            </a:r>
          </a:p>
        </xdr:txBody>
      </xdr:sp>
      <xdr:sp macro="" textlink="">
        <xdr:nvSpPr>
          <xdr:cNvPr id="46" name="正方形/長方形 45">
            <a:hlinkClick xmlns:r="http://schemas.openxmlformats.org/officeDocument/2006/relationships" r:id="rId18"/>
            <a:extLst>
              <a:ext uri="{FF2B5EF4-FFF2-40B4-BE49-F238E27FC236}">
                <a16:creationId xmlns:a16="http://schemas.microsoft.com/office/drawing/2014/main" id="{8F5226D7-94F9-E808-ACC3-6B5F25237901}"/>
              </a:ext>
            </a:extLst>
          </xdr:cNvPr>
          <xdr:cNvSpPr/>
        </xdr:nvSpPr>
        <xdr:spPr>
          <a:xfrm>
            <a:off x="37422" y="1741528"/>
            <a:ext cx="2696825" cy="37288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ウィークリースタンス実施</a:t>
            </a:r>
          </a:p>
        </xdr:txBody>
      </xdr:sp>
    </xdr:grpSp>
    <xdr:clientData/>
  </xdr:twoCellAnchor>
  <xdr:twoCellAnchor>
    <xdr:from>
      <xdr:col>1</xdr:col>
      <xdr:colOff>11205</xdr:colOff>
      <xdr:row>0</xdr:row>
      <xdr:rowOff>11204</xdr:rowOff>
    </xdr:from>
    <xdr:to>
      <xdr:col>17</xdr:col>
      <xdr:colOff>419659</xdr:colOff>
      <xdr:row>0</xdr:row>
      <xdr:rowOff>258854</xdr:rowOff>
    </xdr:to>
    <xdr:sp macro="" textlink="">
      <xdr:nvSpPr>
        <xdr:cNvPr id="2" name="正方形/長方形 1">
          <a:extLst>
            <a:ext uri="{FF2B5EF4-FFF2-40B4-BE49-F238E27FC236}">
              <a16:creationId xmlns:a16="http://schemas.microsoft.com/office/drawing/2014/main" id="{937AEC22-0141-4341-85BE-DBE14450B0E4}"/>
            </a:ext>
          </a:extLst>
        </xdr:cNvPr>
        <xdr:cNvSpPr/>
      </xdr:nvSpPr>
      <xdr:spPr>
        <a:xfrm>
          <a:off x="3014381" y="11204"/>
          <a:ext cx="7400925" cy="247650"/>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予定価格（税込み）</a:t>
          </a:r>
          <a:r>
            <a:rPr kumimoji="1" lang="ja-JP" altLang="en-US" sz="1100">
              <a:solidFill>
                <a:schemeClr val="bg1"/>
              </a:solidFill>
              <a:latin typeface="UD デジタル 教科書体 NP-R" panose="02020400000000000000" pitchFamily="18" charset="-128"/>
              <a:ea typeface="UD デジタル 教科書体 NP-R" panose="02020400000000000000" pitchFamily="18" charset="-128"/>
            </a:rPr>
            <a:t>が</a:t>
          </a:r>
          <a:r>
            <a:rPr kumimoji="1" lang="en-US" altLang="ja-JP" sz="1100">
              <a:solidFill>
                <a:srgbClr val="FF0000"/>
              </a:solidFill>
              <a:latin typeface="UD デジタル 教科書体 NP-R" panose="02020400000000000000" pitchFamily="18" charset="-128"/>
              <a:ea typeface="UD デジタル 教科書体 NP-R" panose="02020400000000000000" pitchFamily="18" charset="-128"/>
            </a:rPr>
            <a:t>400</a:t>
          </a:r>
          <a:r>
            <a:rPr kumimoji="1" lang="ja-JP" altLang="en-US" sz="1100">
              <a:solidFill>
                <a:srgbClr val="FF0000"/>
              </a:solidFill>
              <a:latin typeface="UD デジタル 教科書体 NP-R" panose="02020400000000000000" pitchFamily="18" charset="-128"/>
              <a:ea typeface="UD デジタル 教科書体 NP-R" panose="02020400000000000000" pitchFamily="18" charset="-128"/>
            </a:rPr>
            <a:t>万円を超える</a:t>
          </a:r>
          <a:r>
            <a:rPr kumimoji="1" lang="ja-JP" altLang="en-US" sz="1100">
              <a:latin typeface="UD デジタル 教科書体 NP-R" panose="02020400000000000000" pitchFamily="18" charset="-128"/>
              <a:ea typeface="UD デジタル 教科書体 NP-R" panose="02020400000000000000" pitchFamily="18" charset="-128"/>
            </a:rPr>
            <a:t>工事については、必ず実施</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34178</xdr:rowOff>
    </xdr:from>
    <xdr:to>
      <xdr:col>0</xdr:col>
      <xdr:colOff>2801650</xdr:colOff>
      <xdr:row>45</xdr:row>
      <xdr:rowOff>180975</xdr:rowOff>
    </xdr:to>
    <xdr:grpSp>
      <xdr:nvGrpSpPr>
        <xdr:cNvPr id="2" name="グループ化 1">
          <a:extLst>
            <a:ext uri="{FF2B5EF4-FFF2-40B4-BE49-F238E27FC236}">
              <a16:creationId xmlns:a16="http://schemas.microsoft.com/office/drawing/2014/main" id="{87147344-58FF-4F0A-A1FC-338B759F9F21}"/>
            </a:ext>
          </a:extLst>
        </xdr:cNvPr>
        <xdr:cNvGrpSpPr/>
      </xdr:nvGrpSpPr>
      <xdr:grpSpPr>
        <a:xfrm>
          <a:off x="0" y="34178"/>
          <a:ext cx="2801650" cy="11414872"/>
          <a:chOff x="0" y="129058"/>
          <a:chExt cx="2801650" cy="8946408"/>
        </a:xfrm>
      </xdr:grpSpPr>
      <xdr:sp macro="" textlink="">
        <xdr:nvSpPr>
          <xdr:cNvPr id="4" name="正方形/長方形 3">
            <a:extLst>
              <a:ext uri="{FF2B5EF4-FFF2-40B4-BE49-F238E27FC236}">
                <a16:creationId xmlns:a16="http://schemas.microsoft.com/office/drawing/2014/main" id="{0FD4A14D-3369-D98F-9CA0-B1772B595B74}"/>
              </a:ext>
            </a:extLst>
          </xdr:cNvPr>
          <xdr:cNvSpPr/>
        </xdr:nvSpPr>
        <xdr:spPr>
          <a:xfrm>
            <a:off x="0" y="129058"/>
            <a:ext cx="2801650" cy="8946408"/>
          </a:xfrm>
          <a:prstGeom prst="rect">
            <a:avLst/>
          </a:prstGeom>
          <a:solidFill>
            <a:srgbClr val="00AC00"/>
          </a:solidFill>
          <a:ln w="12700" cap="flat" cmpd="sng" algn="ctr">
            <a:no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以下のボタンから各シート</a:t>
            </a:r>
            <a:endParaRPr kumimoji="1" lang="en-US" altLang="ja-JP"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に移動できます。</a:t>
            </a:r>
            <a:endParaRPr kumimoji="1" lang="ja-JP" altLang="en-US" sz="12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5" name="正方形/長方形 4">
            <a:hlinkClick xmlns:r="http://schemas.openxmlformats.org/officeDocument/2006/relationships" r:id="rId1"/>
            <a:extLst>
              <a:ext uri="{FF2B5EF4-FFF2-40B4-BE49-F238E27FC236}">
                <a16:creationId xmlns:a16="http://schemas.microsoft.com/office/drawing/2014/main" id="{1187F923-BEDA-D045-E6DB-588196F0CB0E}"/>
              </a:ext>
            </a:extLst>
          </xdr:cNvPr>
          <xdr:cNvSpPr/>
        </xdr:nvSpPr>
        <xdr:spPr>
          <a:xfrm>
            <a:off x="37422" y="1287095"/>
            <a:ext cx="2696825" cy="36025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電子納品</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6" name="正方形/長方形 5">
            <a:hlinkClick xmlns:r="http://schemas.openxmlformats.org/officeDocument/2006/relationships" r:id="rId2"/>
            <a:extLst>
              <a:ext uri="{FF2B5EF4-FFF2-40B4-BE49-F238E27FC236}">
                <a16:creationId xmlns:a16="http://schemas.microsoft.com/office/drawing/2014/main" id="{41D01D12-E13E-6626-4B34-26C11F1634E9}"/>
              </a:ext>
            </a:extLst>
          </xdr:cNvPr>
          <xdr:cNvSpPr/>
        </xdr:nvSpPr>
        <xdr:spPr>
          <a:xfrm>
            <a:off x="34247" y="2208589"/>
            <a:ext cx="2708607" cy="38157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ウィークリースタンス結果</a:t>
            </a:r>
          </a:p>
        </xdr:txBody>
      </xdr:sp>
      <xdr:sp macro="" textlink="">
        <xdr:nvSpPr>
          <xdr:cNvPr id="7" name="正方形/長方形 6">
            <a:hlinkClick xmlns:r="http://schemas.openxmlformats.org/officeDocument/2006/relationships" r:id="rId3"/>
            <a:extLst>
              <a:ext uri="{FF2B5EF4-FFF2-40B4-BE49-F238E27FC236}">
                <a16:creationId xmlns:a16="http://schemas.microsoft.com/office/drawing/2014/main" id="{7EB5C212-B2DF-5C30-CABA-EFDF7A195FAE}"/>
              </a:ext>
            </a:extLst>
          </xdr:cNvPr>
          <xdr:cNvSpPr/>
        </xdr:nvSpPr>
        <xdr:spPr>
          <a:xfrm>
            <a:off x="34247" y="2684333"/>
            <a:ext cx="2708660" cy="37764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a:t>
            </a:r>
          </a:p>
        </xdr:txBody>
      </xdr:sp>
      <xdr:sp macro="" textlink="">
        <xdr:nvSpPr>
          <xdr:cNvPr id="8" name="正方形/長方形 7">
            <a:hlinkClick xmlns:r="http://schemas.openxmlformats.org/officeDocument/2006/relationships" r:id="rId4"/>
            <a:extLst>
              <a:ext uri="{FF2B5EF4-FFF2-40B4-BE49-F238E27FC236}">
                <a16:creationId xmlns:a16="http://schemas.microsoft.com/office/drawing/2014/main" id="{48722990-1FFA-1FF2-7A7C-C5B61DBE35F6}"/>
              </a:ext>
            </a:extLst>
          </xdr:cNvPr>
          <xdr:cNvSpPr/>
        </xdr:nvSpPr>
        <xdr:spPr>
          <a:xfrm>
            <a:off x="34247" y="3156153"/>
            <a:ext cx="2708607" cy="38260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日計画実績表（記入例）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9" name="正方形/長方形 8">
            <a:hlinkClick xmlns:r="http://schemas.openxmlformats.org/officeDocument/2006/relationships" r:id="rId5"/>
            <a:extLst>
              <a:ext uri="{FF2B5EF4-FFF2-40B4-BE49-F238E27FC236}">
                <a16:creationId xmlns:a16="http://schemas.microsoft.com/office/drawing/2014/main" id="{D9F2D41F-54C2-8C2D-1457-8FAC90B06220}"/>
              </a:ext>
            </a:extLst>
          </xdr:cNvPr>
          <xdr:cNvSpPr/>
        </xdr:nvSpPr>
        <xdr:spPr>
          <a:xfrm>
            <a:off x="34247" y="3632933"/>
            <a:ext cx="2689460" cy="355985"/>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日交替制実施</a:t>
            </a:r>
          </a:p>
        </xdr:txBody>
      </xdr:sp>
      <xdr:sp macro="" textlink="">
        <xdr:nvSpPr>
          <xdr:cNvPr id="10" name="正方形/長方形 9">
            <a:hlinkClick xmlns:r="http://schemas.openxmlformats.org/officeDocument/2006/relationships" r:id="rId6"/>
            <a:extLst>
              <a:ext uri="{FF2B5EF4-FFF2-40B4-BE49-F238E27FC236}">
                <a16:creationId xmlns:a16="http://schemas.microsoft.com/office/drawing/2014/main" id="{1681B375-3146-C6B1-E2F9-F9B66C77504D}"/>
              </a:ext>
            </a:extLst>
          </xdr:cNvPr>
          <xdr:cNvSpPr/>
        </xdr:nvSpPr>
        <xdr:spPr>
          <a:xfrm>
            <a:off x="34247" y="4083092"/>
            <a:ext cx="2689460" cy="34164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日未達成</a:t>
            </a:r>
          </a:p>
        </xdr:txBody>
      </xdr:sp>
      <xdr:sp macro="" textlink="">
        <xdr:nvSpPr>
          <xdr:cNvPr id="11" name="正方形/長方形 10">
            <a:hlinkClick xmlns:r="http://schemas.openxmlformats.org/officeDocument/2006/relationships" r:id="rId7"/>
            <a:extLst>
              <a:ext uri="{FF2B5EF4-FFF2-40B4-BE49-F238E27FC236}">
                <a16:creationId xmlns:a16="http://schemas.microsoft.com/office/drawing/2014/main" id="{FC6DD739-D613-0676-BBCD-04FB5F1B528F}"/>
              </a:ext>
            </a:extLst>
          </xdr:cNvPr>
          <xdr:cNvSpPr/>
        </xdr:nvSpPr>
        <xdr:spPr>
          <a:xfrm>
            <a:off x="34247" y="4518910"/>
            <a:ext cx="2689460" cy="35097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情報共有システム実施（指定型）</a:t>
            </a:r>
          </a:p>
        </xdr:txBody>
      </xdr:sp>
      <xdr:sp macro="" textlink="">
        <xdr:nvSpPr>
          <xdr:cNvPr id="12" name="正方形/長方形 11">
            <a:hlinkClick xmlns:r="http://schemas.openxmlformats.org/officeDocument/2006/relationships" r:id="rId8"/>
            <a:extLst>
              <a:ext uri="{FF2B5EF4-FFF2-40B4-BE49-F238E27FC236}">
                <a16:creationId xmlns:a16="http://schemas.microsoft.com/office/drawing/2014/main" id="{7C3D5225-11FE-A024-E979-21A54D0DE218}"/>
              </a:ext>
            </a:extLst>
          </xdr:cNvPr>
          <xdr:cNvSpPr/>
        </xdr:nvSpPr>
        <xdr:spPr>
          <a:xfrm>
            <a:off x="34247" y="4964054"/>
            <a:ext cx="2705407" cy="37334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情報共有システム実施（希望型）</a:t>
            </a:r>
          </a:p>
        </xdr:txBody>
      </xdr:sp>
      <xdr:sp macro="" textlink="">
        <xdr:nvSpPr>
          <xdr:cNvPr id="13" name="正方形/長方形 12">
            <a:hlinkClick xmlns:r="http://schemas.openxmlformats.org/officeDocument/2006/relationships" r:id="rId9"/>
            <a:extLst>
              <a:ext uri="{FF2B5EF4-FFF2-40B4-BE49-F238E27FC236}">
                <a16:creationId xmlns:a16="http://schemas.microsoft.com/office/drawing/2014/main" id="{CB1BC794-3268-BC38-ACCF-BAAD7D661B0A}"/>
              </a:ext>
            </a:extLst>
          </xdr:cNvPr>
          <xdr:cNvSpPr/>
        </xdr:nvSpPr>
        <xdr:spPr>
          <a:xfrm>
            <a:off x="34247" y="5431576"/>
            <a:ext cx="2708607" cy="35643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別紙　利用ユーザー確認書</a:t>
            </a:r>
          </a:p>
        </xdr:txBody>
      </xdr:sp>
      <xdr:sp macro="" textlink="">
        <xdr:nvSpPr>
          <xdr:cNvPr id="14" name="正方形/長方形 13">
            <a:hlinkClick xmlns:r="http://schemas.openxmlformats.org/officeDocument/2006/relationships" r:id="rId10"/>
            <a:extLst>
              <a:ext uri="{FF2B5EF4-FFF2-40B4-BE49-F238E27FC236}">
                <a16:creationId xmlns:a16="http://schemas.microsoft.com/office/drawing/2014/main" id="{A2AF66A7-6794-A8D6-9575-7C45FE82ECF2}"/>
              </a:ext>
            </a:extLst>
          </xdr:cNvPr>
          <xdr:cNvSpPr/>
        </xdr:nvSpPr>
        <xdr:spPr>
          <a:xfrm>
            <a:off x="34247" y="5882182"/>
            <a:ext cx="2705503" cy="35810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遠隔臨場実施（指定型）</a:t>
            </a:r>
          </a:p>
        </xdr:txBody>
      </xdr:sp>
      <xdr:sp macro="" textlink="">
        <xdr:nvSpPr>
          <xdr:cNvPr id="15" name="正方形/長方形 14">
            <a:hlinkClick xmlns:r="http://schemas.openxmlformats.org/officeDocument/2006/relationships" r:id="rId11"/>
            <a:extLst>
              <a:ext uri="{FF2B5EF4-FFF2-40B4-BE49-F238E27FC236}">
                <a16:creationId xmlns:a16="http://schemas.microsoft.com/office/drawing/2014/main" id="{F8BD17E8-28E9-89DC-76EE-34914B09F5D2}"/>
              </a:ext>
            </a:extLst>
          </xdr:cNvPr>
          <xdr:cNvSpPr/>
        </xdr:nvSpPr>
        <xdr:spPr>
          <a:xfrm>
            <a:off x="34247" y="6334456"/>
            <a:ext cx="2708660" cy="36006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遠隔臨場実施（希望型）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6" name="正方形/長方形 15">
            <a:hlinkClick xmlns:r="http://schemas.openxmlformats.org/officeDocument/2006/relationships" r:id="rId12"/>
            <a:extLst>
              <a:ext uri="{FF2B5EF4-FFF2-40B4-BE49-F238E27FC236}">
                <a16:creationId xmlns:a16="http://schemas.microsoft.com/office/drawing/2014/main" id="{C745CF17-8C04-8A4C-A79D-9582AA47935B}"/>
              </a:ext>
            </a:extLst>
          </xdr:cNvPr>
          <xdr:cNvSpPr/>
        </xdr:nvSpPr>
        <xdr:spPr>
          <a:xfrm>
            <a:off x="34247" y="6788694"/>
            <a:ext cx="2705407" cy="34743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快適トイレ実施（希望型）</a:t>
            </a:r>
          </a:p>
        </xdr:txBody>
      </xdr:sp>
      <xdr:sp macro="" textlink="">
        <xdr:nvSpPr>
          <xdr:cNvPr id="17" name="正方形/長方形 16">
            <a:hlinkClick xmlns:r="http://schemas.openxmlformats.org/officeDocument/2006/relationships" r:id="rId13"/>
            <a:extLst>
              <a:ext uri="{FF2B5EF4-FFF2-40B4-BE49-F238E27FC236}">
                <a16:creationId xmlns:a16="http://schemas.microsoft.com/office/drawing/2014/main" id="{9E8DA169-3568-2A70-F79B-594DB48938FA}"/>
              </a:ext>
            </a:extLst>
          </xdr:cNvPr>
          <xdr:cNvSpPr/>
        </xdr:nvSpPr>
        <xdr:spPr>
          <a:xfrm>
            <a:off x="34247" y="8163658"/>
            <a:ext cx="2708607" cy="358493"/>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熱中症実施</a:t>
            </a:r>
          </a:p>
        </xdr:txBody>
      </xdr:sp>
      <xdr:sp macro="" textlink="">
        <xdr:nvSpPr>
          <xdr:cNvPr id="18" name="正方形/長方形 17">
            <a:hlinkClick xmlns:r="http://schemas.openxmlformats.org/officeDocument/2006/relationships" r:id="rId14"/>
            <a:extLst>
              <a:ext uri="{FF2B5EF4-FFF2-40B4-BE49-F238E27FC236}">
                <a16:creationId xmlns:a16="http://schemas.microsoft.com/office/drawing/2014/main" id="{38831A48-0FB8-95D2-22C0-82BA5909A556}"/>
              </a:ext>
            </a:extLst>
          </xdr:cNvPr>
          <xdr:cNvSpPr/>
        </xdr:nvSpPr>
        <xdr:spPr>
          <a:xfrm>
            <a:off x="34247" y="8616325"/>
            <a:ext cx="2686303" cy="36418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熱中症費用</a:t>
            </a:r>
          </a:p>
        </xdr:txBody>
      </xdr:sp>
      <xdr:sp macro="" textlink="">
        <xdr:nvSpPr>
          <xdr:cNvPr id="19" name="正方形/長方形 18">
            <a:hlinkClick xmlns:r="http://schemas.openxmlformats.org/officeDocument/2006/relationships" r:id="rId15"/>
            <a:extLst>
              <a:ext uri="{FF2B5EF4-FFF2-40B4-BE49-F238E27FC236}">
                <a16:creationId xmlns:a16="http://schemas.microsoft.com/office/drawing/2014/main" id="{C8EC6703-C34C-BEAE-3184-4D8405762631}"/>
              </a:ext>
            </a:extLst>
          </xdr:cNvPr>
          <xdr:cNvSpPr/>
        </xdr:nvSpPr>
        <xdr:spPr>
          <a:xfrm>
            <a:off x="37422" y="834801"/>
            <a:ext cx="2702390" cy="35812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基本情報入力</a:t>
            </a:r>
          </a:p>
        </xdr:txBody>
      </xdr:sp>
      <xdr:sp macro="" textlink="">
        <xdr:nvSpPr>
          <xdr:cNvPr id="20" name="正方形/長方形 19">
            <a:hlinkClick xmlns:r="http://schemas.openxmlformats.org/officeDocument/2006/relationships" r:id="rId16"/>
            <a:extLst>
              <a:ext uri="{FF2B5EF4-FFF2-40B4-BE49-F238E27FC236}">
                <a16:creationId xmlns:a16="http://schemas.microsoft.com/office/drawing/2014/main" id="{086BDA21-D90B-25F1-B9A7-6A731AC515A3}"/>
              </a:ext>
            </a:extLst>
          </xdr:cNvPr>
          <xdr:cNvSpPr/>
        </xdr:nvSpPr>
        <xdr:spPr>
          <a:xfrm>
            <a:off x="34247" y="7230306"/>
            <a:ext cx="2705407" cy="37215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快適トイレ未実施（指定型）</a:t>
            </a:r>
          </a:p>
        </xdr:txBody>
      </xdr:sp>
      <xdr:sp macro="" textlink="">
        <xdr:nvSpPr>
          <xdr:cNvPr id="21" name="正方形/長方形 20">
            <a:hlinkClick xmlns:r="http://schemas.openxmlformats.org/officeDocument/2006/relationships" r:id="rId17"/>
            <a:extLst>
              <a:ext uri="{FF2B5EF4-FFF2-40B4-BE49-F238E27FC236}">
                <a16:creationId xmlns:a16="http://schemas.microsoft.com/office/drawing/2014/main" id="{5C05F053-46D2-56E1-0298-6D1909A16EAB}"/>
              </a:ext>
            </a:extLst>
          </xdr:cNvPr>
          <xdr:cNvSpPr/>
        </xdr:nvSpPr>
        <xdr:spPr>
          <a:xfrm>
            <a:off x="34247" y="7696630"/>
            <a:ext cx="2708582" cy="37285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快適トイレ費用</a:t>
            </a:r>
          </a:p>
        </xdr:txBody>
      </xdr:sp>
      <xdr:sp macro="" textlink="">
        <xdr:nvSpPr>
          <xdr:cNvPr id="22" name="正方形/長方形 21">
            <a:hlinkClick xmlns:r="http://schemas.openxmlformats.org/officeDocument/2006/relationships" r:id="rId18"/>
            <a:extLst>
              <a:ext uri="{FF2B5EF4-FFF2-40B4-BE49-F238E27FC236}">
                <a16:creationId xmlns:a16="http://schemas.microsoft.com/office/drawing/2014/main" id="{0E8FEC84-C8C3-FE7A-3918-3A52E094F8C1}"/>
              </a:ext>
            </a:extLst>
          </xdr:cNvPr>
          <xdr:cNvSpPr/>
        </xdr:nvSpPr>
        <xdr:spPr>
          <a:xfrm>
            <a:off x="37422" y="1741528"/>
            <a:ext cx="2696825" cy="37288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ウィークリースタンス実施</a:t>
            </a:r>
          </a:p>
        </xdr:txBody>
      </xdr:sp>
    </xdr:grpSp>
    <xdr:clientData/>
  </xdr:twoCellAnchor>
  <xdr:twoCellAnchor>
    <xdr:from>
      <xdr:col>1</xdr:col>
      <xdr:colOff>33618</xdr:colOff>
      <xdr:row>0</xdr:row>
      <xdr:rowOff>78440</xdr:rowOff>
    </xdr:from>
    <xdr:to>
      <xdr:col>42</xdr:col>
      <xdr:colOff>0</xdr:colOff>
      <xdr:row>0</xdr:row>
      <xdr:rowOff>414617</xdr:rowOff>
    </xdr:to>
    <xdr:sp macro="" textlink="">
      <xdr:nvSpPr>
        <xdr:cNvPr id="23" name="正方形/長方形 22">
          <a:extLst>
            <a:ext uri="{FF2B5EF4-FFF2-40B4-BE49-F238E27FC236}">
              <a16:creationId xmlns:a16="http://schemas.microsoft.com/office/drawing/2014/main" id="{12DBF829-FFAB-433D-A32D-97666F6328AF}"/>
            </a:ext>
          </a:extLst>
        </xdr:cNvPr>
        <xdr:cNvSpPr/>
      </xdr:nvSpPr>
      <xdr:spPr>
        <a:xfrm>
          <a:off x="3048000" y="78440"/>
          <a:ext cx="11385176" cy="336177"/>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予定価格（税込み）</a:t>
          </a:r>
          <a:r>
            <a:rPr kumimoji="1" lang="ja-JP" altLang="en-US" sz="1100">
              <a:solidFill>
                <a:schemeClr val="bg1"/>
              </a:solidFill>
              <a:latin typeface="UD デジタル 教科書体 NP-R" panose="02020400000000000000" pitchFamily="18" charset="-128"/>
              <a:ea typeface="UD デジタル 教科書体 NP-R" panose="02020400000000000000" pitchFamily="18" charset="-128"/>
            </a:rPr>
            <a:t>が</a:t>
          </a:r>
          <a:r>
            <a:rPr kumimoji="1" lang="en-US" altLang="ja-JP" sz="1100">
              <a:solidFill>
                <a:srgbClr val="FF0000"/>
              </a:solidFill>
              <a:latin typeface="UD デジタル 教科書体 NP-R" panose="02020400000000000000" pitchFamily="18" charset="-128"/>
              <a:ea typeface="UD デジタル 教科書体 NP-R" panose="02020400000000000000" pitchFamily="18" charset="-128"/>
            </a:rPr>
            <a:t>400</a:t>
          </a:r>
          <a:r>
            <a:rPr kumimoji="1" lang="ja-JP" altLang="en-US" sz="1100">
              <a:solidFill>
                <a:srgbClr val="FF0000"/>
              </a:solidFill>
              <a:latin typeface="UD デジタル 教科書体 NP-R" panose="02020400000000000000" pitchFamily="18" charset="-128"/>
              <a:ea typeface="UD デジタル 教科書体 NP-R" panose="02020400000000000000" pitchFamily="18" charset="-128"/>
            </a:rPr>
            <a:t>万円を超える</a:t>
          </a:r>
          <a:r>
            <a:rPr kumimoji="1" lang="ja-JP" altLang="en-US" sz="1100">
              <a:latin typeface="UD デジタル 教科書体 NP-R" panose="02020400000000000000" pitchFamily="18" charset="-128"/>
              <a:ea typeface="UD デジタル 教科書体 NP-R" panose="02020400000000000000" pitchFamily="18" charset="-128"/>
            </a:rPr>
            <a:t>工事については、必ず実施</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43962</xdr:colOff>
      <xdr:row>15</xdr:row>
      <xdr:rowOff>476250</xdr:rowOff>
    </xdr:from>
    <xdr:to>
      <xdr:col>30</xdr:col>
      <xdr:colOff>158994</xdr:colOff>
      <xdr:row>15</xdr:row>
      <xdr:rowOff>712408</xdr:rowOff>
    </xdr:to>
    <xdr:sp macro="" textlink="">
      <xdr:nvSpPr>
        <xdr:cNvPr id="2" name="正方形/長方形 1">
          <a:extLst>
            <a:ext uri="{FF2B5EF4-FFF2-40B4-BE49-F238E27FC236}">
              <a16:creationId xmlns:a16="http://schemas.microsoft.com/office/drawing/2014/main" id="{12F56C97-A8D4-4240-A024-B5D234425D09}"/>
            </a:ext>
          </a:extLst>
        </xdr:cNvPr>
        <xdr:cNvSpPr/>
      </xdr:nvSpPr>
      <xdr:spPr>
        <a:xfrm>
          <a:off x="2920512" y="3067050"/>
          <a:ext cx="4401282" cy="2361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対　象　外 （契約日から工事着手日前日までの期間は除いて計画）</a:t>
          </a:r>
        </a:p>
        <a:p>
          <a:pPr algn="l"/>
          <a:endParaRPr kumimoji="1" lang="ja-JP" altLang="en-US" sz="1100"/>
        </a:p>
      </xdr:txBody>
    </xdr:sp>
    <xdr:clientData/>
  </xdr:twoCellAnchor>
  <xdr:twoCellAnchor>
    <xdr:from>
      <xdr:col>21</xdr:col>
      <xdr:colOff>139211</xdr:colOff>
      <xdr:row>31</xdr:row>
      <xdr:rowOff>754673</xdr:rowOff>
    </xdr:from>
    <xdr:to>
      <xdr:col>24</xdr:col>
      <xdr:colOff>73270</xdr:colOff>
      <xdr:row>33</xdr:row>
      <xdr:rowOff>21981</xdr:rowOff>
    </xdr:to>
    <xdr:sp macro="" textlink="">
      <xdr:nvSpPr>
        <xdr:cNvPr id="3" name="矢印: 右カーブ 2">
          <a:extLst>
            <a:ext uri="{FF2B5EF4-FFF2-40B4-BE49-F238E27FC236}">
              <a16:creationId xmlns:a16="http://schemas.microsoft.com/office/drawing/2014/main" id="{C147F683-9F18-4722-BED7-C63C4DE9F069}"/>
            </a:ext>
          </a:extLst>
        </xdr:cNvPr>
        <xdr:cNvSpPr/>
      </xdr:nvSpPr>
      <xdr:spPr>
        <a:xfrm rot="5400000">
          <a:off x="5373199" y="7055460"/>
          <a:ext cx="219808" cy="648434"/>
        </a:xfrm>
        <a:prstGeom prst="curved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2</xdr:col>
      <xdr:colOff>227135</xdr:colOff>
      <xdr:row>47</xdr:row>
      <xdr:rowOff>73270</xdr:rowOff>
    </xdr:from>
    <xdr:ext cx="1743807" cy="535598"/>
    <xdr:sp macro="" textlink="">
      <xdr:nvSpPr>
        <xdr:cNvPr id="4" name="四角形吹き出し 6">
          <a:extLst>
            <a:ext uri="{FF2B5EF4-FFF2-40B4-BE49-F238E27FC236}">
              <a16:creationId xmlns:a16="http://schemas.microsoft.com/office/drawing/2014/main" id="{38DE01D8-EE7C-438D-96DF-01B522E73AC9}"/>
            </a:ext>
          </a:extLst>
        </xdr:cNvPr>
        <xdr:cNvSpPr/>
      </xdr:nvSpPr>
      <xdr:spPr>
        <a:xfrm>
          <a:off x="722435" y="10512670"/>
          <a:ext cx="1743807" cy="535598"/>
        </a:xfrm>
        <a:prstGeom prst="wedgeRectCallout">
          <a:avLst>
            <a:gd name="adj1" fmla="val -43693"/>
            <a:gd name="adj2" fmla="val 87205"/>
          </a:avLst>
        </a:prstGeom>
        <a:solidFill>
          <a:schemeClr val="tx1">
            <a:lumMod val="50000"/>
            <a:lumOff val="5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latin typeface="ＭＳ ゴシック" panose="020B0609070205080204" pitchFamily="49" charset="-128"/>
              <a:ea typeface="ＭＳ ゴシック" panose="020B0609070205080204" pitchFamily="49" charset="-128"/>
            </a:rPr>
            <a:t>休日の振替は，夏季休暇，</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年末年始休暇以外で可</a:t>
          </a:r>
        </a:p>
      </xdr:txBody>
    </xdr:sp>
    <xdr:clientData/>
  </xdr:oneCellAnchor>
  <xdr:oneCellAnchor>
    <xdr:from>
      <xdr:col>17</xdr:col>
      <xdr:colOff>87922</xdr:colOff>
      <xdr:row>31</xdr:row>
      <xdr:rowOff>36634</xdr:rowOff>
    </xdr:from>
    <xdr:ext cx="1174751" cy="529167"/>
    <xdr:sp macro="" textlink="">
      <xdr:nvSpPr>
        <xdr:cNvPr id="5" name="四角形吹き出し 12">
          <a:extLst>
            <a:ext uri="{FF2B5EF4-FFF2-40B4-BE49-F238E27FC236}">
              <a16:creationId xmlns:a16="http://schemas.microsoft.com/office/drawing/2014/main" id="{C9B24E74-F496-4106-8451-E83693FAA4BB}"/>
            </a:ext>
          </a:extLst>
        </xdr:cNvPr>
        <xdr:cNvSpPr/>
      </xdr:nvSpPr>
      <xdr:spPr>
        <a:xfrm>
          <a:off x="4155097" y="6551734"/>
          <a:ext cx="1174751" cy="529167"/>
        </a:xfrm>
        <a:prstGeom prst="wedgeRectCallout">
          <a:avLst>
            <a:gd name="adj1" fmla="val 36725"/>
            <a:gd name="adj2" fmla="val 101284"/>
          </a:avLst>
        </a:prstGeom>
        <a:solidFill>
          <a:schemeClr val="tx1">
            <a:lumMod val="50000"/>
            <a:lumOff val="5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ctr"/>
          <a:r>
            <a:rPr kumimoji="1" lang="ja-JP" altLang="en-US" sz="1100">
              <a:latin typeface="ＭＳ ゴシック" panose="020B0609070205080204" pitchFamily="49" charset="-128"/>
              <a:ea typeface="ＭＳ ゴシック" panose="020B0609070205080204" pitchFamily="49" charset="-128"/>
            </a:rPr>
            <a:t>降雨により、</a:t>
          </a:r>
          <a:endParaRPr kumimoji="1" lang="en-US" altLang="ja-JP" sz="1100">
            <a:latin typeface="ＭＳ ゴシック" panose="020B0609070205080204" pitchFamily="49" charset="-128"/>
            <a:ea typeface="ＭＳ ゴシック" panose="020B0609070205080204" pitchFamily="49" charset="-128"/>
          </a:endParaRPr>
        </a:p>
        <a:p>
          <a:pPr algn="ctr"/>
          <a:r>
            <a:rPr kumimoji="1" lang="ja-JP" altLang="en-US" sz="1100">
              <a:latin typeface="ＭＳ ゴシック" panose="020B0609070205080204" pitchFamily="49" charset="-128"/>
              <a:ea typeface="ＭＳ ゴシック" panose="020B0609070205080204" pitchFamily="49" charset="-128"/>
            </a:rPr>
            <a:t>終日現場閉鎖</a:t>
          </a:r>
        </a:p>
      </xdr:txBody>
    </xdr:sp>
    <xdr:clientData/>
  </xdr:oneCellAnchor>
  <xdr:twoCellAnchor>
    <xdr:from>
      <xdr:col>1</xdr:col>
      <xdr:colOff>19050</xdr:colOff>
      <xdr:row>0</xdr:row>
      <xdr:rowOff>9525</xdr:rowOff>
    </xdr:from>
    <xdr:to>
      <xdr:col>41</xdr:col>
      <xdr:colOff>435909</xdr:colOff>
      <xdr:row>0</xdr:row>
      <xdr:rowOff>350744</xdr:rowOff>
    </xdr:to>
    <xdr:sp macro="" textlink="">
      <xdr:nvSpPr>
        <xdr:cNvPr id="6" name="正方形/長方形 5">
          <a:extLst>
            <a:ext uri="{FF2B5EF4-FFF2-40B4-BE49-F238E27FC236}">
              <a16:creationId xmlns:a16="http://schemas.microsoft.com/office/drawing/2014/main" id="{B74652B4-ADC1-467F-A75E-3EEA455DA6AF}"/>
            </a:ext>
          </a:extLst>
        </xdr:cNvPr>
        <xdr:cNvSpPr/>
      </xdr:nvSpPr>
      <xdr:spPr>
        <a:xfrm>
          <a:off x="3019425" y="9525"/>
          <a:ext cx="11494434" cy="341219"/>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週休</a:t>
          </a:r>
          <a:r>
            <a:rPr kumimoji="1" lang="en-US" altLang="ja-JP" sz="1100">
              <a:latin typeface="UD デジタル 教科書体 NP-R" panose="02020400000000000000" pitchFamily="18" charset="-128"/>
              <a:ea typeface="UD デジタル 教科書体 NP-R" panose="02020400000000000000" pitchFamily="18" charset="-128"/>
            </a:rPr>
            <a:t>2</a:t>
          </a:r>
          <a:r>
            <a:rPr kumimoji="1" lang="ja-JP" altLang="en-US" sz="1100">
              <a:latin typeface="UD デジタル 教科書体 NP-R" panose="02020400000000000000" pitchFamily="18" charset="-128"/>
              <a:ea typeface="UD デジタル 教科書体 NP-R" panose="02020400000000000000" pitchFamily="18" charset="-128"/>
            </a:rPr>
            <a:t>日実績表の記入例</a:t>
          </a:r>
        </a:p>
      </xdr:txBody>
    </xdr:sp>
    <xdr:clientData/>
  </xdr:twoCellAnchor>
  <xdr:twoCellAnchor>
    <xdr:from>
      <xdr:col>0</xdr:col>
      <xdr:colOff>0</xdr:colOff>
      <xdr:row>0</xdr:row>
      <xdr:rowOff>9525</xdr:rowOff>
    </xdr:from>
    <xdr:to>
      <xdr:col>0</xdr:col>
      <xdr:colOff>2801650</xdr:colOff>
      <xdr:row>47</xdr:row>
      <xdr:rowOff>302739</xdr:rowOff>
    </xdr:to>
    <xdr:grpSp>
      <xdr:nvGrpSpPr>
        <xdr:cNvPr id="7" name="グループ化 6">
          <a:extLst>
            <a:ext uri="{FF2B5EF4-FFF2-40B4-BE49-F238E27FC236}">
              <a16:creationId xmlns:a16="http://schemas.microsoft.com/office/drawing/2014/main" id="{78044EE8-E7EF-458E-AAFC-E356C069CC08}"/>
            </a:ext>
          </a:extLst>
        </xdr:cNvPr>
        <xdr:cNvGrpSpPr/>
      </xdr:nvGrpSpPr>
      <xdr:grpSpPr>
        <a:xfrm>
          <a:off x="0" y="9525"/>
          <a:ext cx="2801650" cy="11399364"/>
          <a:chOff x="0" y="129058"/>
          <a:chExt cx="2801650" cy="8946408"/>
        </a:xfrm>
      </xdr:grpSpPr>
      <xdr:sp macro="" textlink="">
        <xdr:nvSpPr>
          <xdr:cNvPr id="8" name="正方形/長方形 7">
            <a:extLst>
              <a:ext uri="{FF2B5EF4-FFF2-40B4-BE49-F238E27FC236}">
                <a16:creationId xmlns:a16="http://schemas.microsoft.com/office/drawing/2014/main" id="{86A4DBD5-32CA-16E7-4ADB-F4D0A09B7193}"/>
              </a:ext>
            </a:extLst>
          </xdr:cNvPr>
          <xdr:cNvSpPr/>
        </xdr:nvSpPr>
        <xdr:spPr>
          <a:xfrm>
            <a:off x="0" y="129058"/>
            <a:ext cx="2801650" cy="8946408"/>
          </a:xfrm>
          <a:prstGeom prst="rect">
            <a:avLst/>
          </a:prstGeom>
          <a:solidFill>
            <a:srgbClr val="00AC00"/>
          </a:solidFill>
          <a:ln w="12700" cap="flat" cmpd="sng" algn="ctr">
            <a:no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以下のボタンから各シート</a:t>
            </a:r>
            <a:endParaRPr kumimoji="1" lang="en-US" altLang="ja-JP"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に移動できます。</a:t>
            </a:r>
            <a:endParaRPr kumimoji="1" lang="ja-JP" altLang="en-US" sz="12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9" name="正方形/長方形 8">
            <a:hlinkClick xmlns:r="http://schemas.openxmlformats.org/officeDocument/2006/relationships" r:id="rId1"/>
            <a:extLst>
              <a:ext uri="{FF2B5EF4-FFF2-40B4-BE49-F238E27FC236}">
                <a16:creationId xmlns:a16="http://schemas.microsoft.com/office/drawing/2014/main" id="{0954306C-68E1-399A-E43A-E41811146013}"/>
              </a:ext>
            </a:extLst>
          </xdr:cNvPr>
          <xdr:cNvSpPr/>
        </xdr:nvSpPr>
        <xdr:spPr>
          <a:xfrm>
            <a:off x="37422" y="1287095"/>
            <a:ext cx="2696825" cy="36025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電子納品</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0" name="正方形/長方形 9">
            <a:hlinkClick xmlns:r="http://schemas.openxmlformats.org/officeDocument/2006/relationships" r:id="rId2"/>
            <a:extLst>
              <a:ext uri="{FF2B5EF4-FFF2-40B4-BE49-F238E27FC236}">
                <a16:creationId xmlns:a16="http://schemas.microsoft.com/office/drawing/2014/main" id="{25116FA3-CC02-8CDB-C6AF-EA376D48275E}"/>
              </a:ext>
            </a:extLst>
          </xdr:cNvPr>
          <xdr:cNvSpPr/>
        </xdr:nvSpPr>
        <xdr:spPr>
          <a:xfrm>
            <a:off x="34247" y="2208589"/>
            <a:ext cx="2708607" cy="38157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ウィークリースタンス結果</a:t>
            </a:r>
          </a:p>
        </xdr:txBody>
      </xdr:sp>
      <xdr:sp macro="" textlink="">
        <xdr:nvSpPr>
          <xdr:cNvPr id="11" name="正方形/長方形 10">
            <a:hlinkClick xmlns:r="http://schemas.openxmlformats.org/officeDocument/2006/relationships" r:id="rId3"/>
            <a:extLst>
              <a:ext uri="{FF2B5EF4-FFF2-40B4-BE49-F238E27FC236}">
                <a16:creationId xmlns:a16="http://schemas.microsoft.com/office/drawing/2014/main" id="{DA7B1EEE-0745-4EF0-DDC2-805018A2B6E8}"/>
              </a:ext>
            </a:extLst>
          </xdr:cNvPr>
          <xdr:cNvSpPr/>
        </xdr:nvSpPr>
        <xdr:spPr>
          <a:xfrm>
            <a:off x="34247" y="2684333"/>
            <a:ext cx="2708660" cy="37764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a:t>
            </a:r>
          </a:p>
        </xdr:txBody>
      </xdr:sp>
      <xdr:sp macro="" textlink="">
        <xdr:nvSpPr>
          <xdr:cNvPr id="12" name="正方形/長方形 11">
            <a:hlinkClick xmlns:r="http://schemas.openxmlformats.org/officeDocument/2006/relationships" r:id="rId4"/>
            <a:extLst>
              <a:ext uri="{FF2B5EF4-FFF2-40B4-BE49-F238E27FC236}">
                <a16:creationId xmlns:a16="http://schemas.microsoft.com/office/drawing/2014/main" id="{36611437-7725-DF91-3A53-7B3A24AE4FA9}"/>
              </a:ext>
            </a:extLst>
          </xdr:cNvPr>
          <xdr:cNvSpPr/>
        </xdr:nvSpPr>
        <xdr:spPr>
          <a:xfrm>
            <a:off x="34247" y="3156153"/>
            <a:ext cx="2708607" cy="38260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日計画実績表（記入例）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3" name="正方形/長方形 12">
            <a:hlinkClick xmlns:r="http://schemas.openxmlformats.org/officeDocument/2006/relationships" r:id="rId5"/>
            <a:extLst>
              <a:ext uri="{FF2B5EF4-FFF2-40B4-BE49-F238E27FC236}">
                <a16:creationId xmlns:a16="http://schemas.microsoft.com/office/drawing/2014/main" id="{78018B10-7E25-1781-61CF-A902DF737649}"/>
              </a:ext>
            </a:extLst>
          </xdr:cNvPr>
          <xdr:cNvSpPr/>
        </xdr:nvSpPr>
        <xdr:spPr>
          <a:xfrm>
            <a:off x="34247" y="3632933"/>
            <a:ext cx="2689460" cy="355985"/>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日交替制実施</a:t>
            </a:r>
          </a:p>
        </xdr:txBody>
      </xdr:sp>
      <xdr:sp macro="" textlink="">
        <xdr:nvSpPr>
          <xdr:cNvPr id="14" name="正方形/長方形 13">
            <a:hlinkClick xmlns:r="http://schemas.openxmlformats.org/officeDocument/2006/relationships" r:id="rId6"/>
            <a:extLst>
              <a:ext uri="{FF2B5EF4-FFF2-40B4-BE49-F238E27FC236}">
                <a16:creationId xmlns:a16="http://schemas.microsoft.com/office/drawing/2014/main" id="{188E066B-43F9-B3CB-F142-568F21DB9667}"/>
              </a:ext>
            </a:extLst>
          </xdr:cNvPr>
          <xdr:cNvSpPr/>
        </xdr:nvSpPr>
        <xdr:spPr>
          <a:xfrm>
            <a:off x="34247" y="4083092"/>
            <a:ext cx="2689460" cy="34164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日未達成</a:t>
            </a:r>
          </a:p>
        </xdr:txBody>
      </xdr:sp>
      <xdr:sp macro="" textlink="">
        <xdr:nvSpPr>
          <xdr:cNvPr id="15" name="正方形/長方形 14">
            <a:hlinkClick xmlns:r="http://schemas.openxmlformats.org/officeDocument/2006/relationships" r:id="rId7"/>
            <a:extLst>
              <a:ext uri="{FF2B5EF4-FFF2-40B4-BE49-F238E27FC236}">
                <a16:creationId xmlns:a16="http://schemas.microsoft.com/office/drawing/2014/main" id="{5A48CA63-9260-CC79-A186-A665468C0093}"/>
              </a:ext>
            </a:extLst>
          </xdr:cNvPr>
          <xdr:cNvSpPr/>
        </xdr:nvSpPr>
        <xdr:spPr>
          <a:xfrm>
            <a:off x="34247" y="4518910"/>
            <a:ext cx="2689460" cy="35097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情報共有システム実施（指定型）</a:t>
            </a:r>
          </a:p>
        </xdr:txBody>
      </xdr:sp>
      <xdr:sp macro="" textlink="">
        <xdr:nvSpPr>
          <xdr:cNvPr id="16" name="正方形/長方形 15">
            <a:hlinkClick xmlns:r="http://schemas.openxmlformats.org/officeDocument/2006/relationships" r:id="rId8"/>
            <a:extLst>
              <a:ext uri="{FF2B5EF4-FFF2-40B4-BE49-F238E27FC236}">
                <a16:creationId xmlns:a16="http://schemas.microsoft.com/office/drawing/2014/main" id="{0853D36D-04A7-4F9E-EFB9-8C606F778F22}"/>
              </a:ext>
            </a:extLst>
          </xdr:cNvPr>
          <xdr:cNvSpPr/>
        </xdr:nvSpPr>
        <xdr:spPr>
          <a:xfrm>
            <a:off x="34247" y="4964054"/>
            <a:ext cx="2705407" cy="37334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情報共有システム実施（希望型）</a:t>
            </a:r>
          </a:p>
        </xdr:txBody>
      </xdr:sp>
      <xdr:sp macro="" textlink="">
        <xdr:nvSpPr>
          <xdr:cNvPr id="17" name="正方形/長方形 16">
            <a:hlinkClick xmlns:r="http://schemas.openxmlformats.org/officeDocument/2006/relationships" r:id="rId9"/>
            <a:extLst>
              <a:ext uri="{FF2B5EF4-FFF2-40B4-BE49-F238E27FC236}">
                <a16:creationId xmlns:a16="http://schemas.microsoft.com/office/drawing/2014/main" id="{15F50574-F9E1-B136-8890-3B4B3D1056EE}"/>
              </a:ext>
            </a:extLst>
          </xdr:cNvPr>
          <xdr:cNvSpPr/>
        </xdr:nvSpPr>
        <xdr:spPr>
          <a:xfrm>
            <a:off x="34247" y="5431576"/>
            <a:ext cx="2708607" cy="35643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別紙　利用ユーザー確認書</a:t>
            </a:r>
          </a:p>
        </xdr:txBody>
      </xdr:sp>
      <xdr:sp macro="" textlink="">
        <xdr:nvSpPr>
          <xdr:cNvPr id="18" name="正方形/長方形 17">
            <a:hlinkClick xmlns:r="http://schemas.openxmlformats.org/officeDocument/2006/relationships" r:id="rId10"/>
            <a:extLst>
              <a:ext uri="{FF2B5EF4-FFF2-40B4-BE49-F238E27FC236}">
                <a16:creationId xmlns:a16="http://schemas.microsoft.com/office/drawing/2014/main" id="{CFD3E4CF-FA79-6E0E-9123-AE4B832F88E0}"/>
              </a:ext>
            </a:extLst>
          </xdr:cNvPr>
          <xdr:cNvSpPr/>
        </xdr:nvSpPr>
        <xdr:spPr>
          <a:xfrm>
            <a:off x="34247" y="5882182"/>
            <a:ext cx="2705503" cy="35810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遠隔臨場実施（指定型）</a:t>
            </a:r>
          </a:p>
        </xdr:txBody>
      </xdr:sp>
      <xdr:sp macro="" textlink="">
        <xdr:nvSpPr>
          <xdr:cNvPr id="19" name="正方形/長方形 18">
            <a:hlinkClick xmlns:r="http://schemas.openxmlformats.org/officeDocument/2006/relationships" r:id="rId11"/>
            <a:extLst>
              <a:ext uri="{FF2B5EF4-FFF2-40B4-BE49-F238E27FC236}">
                <a16:creationId xmlns:a16="http://schemas.microsoft.com/office/drawing/2014/main" id="{8868FD7F-99AA-923C-0317-6E37CEE4E99B}"/>
              </a:ext>
            </a:extLst>
          </xdr:cNvPr>
          <xdr:cNvSpPr/>
        </xdr:nvSpPr>
        <xdr:spPr>
          <a:xfrm>
            <a:off x="34247" y="6334456"/>
            <a:ext cx="2708660" cy="36006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遠隔臨場実施（希望型）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20" name="正方形/長方形 19">
            <a:hlinkClick xmlns:r="http://schemas.openxmlformats.org/officeDocument/2006/relationships" r:id="rId12"/>
            <a:extLst>
              <a:ext uri="{FF2B5EF4-FFF2-40B4-BE49-F238E27FC236}">
                <a16:creationId xmlns:a16="http://schemas.microsoft.com/office/drawing/2014/main" id="{EC4BADDC-C90E-859E-C3E6-713E34278A45}"/>
              </a:ext>
            </a:extLst>
          </xdr:cNvPr>
          <xdr:cNvSpPr/>
        </xdr:nvSpPr>
        <xdr:spPr>
          <a:xfrm>
            <a:off x="34247" y="6788694"/>
            <a:ext cx="2705407" cy="34743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快適トイレ実施（希望型）</a:t>
            </a:r>
          </a:p>
        </xdr:txBody>
      </xdr:sp>
      <xdr:sp macro="" textlink="">
        <xdr:nvSpPr>
          <xdr:cNvPr id="21" name="正方形/長方形 20">
            <a:hlinkClick xmlns:r="http://schemas.openxmlformats.org/officeDocument/2006/relationships" r:id="rId13"/>
            <a:extLst>
              <a:ext uri="{FF2B5EF4-FFF2-40B4-BE49-F238E27FC236}">
                <a16:creationId xmlns:a16="http://schemas.microsoft.com/office/drawing/2014/main" id="{4CCB5467-13B3-0ED1-009C-ED2B6DD8FC9E}"/>
              </a:ext>
            </a:extLst>
          </xdr:cNvPr>
          <xdr:cNvSpPr/>
        </xdr:nvSpPr>
        <xdr:spPr>
          <a:xfrm>
            <a:off x="34247" y="8163658"/>
            <a:ext cx="2708607" cy="358493"/>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熱中症実施</a:t>
            </a:r>
          </a:p>
        </xdr:txBody>
      </xdr:sp>
      <xdr:sp macro="" textlink="">
        <xdr:nvSpPr>
          <xdr:cNvPr id="22" name="正方形/長方形 21">
            <a:hlinkClick xmlns:r="http://schemas.openxmlformats.org/officeDocument/2006/relationships" r:id="rId14"/>
            <a:extLst>
              <a:ext uri="{FF2B5EF4-FFF2-40B4-BE49-F238E27FC236}">
                <a16:creationId xmlns:a16="http://schemas.microsoft.com/office/drawing/2014/main" id="{D018EE7B-F353-4E8E-FE57-C6012414DDBE}"/>
              </a:ext>
            </a:extLst>
          </xdr:cNvPr>
          <xdr:cNvSpPr/>
        </xdr:nvSpPr>
        <xdr:spPr>
          <a:xfrm>
            <a:off x="34247" y="8616325"/>
            <a:ext cx="2686303" cy="36418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熱中症費用</a:t>
            </a:r>
          </a:p>
        </xdr:txBody>
      </xdr:sp>
      <xdr:sp macro="" textlink="">
        <xdr:nvSpPr>
          <xdr:cNvPr id="23" name="正方形/長方形 22">
            <a:hlinkClick xmlns:r="http://schemas.openxmlformats.org/officeDocument/2006/relationships" r:id="rId15"/>
            <a:extLst>
              <a:ext uri="{FF2B5EF4-FFF2-40B4-BE49-F238E27FC236}">
                <a16:creationId xmlns:a16="http://schemas.microsoft.com/office/drawing/2014/main" id="{3888B6D6-24C4-0DF6-D56B-273336F7B822}"/>
              </a:ext>
            </a:extLst>
          </xdr:cNvPr>
          <xdr:cNvSpPr/>
        </xdr:nvSpPr>
        <xdr:spPr>
          <a:xfrm>
            <a:off x="37422" y="834801"/>
            <a:ext cx="2702390" cy="35812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基本情報入力</a:t>
            </a:r>
          </a:p>
        </xdr:txBody>
      </xdr:sp>
      <xdr:sp macro="" textlink="">
        <xdr:nvSpPr>
          <xdr:cNvPr id="24" name="正方形/長方形 23">
            <a:hlinkClick xmlns:r="http://schemas.openxmlformats.org/officeDocument/2006/relationships" r:id="rId16"/>
            <a:extLst>
              <a:ext uri="{FF2B5EF4-FFF2-40B4-BE49-F238E27FC236}">
                <a16:creationId xmlns:a16="http://schemas.microsoft.com/office/drawing/2014/main" id="{97FDB534-1A7A-7DFB-ED89-507E3D8875E9}"/>
              </a:ext>
            </a:extLst>
          </xdr:cNvPr>
          <xdr:cNvSpPr/>
        </xdr:nvSpPr>
        <xdr:spPr>
          <a:xfrm>
            <a:off x="34247" y="7230306"/>
            <a:ext cx="2705407" cy="37215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快適トイレ未実施（指定型）</a:t>
            </a:r>
          </a:p>
        </xdr:txBody>
      </xdr:sp>
      <xdr:sp macro="" textlink="">
        <xdr:nvSpPr>
          <xdr:cNvPr id="25" name="正方形/長方形 24">
            <a:hlinkClick xmlns:r="http://schemas.openxmlformats.org/officeDocument/2006/relationships" r:id="rId17"/>
            <a:extLst>
              <a:ext uri="{FF2B5EF4-FFF2-40B4-BE49-F238E27FC236}">
                <a16:creationId xmlns:a16="http://schemas.microsoft.com/office/drawing/2014/main" id="{F57F8B94-03A3-586A-8013-D463BEA0EA3E}"/>
              </a:ext>
            </a:extLst>
          </xdr:cNvPr>
          <xdr:cNvSpPr/>
        </xdr:nvSpPr>
        <xdr:spPr>
          <a:xfrm>
            <a:off x="34247" y="7696630"/>
            <a:ext cx="2708582" cy="37285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快適トイレ費用</a:t>
            </a:r>
          </a:p>
        </xdr:txBody>
      </xdr:sp>
      <xdr:sp macro="" textlink="">
        <xdr:nvSpPr>
          <xdr:cNvPr id="26" name="正方形/長方形 25">
            <a:hlinkClick xmlns:r="http://schemas.openxmlformats.org/officeDocument/2006/relationships" r:id="rId18"/>
            <a:extLst>
              <a:ext uri="{FF2B5EF4-FFF2-40B4-BE49-F238E27FC236}">
                <a16:creationId xmlns:a16="http://schemas.microsoft.com/office/drawing/2014/main" id="{EC9D23AE-AD1D-EED0-F34C-AD9C5A9B4C3F}"/>
              </a:ext>
            </a:extLst>
          </xdr:cNvPr>
          <xdr:cNvSpPr/>
        </xdr:nvSpPr>
        <xdr:spPr>
          <a:xfrm>
            <a:off x="37422" y="1741528"/>
            <a:ext cx="2696825" cy="37288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ウィークリースタンス実施</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238125</xdr:colOff>
      <xdr:row>26</xdr:row>
      <xdr:rowOff>0</xdr:rowOff>
    </xdr:from>
    <xdr:to>
      <xdr:col>10</xdr:col>
      <xdr:colOff>76200</xdr:colOff>
      <xdr:row>29</xdr:row>
      <xdr:rowOff>0</xdr:rowOff>
    </xdr:to>
    <xdr:sp macro="" textlink="">
      <xdr:nvSpPr>
        <xdr:cNvPr id="2" name="AutoShape 51">
          <a:extLst>
            <a:ext uri="{FF2B5EF4-FFF2-40B4-BE49-F238E27FC236}">
              <a16:creationId xmlns:a16="http://schemas.microsoft.com/office/drawing/2014/main" id="{3A1A4216-F2D0-425E-8761-BF275C4425A0}"/>
            </a:ext>
          </a:extLst>
        </xdr:cNvPr>
        <xdr:cNvSpPr>
          <a:spLocks/>
        </xdr:cNvSpPr>
      </xdr:nvSpPr>
      <xdr:spPr bwMode="auto">
        <a:xfrm>
          <a:off x="2219325" y="5829300"/>
          <a:ext cx="85725" cy="78105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26</xdr:row>
      <xdr:rowOff>0</xdr:rowOff>
    </xdr:from>
    <xdr:to>
      <xdr:col>24</xdr:col>
      <xdr:colOff>85725</xdr:colOff>
      <xdr:row>29</xdr:row>
      <xdr:rowOff>9525</xdr:rowOff>
    </xdr:to>
    <xdr:sp macro="" textlink="">
      <xdr:nvSpPr>
        <xdr:cNvPr id="3" name="AutoShape 53">
          <a:extLst>
            <a:ext uri="{FF2B5EF4-FFF2-40B4-BE49-F238E27FC236}">
              <a16:creationId xmlns:a16="http://schemas.microsoft.com/office/drawing/2014/main" id="{F9A16D22-D06C-4E93-9518-1B127CD455B9}"/>
            </a:ext>
          </a:extLst>
        </xdr:cNvPr>
        <xdr:cNvSpPr>
          <a:spLocks/>
        </xdr:cNvSpPr>
      </xdr:nvSpPr>
      <xdr:spPr bwMode="auto">
        <a:xfrm>
          <a:off x="5705475" y="5829300"/>
          <a:ext cx="76200" cy="790575"/>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32</xdr:row>
      <xdr:rowOff>0</xdr:rowOff>
    </xdr:from>
    <xdr:to>
      <xdr:col>10</xdr:col>
      <xdr:colOff>133350</xdr:colOff>
      <xdr:row>35</xdr:row>
      <xdr:rowOff>0</xdr:rowOff>
    </xdr:to>
    <xdr:sp macro="" textlink="">
      <xdr:nvSpPr>
        <xdr:cNvPr id="4" name="AutoShape 52">
          <a:extLst>
            <a:ext uri="{FF2B5EF4-FFF2-40B4-BE49-F238E27FC236}">
              <a16:creationId xmlns:a16="http://schemas.microsoft.com/office/drawing/2014/main" id="{4CC0BA37-A19B-493C-B9E1-AEF201DE39B9}"/>
            </a:ext>
          </a:extLst>
        </xdr:cNvPr>
        <xdr:cNvSpPr>
          <a:spLocks/>
        </xdr:cNvSpPr>
      </xdr:nvSpPr>
      <xdr:spPr bwMode="auto">
        <a:xfrm>
          <a:off x="2276475" y="7210425"/>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32</xdr:row>
      <xdr:rowOff>0</xdr:rowOff>
    </xdr:from>
    <xdr:to>
      <xdr:col>24</xdr:col>
      <xdr:colOff>85725</xdr:colOff>
      <xdr:row>35</xdr:row>
      <xdr:rowOff>9525</xdr:rowOff>
    </xdr:to>
    <xdr:sp macro="" textlink="">
      <xdr:nvSpPr>
        <xdr:cNvPr id="5" name="AutoShape 54">
          <a:extLst>
            <a:ext uri="{FF2B5EF4-FFF2-40B4-BE49-F238E27FC236}">
              <a16:creationId xmlns:a16="http://schemas.microsoft.com/office/drawing/2014/main" id="{2F986DDC-B5A2-42AC-88C2-3DFCBC90FF44}"/>
            </a:ext>
          </a:extLst>
        </xdr:cNvPr>
        <xdr:cNvSpPr>
          <a:spLocks/>
        </xdr:cNvSpPr>
      </xdr:nvSpPr>
      <xdr:spPr bwMode="auto">
        <a:xfrm>
          <a:off x="5705475" y="7210425"/>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xdr:colOff>
      <xdr:row>0</xdr:row>
      <xdr:rowOff>19050</xdr:rowOff>
    </xdr:from>
    <xdr:to>
      <xdr:col>26</xdr:col>
      <xdr:colOff>1</xdr:colOff>
      <xdr:row>0</xdr:row>
      <xdr:rowOff>266700</xdr:rowOff>
    </xdr:to>
    <xdr:sp macro="" textlink="">
      <xdr:nvSpPr>
        <xdr:cNvPr id="30" name="正方形/長方形 29">
          <a:extLst>
            <a:ext uri="{FF2B5EF4-FFF2-40B4-BE49-F238E27FC236}">
              <a16:creationId xmlns:a16="http://schemas.microsoft.com/office/drawing/2014/main" id="{1B2C8D14-FB8E-4E10-B0AF-04B16DD03CEC}"/>
            </a:ext>
          </a:extLst>
        </xdr:cNvPr>
        <xdr:cNvSpPr/>
      </xdr:nvSpPr>
      <xdr:spPr>
        <a:xfrm>
          <a:off x="3000376" y="19050"/>
          <a:ext cx="6191250" cy="247650"/>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必要に応じて実施</a:t>
          </a:r>
        </a:p>
      </xdr:txBody>
    </xdr:sp>
    <xdr:clientData/>
  </xdr:twoCellAnchor>
  <xdr:twoCellAnchor>
    <xdr:from>
      <xdr:col>0</xdr:col>
      <xdr:colOff>0</xdr:colOff>
      <xdr:row>0</xdr:row>
      <xdr:rowOff>9525</xdr:rowOff>
    </xdr:from>
    <xdr:to>
      <xdr:col>0</xdr:col>
      <xdr:colOff>2801650</xdr:colOff>
      <xdr:row>52</xdr:row>
      <xdr:rowOff>112239</xdr:rowOff>
    </xdr:to>
    <xdr:grpSp>
      <xdr:nvGrpSpPr>
        <xdr:cNvPr id="31" name="グループ化 30">
          <a:extLst>
            <a:ext uri="{FF2B5EF4-FFF2-40B4-BE49-F238E27FC236}">
              <a16:creationId xmlns:a16="http://schemas.microsoft.com/office/drawing/2014/main" id="{38411BCA-8949-44BC-8D68-0A97B520BFE6}"/>
            </a:ext>
          </a:extLst>
        </xdr:cNvPr>
        <xdr:cNvGrpSpPr/>
      </xdr:nvGrpSpPr>
      <xdr:grpSpPr>
        <a:xfrm>
          <a:off x="0" y="9525"/>
          <a:ext cx="2801650" cy="11399364"/>
          <a:chOff x="0" y="129058"/>
          <a:chExt cx="2801650" cy="8946408"/>
        </a:xfrm>
      </xdr:grpSpPr>
      <xdr:sp macro="" textlink="">
        <xdr:nvSpPr>
          <xdr:cNvPr id="32" name="正方形/長方形 31">
            <a:extLst>
              <a:ext uri="{FF2B5EF4-FFF2-40B4-BE49-F238E27FC236}">
                <a16:creationId xmlns:a16="http://schemas.microsoft.com/office/drawing/2014/main" id="{38ECA6D2-98EF-04FF-1F6C-A59879A6222A}"/>
              </a:ext>
            </a:extLst>
          </xdr:cNvPr>
          <xdr:cNvSpPr/>
        </xdr:nvSpPr>
        <xdr:spPr>
          <a:xfrm>
            <a:off x="0" y="129058"/>
            <a:ext cx="2801650" cy="8946408"/>
          </a:xfrm>
          <a:prstGeom prst="rect">
            <a:avLst/>
          </a:prstGeom>
          <a:solidFill>
            <a:srgbClr val="00AC00"/>
          </a:solidFill>
          <a:ln w="12700" cap="flat" cmpd="sng" algn="ctr">
            <a:no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以下のボタンから各シート</a:t>
            </a:r>
            <a:endParaRPr kumimoji="1" lang="en-US" altLang="ja-JP"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に移動できます。</a:t>
            </a:r>
            <a:endParaRPr kumimoji="1" lang="ja-JP" altLang="en-US" sz="12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3" name="正方形/長方形 32">
            <a:hlinkClick xmlns:r="http://schemas.openxmlformats.org/officeDocument/2006/relationships" r:id="rId1"/>
            <a:extLst>
              <a:ext uri="{FF2B5EF4-FFF2-40B4-BE49-F238E27FC236}">
                <a16:creationId xmlns:a16="http://schemas.microsoft.com/office/drawing/2014/main" id="{513BD279-2D55-969D-E4B0-9340BC51B491}"/>
              </a:ext>
            </a:extLst>
          </xdr:cNvPr>
          <xdr:cNvSpPr/>
        </xdr:nvSpPr>
        <xdr:spPr>
          <a:xfrm>
            <a:off x="37422" y="1287095"/>
            <a:ext cx="2696825" cy="36025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電子納品</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4" name="正方形/長方形 33">
            <a:hlinkClick xmlns:r="http://schemas.openxmlformats.org/officeDocument/2006/relationships" r:id="rId2"/>
            <a:extLst>
              <a:ext uri="{FF2B5EF4-FFF2-40B4-BE49-F238E27FC236}">
                <a16:creationId xmlns:a16="http://schemas.microsoft.com/office/drawing/2014/main" id="{C71B6808-C07F-C5E7-08BE-CAF74743C26B}"/>
              </a:ext>
            </a:extLst>
          </xdr:cNvPr>
          <xdr:cNvSpPr/>
        </xdr:nvSpPr>
        <xdr:spPr>
          <a:xfrm>
            <a:off x="34247" y="2208589"/>
            <a:ext cx="2708607" cy="38157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ウィークリースタンス結果</a:t>
            </a:r>
          </a:p>
        </xdr:txBody>
      </xdr:sp>
      <xdr:sp macro="" textlink="">
        <xdr:nvSpPr>
          <xdr:cNvPr id="35" name="正方形/長方形 34">
            <a:hlinkClick xmlns:r="http://schemas.openxmlformats.org/officeDocument/2006/relationships" r:id="rId3"/>
            <a:extLst>
              <a:ext uri="{FF2B5EF4-FFF2-40B4-BE49-F238E27FC236}">
                <a16:creationId xmlns:a16="http://schemas.microsoft.com/office/drawing/2014/main" id="{984E1675-C5E2-0DD8-342C-65977434D3B1}"/>
              </a:ext>
            </a:extLst>
          </xdr:cNvPr>
          <xdr:cNvSpPr/>
        </xdr:nvSpPr>
        <xdr:spPr>
          <a:xfrm>
            <a:off x="34247" y="2684333"/>
            <a:ext cx="2708660" cy="37764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a:t>
            </a:r>
          </a:p>
        </xdr:txBody>
      </xdr:sp>
      <xdr:sp macro="" textlink="">
        <xdr:nvSpPr>
          <xdr:cNvPr id="36" name="正方形/長方形 35">
            <a:hlinkClick xmlns:r="http://schemas.openxmlformats.org/officeDocument/2006/relationships" r:id="rId4"/>
            <a:extLst>
              <a:ext uri="{FF2B5EF4-FFF2-40B4-BE49-F238E27FC236}">
                <a16:creationId xmlns:a16="http://schemas.microsoft.com/office/drawing/2014/main" id="{9A84D4AA-F793-6BAF-8D8E-29F193A01C2B}"/>
              </a:ext>
            </a:extLst>
          </xdr:cNvPr>
          <xdr:cNvSpPr/>
        </xdr:nvSpPr>
        <xdr:spPr>
          <a:xfrm>
            <a:off x="34247" y="3156153"/>
            <a:ext cx="2708607" cy="38260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日計画実績表（記入例）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7" name="正方形/長方形 36">
            <a:hlinkClick xmlns:r="http://schemas.openxmlformats.org/officeDocument/2006/relationships" r:id="rId5"/>
            <a:extLst>
              <a:ext uri="{FF2B5EF4-FFF2-40B4-BE49-F238E27FC236}">
                <a16:creationId xmlns:a16="http://schemas.microsoft.com/office/drawing/2014/main" id="{DF3B5E98-4D00-D6C5-9212-2F6BAF291E51}"/>
              </a:ext>
            </a:extLst>
          </xdr:cNvPr>
          <xdr:cNvSpPr/>
        </xdr:nvSpPr>
        <xdr:spPr>
          <a:xfrm>
            <a:off x="34247" y="3632933"/>
            <a:ext cx="2689460" cy="355985"/>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日交替制実施</a:t>
            </a:r>
          </a:p>
        </xdr:txBody>
      </xdr:sp>
      <xdr:sp macro="" textlink="">
        <xdr:nvSpPr>
          <xdr:cNvPr id="38" name="正方形/長方形 37">
            <a:hlinkClick xmlns:r="http://schemas.openxmlformats.org/officeDocument/2006/relationships" r:id="rId6"/>
            <a:extLst>
              <a:ext uri="{FF2B5EF4-FFF2-40B4-BE49-F238E27FC236}">
                <a16:creationId xmlns:a16="http://schemas.microsoft.com/office/drawing/2014/main" id="{AD1A0E91-5A86-CBAF-C6AA-C49A89664CDB}"/>
              </a:ext>
            </a:extLst>
          </xdr:cNvPr>
          <xdr:cNvSpPr/>
        </xdr:nvSpPr>
        <xdr:spPr>
          <a:xfrm>
            <a:off x="34247" y="4083092"/>
            <a:ext cx="2689460" cy="34164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日未達成</a:t>
            </a:r>
          </a:p>
        </xdr:txBody>
      </xdr:sp>
      <xdr:sp macro="" textlink="">
        <xdr:nvSpPr>
          <xdr:cNvPr id="39" name="正方形/長方形 38">
            <a:hlinkClick xmlns:r="http://schemas.openxmlformats.org/officeDocument/2006/relationships" r:id="rId7"/>
            <a:extLst>
              <a:ext uri="{FF2B5EF4-FFF2-40B4-BE49-F238E27FC236}">
                <a16:creationId xmlns:a16="http://schemas.microsoft.com/office/drawing/2014/main" id="{A082C6B8-4717-61A0-2953-1201955E9E09}"/>
              </a:ext>
            </a:extLst>
          </xdr:cNvPr>
          <xdr:cNvSpPr/>
        </xdr:nvSpPr>
        <xdr:spPr>
          <a:xfrm>
            <a:off x="34247" y="4518910"/>
            <a:ext cx="2689460" cy="35097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情報共有システム実施（指定型）</a:t>
            </a:r>
          </a:p>
        </xdr:txBody>
      </xdr:sp>
      <xdr:sp macro="" textlink="">
        <xdr:nvSpPr>
          <xdr:cNvPr id="40" name="正方形/長方形 39">
            <a:hlinkClick xmlns:r="http://schemas.openxmlformats.org/officeDocument/2006/relationships" r:id="rId8"/>
            <a:extLst>
              <a:ext uri="{FF2B5EF4-FFF2-40B4-BE49-F238E27FC236}">
                <a16:creationId xmlns:a16="http://schemas.microsoft.com/office/drawing/2014/main" id="{0EB1959D-D573-C972-0478-33B7B11642C0}"/>
              </a:ext>
            </a:extLst>
          </xdr:cNvPr>
          <xdr:cNvSpPr/>
        </xdr:nvSpPr>
        <xdr:spPr>
          <a:xfrm>
            <a:off x="34247" y="4964054"/>
            <a:ext cx="2705407" cy="37334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情報共有システム実施（希望型）</a:t>
            </a:r>
          </a:p>
        </xdr:txBody>
      </xdr:sp>
      <xdr:sp macro="" textlink="">
        <xdr:nvSpPr>
          <xdr:cNvPr id="41" name="正方形/長方形 40">
            <a:hlinkClick xmlns:r="http://schemas.openxmlformats.org/officeDocument/2006/relationships" r:id="rId9"/>
            <a:extLst>
              <a:ext uri="{FF2B5EF4-FFF2-40B4-BE49-F238E27FC236}">
                <a16:creationId xmlns:a16="http://schemas.microsoft.com/office/drawing/2014/main" id="{F9C890EC-E7BE-0FD3-DC4D-090FC40ABFF4}"/>
              </a:ext>
            </a:extLst>
          </xdr:cNvPr>
          <xdr:cNvSpPr/>
        </xdr:nvSpPr>
        <xdr:spPr>
          <a:xfrm>
            <a:off x="34247" y="5431576"/>
            <a:ext cx="2708607" cy="35643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別紙　利用ユーザー確認書</a:t>
            </a:r>
          </a:p>
        </xdr:txBody>
      </xdr:sp>
      <xdr:sp macro="" textlink="">
        <xdr:nvSpPr>
          <xdr:cNvPr id="42" name="正方形/長方形 41">
            <a:hlinkClick xmlns:r="http://schemas.openxmlformats.org/officeDocument/2006/relationships" r:id="rId10"/>
            <a:extLst>
              <a:ext uri="{FF2B5EF4-FFF2-40B4-BE49-F238E27FC236}">
                <a16:creationId xmlns:a16="http://schemas.microsoft.com/office/drawing/2014/main" id="{4FC97E1F-E4E3-9E67-7CC7-C028B5AB5878}"/>
              </a:ext>
            </a:extLst>
          </xdr:cNvPr>
          <xdr:cNvSpPr/>
        </xdr:nvSpPr>
        <xdr:spPr>
          <a:xfrm>
            <a:off x="34247" y="5882182"/>
            <a:ext cx="2705503" cy="35810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遠隔臨場実施（指定型）</a:t>
            </a:r>
          </a:p>
        </xdr:txBody>
      </xdr:sp>
      <xdr:sp macro="" textlink="">
        <xdr:nvSpPr>
          <xdr:cNvPr id="43" name="正方形/長方形 42">
            <a:hlinkClick xmlns:r="http://schemas.openxmlformats.org/officeDocument/2006/relationships" r:id="rId11"/>
            <a:extLst>
              <a:ext uri="{FF2B5EF4-FFF2-40B4-BE49-F238E27FC236}">
                <a16:creationId xmlns:a16="http://schemas.microsoft.com/office/drawing/2014/main" id="{329787CF-4E75-E83B-5CF3-D8817EF72BB6}"/>
              </a:ext>
            </a:extLst>
          </xdr:cNvPr>
          <xdr:cNvSpPr/>
        </xdr:nvSpPr>
        <xdr:spPr>
          <a:xfrm>
            <a:off x="34247" y="6334456"/>
            <a:ext cx="2708660" cy="36006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遠隔臨場実施（希望型）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44" name="正方形/長方形 43">
            <a:hlinkClick xmlns:r="http://schemas.openxmlformats.org/officeDocument/2006/relationships" r:id="rId12"/>
            <a:extLst>
              <a:ext uri="{FF2B5EF4-FFF2-40B4-BE49-F238E27FC236}">
                <a16:creationId xmlns:a16="http://schemas.microsoft.com/office/drawing/2014/main" id="{33B7821C-D07C-D991-A961-D5E37897A728}"/>
              </a:ext>
            </a:extLst>
          </xdr:cNvPr>
          <xdr:cNvSpPr/>
        </xdr:nvSpPr>
        <xdr:spPr>
          <a:xfrm>
            <a:off x="34247" y="6788694"/>
            <a:ext cx="2705407" cy="34743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快適トイレ実施（希望型）</a:t>
            </a:r>
          </a:p>
        </xdr:txBody>
      </xdr:sp>
      <xdr:sp macro="" textlink="">
        <xdr:nvSpPr>
          <xdr:cNvPr id="45" name="正方形/長方形 44">
            <a:hlinkClick xmlns:r="http://schemas.openxmlformats.org/officeDocument/2006/relationships" r:id="rId13"/>
            <a:extLst>
              <a:ext uri="{FF2B5EF4-FFF2-40B4-BE49-F238E27FC236}">
                <a16:creationId xmlns:a16="http://schemas.microsoft.com/office/drawing/2014/main" id="{FC2263F9-84FC-D355-E47F-84892693F0B4}"/>
              </a:ext>
            </a:extLst>
          </xdr:cNvPr>
          <xdr:cNvSpPr/>
        </xdr:nvSpPr>
        <xdr:spPr>
          <a:xfrm>
            <a:off x="34247" y="8163658"/>
            <a:ext cx="2708607" cy="358493"/>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熱中症実施</a:t>
            </a:r>
          </a:p>
        </xdr:txBody>
      </xdr:sp>
      <xdr:sp macro="" textlink="">
        <xdr:nvSpPr>
          <xdr:cNvPr id="46" name="正方形/長方形 45">
            <a:hlinkClick xmlns:r="http://schemas.openxmlformats.org/officeDocument/2006/relationships" r:id="rId14"/>
            <a:extLst>
              <a:ext uri="{FF2B5EF4-FFF2-40B4-BE49-F238E27FC236}">
                <a16:creationId xmlns:a16="http://schemas.microsoft.com/office/drawing/2014/main" id="{A0F1EF67-915B-211E-B9C8-404EE73490E3}"/>
              </a:ext>
            </a:extLst>
          </xdr:cNvPr>
          <xdr:cNvSpPr/>
        </xdr:nvSpPr>
        <xdr:spPr>
          <a:xfrm>
            <a:off x="34247" y="8616325"/>
            <a:ext cx="2686303" cy="36418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熱中症費用</a:t>
            </a:r>
          </a:p>
        </xdr:txBody>
      </xdr:sp>
      <xdr:sp macro="" textlink="">
        <xdr:nvSpPr>
          <xdr:cNvPr id="47" name="正方形/長方形 46">
            <a:hlinkClick xmlns:r="http://schemas.openxmlformats.org/officeDocument/2006/relationships" r:id="rId15"/>
            <a:extLst>
              <a:ext uri="{FF2B5EF4-FFF2-40B4-BE49-F238E27FC236}">
                <a16:creationId xmlns:a16="http://schemas.microsoft.com/office/drawing/2014/main" id="{49AC40EA-6AD9-56B9-14A7-2AF3E866C41A}"/>
              </a:ext>
            </a:extLst>
          </xdr:cNvPr>
          <xdr:cNvSpPr/>
        </xdr:nvSpPr>
        <xdr:spPr>
          <a:xfrm>
            <a:off x="37422" y="834801"/>
            <a:ext cx="2702390" cy="35812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基本情報入力</a:t>
            </a:r>
          </a:p>
        </xdr:txBody>
      </xdr:sp>
      <xdr:sp macro="" textlink="">
        <xdr:nvSpPr>
          <xdr:cNvPr id="48" name="正方形/長方形 47">
            <a:hlinkClick xmlns:r="http://schemas.openxmlformats.org/officeDocument/2006/relationships" r:id="rId16"/>
            <a:extLst>
              <a:ext uri="{FF2B5EF4-FFF2-40B4-BE49-F238E27FC236}">
                <a16:creationId xmlns:a16="http://schemas.microsoft.com/office/drawing/2014/main" id="{1934488C-D12E-D185-CBCF-041AF994E5BE}"/>
              </a:ext>
            </a:extLst>
          </xdr:cNvPr>
          <xdr:cNvSpPr/>
        </xdr:nvSpPr>
        <xdr:spPr>
          <a:xfrm>
            <a:off x="34247" y="7230306"/>
            <a:ext cx="2705407" cy="37215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快適トイレ未実施（指定型）</a:t>
            </a:r>
          </a:p>
        </xdr:txBody>
      </xdr:sp>
      <xdr:sp macro="" textlink="">
        <xdr:nvSpPr>
          <xdr:cNvPr id="49" name="正方形/長方形 48">
            <a:hlinkClick xmlns:r="http://schemas.openxmlformats.org/officeDocument/2006/relationships" r:id="rId17"/>
            <a:extLst>
              <a:ext uri="{FF2B5EF4-FFF2-40B4-BE49-F238E27FC236}">
                <a16:creationId xmlns:a16="http://schemas.microsoft.com/office/drawing/2014/main" id="{134B8F4F-E615-D34B-9D17-0BE104A72002}"/>
              </a:ext>
            </a:extLst>
          </xdr:cNvPr>
          <xdr:cNvSpPr/>
        </xdr:nvSpPr>
        <xdr:spPr>
          <a:xfrm>
            <a:off x="34247" y="7696630"/>
            <a:ext cx="2708582" cy="37285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快適トイレ費用</a:t>
            </a:r>
          </a:p>
        </xdr:txBody>
      </xdr:sp>
      <xdr:sp macro="" textlink="">
        <xdr:nvSpPr>
          <xdr:cNvPr id="50" name="正方形/長方形 49">
            <a:hlinkClick xmlns:r="http://schemas.openxmlformats.org/officeDocument/2006/relationships" r:id="rId18"/>
            <a:extLst>
              <a:ext uri="{FF2B5EF4-FFF2-40B4-BE49-F238E27FC236}">
                <a16:creationId xmlns:a16="http://schemas.microsoft.com/office/drawing/2014/main" id="{E25F9EF5-30B9-4FDF-F69D-0F753BA486E4}"/>
              </a:ext>
            </a:extLst>
          </xdr:cNvPr>
          <xdr:cNvSpPr/>
        </xdr:nvSpPr>
        <xdr:spPr>
          <a:xfrm>
            <a:off x="37422" y="1741528"/>
            <a:ext cx="2696825" cy="37288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ウィークリースタンス実施</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238125</xdr:colOff>
      <xdr:row>26</xdr:row>
      <xdr:rowOff>0</xdr:rowOff>
    </xdr:from>
    <xdr:to>
      <xdr:col>10</xdr:col>
      <xdr:colOff>76200</xdr:colOff>
      <xdr:row>29</xdr:row>
      <xdr:rowOff>266700</xdr:rowOff>
    </xdr:to>
    <xdr:sp macro="" textlink="">
      <xdr:nvSpPr>
        <xdr:cNvPr id="2" name="AutoShape 51">
          <a:extLst>
            <a:ext uri="{FF2B5EF4-FFF2-40B4-BE49-F238E27FC236}">
              <a16:creationId xmlns:a16="http://schemas.microsoft.com/office/drawing/2014/main" id="{7CFC8950-00DE-47DB-A2F6-D5346ACF927A}"/>
            </a:ext>
          </a:extLst>
        </xdr:cNvPr>
        <xdr:cNvSpPr>
          <a:spLocks/>
        </xdr:cNvSpPr>
      </xdr:nvSpPr>
      <xdr:spPr bwMode="auto">
        <a:xfrm>
          <a:off x="5219700" y="6172200"/>
          <a:ext cx="85725" cy="157162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38099</xdr:colOff>
      <xdr:row>25</xdr:row>
      <xdr:rowOff>180975</xdr:rowOff>
    </xdr:from>
    <xdr:to>
      <xdr:col>24</xdr:col>
      <xdr:colOff>123824</xdr:colOff>
      <xdr:row>29</xdr:row>
      <xdr:rowOff>247650</xdr:rowOff>
    </xdr:to>
    <xdr:sp macro="" textlink="">
      <xdr:nvSpPr>
        <xdr:cNvPr id="3" name="AutoShape 53">
          <a:extLst>
            <a:ext uri="{FF2B5EF4-FFF2-40B4-BE49-F238E27FC236}">
              <a16:creationId xmlns:a16="http://schemas.microsoft.com/office/drawing/2014/main" id="{2FAAF1E3-9073-4C38-8801-33BC6946527F}"/>
            </a:ext>
          </a:extLst>
        </xdr:cNvPr>
        <xdr:cNvSpPr>
          <a:spLocks/>
        </xdr:cNvSpPr>
      </xdr:nvSpPr>
      <xdr:spPr bwMode="auto">
        <a:xfrm>
          <a:off x="8734424" y="6153150"/>
          <a:ext cx="85725" cy="1571625"/>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33</xdr:row>
      <xdr:rowOff>0</xdr:rowOff>
    </xdr:from>
    <xdr:to>
      <xdr:col>10</xdr:col>
      <xdr:colOff>133350</xdr:colOff>
      <xdr:row>36</xdr:row>
      <xdr:rowOff>0</xdr:rowOff>
    </xdr:to>
    <xdr:sp macro="" textlink="">
      <xdr:nvSpPr>
        <xdr:cNvPr id="4" name="AutoShape 52">
          <a:extLst>
            <a:ext uri="{FF2B5EF4-FFF2-40B4-BE49-F238E27FC236}">
              <a16:creationId xmlns:a16="http://schemas.microsoft.com/office/drawing/2014/main" id="{98FD3FC4-A438-4CE7-B9A0-8328256B2307}"/>
            </a:ext>
          </a:extLst>
        </xdr:cNvPr>
        <xdr:cNvSpPr>
          <a:spLocks/>
        </xdr:cNvSpPr>
      </xdr:nvSpPr>
      <xdr:spPr bwMode="auto">
        <a:xfrm>
          <a:off x="2276475" y="7915275"/>
          <a:ext cx="85725" cy="514350"/>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33</xdr:row>
      <xdr:rowOff>0</xdr:rowOff>
    </xdr:from>
    <xdr:to>
      <xdr:col>24</xdr:col>
      <xdr:colOff>85725</xdr:colOff>
      <xdr:row>36</xdr:row>
      <xdr:rowOff>9525</xdr:rowOff>
    </xdr:to>
    <xdr:sp macro="" textlink="">
      <xdr:nvSpPr>
        <xdr:cNvPr id="5" name="AutoShape 54">
          <a:extLst>
            <a:ext uri="{FF2B5EF4-FFF2-40B4-BE49-F238E27FC236}">
              <a16:creationId xmlns:a16="http://schemas.microsoft.com/office/drawing/2014/main" id="{8464C31A-FD61-4F9D-9928-53AE4071CF39}"/>
            </a:ext>
          </a:extLst>
        </xdr:cNvPr>
        <xdr:cNvSpPr>
          <a:spLocks/>
        </xdr:cNvSpPr>
      </xdr:nvSpPr>
      <xdr:spPr bwMode="auto">
        <a:xfrm>
          <a:off x="5705475" y="7915275"/>
          <a:ext cx="76200" cy="523875"/>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0</xdr:row>
      <xdr:rowOff>19050</xdr:rowOff>
    </xdr:from>
    <xdr:to>
      <xdr:col>26</xdr:col>
      <xdr:colOff>0</xdr:colOff>
      <xdr:row>0</xdr:row>
      <xdr:rowOff>266700</xdr:rowOff>
    </xdr:to>
    <xdr:sp macro="" textlink="">
      <xdr:nvSpPr>
        <xdr:cNvPr id="30" name="正方形/長方形 29">
          <a:extLst>
            <a:ext uri="{FF2B5EF4-FFF2-40B4-BE49-F238E27FC236}">
              <a16:creationId xmlns:a16="http://schemas.microsoft.com/office/drawing/2014/main" id="{673A9A4C-C1C7-4A13-91E1-4A76D0F6D578}"/>
            </a:ext>
          </a:extLst>
        </xdr:cNvPr>
        <xdr:cNvSpPr/>
      </xdr:nvSpPr>
      <xdr:spPr>
        <a:xfrm>
          <a:off x="3000375" y="19050"/>
          <a:ext cx="6191250" cy="247650"/>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必要に応じて実施</a:t>
          </a:r>
        </a:p>
      </xdr:txBody>
    </xdr:sp>
    <xdr:clientData/>
  </xdr:twoCellAnchor>
  <xdr:twoCellAnchor>
    <xdr:from>
      <xdr:col>0</xdr:col>
      <xdr:colOff>0</xdr:colOff>
      <xdr:row>0</xdr:row>
      <xdr:rowOff>9525</xdr:rowOff>
    </xdr:from>
    <xdr:to>
      <xdr:col>0</xdr:col>
      <xdr:colOff>2801650</xdr:colOff>
      <xdr:row>48</xdr:row>
      <xdr:rowOff>55089</xdr:rowOff>
    </xdr:to>
    <xdr:grpSp>
      <xdr:nvGrpSpPr>
        <xdr:cNvPr id="31" name="グループ化 30">
          <a:extLst>
            <a:ext uri="{FF2B5EF4-FFF2-40B4-BE49-F238E27FC236}">
              <a16:creationId xmlns:a16="http://schemas.microsoft.com/office/drawing/2014/main" id="{7B534731-A105-4567-84F1-1CABAEA85BA7}"/>
            </a:ext>
          </a:extLst>
        </xdr:cNvPr>
        <xdr:cNvGrpSpPr/>
      </xdr:nvGrpSpPr>
      <xdr:grpSpPr>
        <a:xfrm>
          <a:off x="0" y="9525"/>
          <a:ext cx="2801650" cy="11399364"/>
          <a:chOff x="0" y="129058"/>
          <a:chExt cx="2801650" cy="8946408"/>
        </a:xfrm>
      </xdr:grpSpPr>
      <xdr:sp macro="" textlink="">
        <xdr:nvSpPr>
          <xdr:cNvPr id="32" name="正方形/長方形 31">
            <a:extLst>
              <a:ext uri="{FF2B5EF4-FFF2-40B4-BE49-F238E27FC236}">
                <a16:creationId xmlns:a16="http://schemas.microsoft.com/office/drawing/2014/main" id="{1216EFE0-7B0B-502A-69E8-7DBA6D97E3E3}"/>
              </a:ext>
            </a:extLst>
          </xdr:cNvPr>
          <xdr:cNvSpPr/>
        </xdr:nvSpPr>
        <xdr:spPr>
          <a:xfrm>
            <a:off x="0" y="129058"/>
            <a:ext cx="2801650" cy="8946408"/>
          </a:xfrm>
          <a:prstGeom prst="rect">
            <a:avLst/>
          </a:prstGeom>
          <a:solidFill>
            <a:srgbClr val="00AC00"/>
          </a:solidFill>
          <a:ln w="12700" cap="flat" cmpd="sng" algn="ctr">
            <a:no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以下のボタンから各シート</a:t>
            </a:r>
            <a:endParaRPr kumimoji="1" lang="en-US" altLang="ja-JP"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に移動できます。</a:t>
            </a:r>
            <a:endParaRPr kumimoji="1" lang="ja-JP" altLang="en-US" sz="12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3" name="正方形/長方形 32">
            <a:hlinkClick xmlns:r="http://schemas.openxmlformats.org/officeDocument/2006/relationships" r:id="rId1"/>
            <a:extLst>
              <a:ext uri="{FF2B5EF4-FFF2-40B4-BE49-F238E27FC236}">
                <a16:creationId xmlns:a16="http://schemas.microsoft.com/office/drawing/2014/main" id="{39D312DC-3A3C-7844-9B3D-6C590FDA4C7B}"/>
              </a:ext>
            </a:extLst>
          </xdr:cNvPr>
          <xdr:cNvSpPr/>
        </xdr:nvSpPr>
        <xdr:spPr>
          <a:xfrm>
            <a:off x="37422" y="1287095"/>
            <a:ext cx="2696825" cy="36025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電子納品</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4" name="正方形/長方形 33">
            <a:hlinkClick xmlns:r="http://schemas.openxmlformats.org/officeDocument/2006/relationships" r:id="rId2"/>
            <a:extLst>
              <a:ext uri="{FF2B5EF4-FFF2-40B4-BE49-F238E27FC236}">
                <a16:creationId xmlns:a16="http://schemas.microsoft.com/office/drawing/2014/main" id="{050ED019-B561-1209-4070-1EBCD271FD88}"/>
              </a:ext>
            </a:extLst>
          </xdr:cNvPr>
          <xdr:cNvSpPr/>
        </xdr:nvSpPr>
        <xdr:spPr>
          <a:xfrm>
            <a:off x="34247" y="2208589"/>
            <a:ext cx="2708607" cy="38157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ウィークリースタンス結果</a:t>
            </a:r>
          </a:p>
        </xdr:txBody>
      </xdr:sp>
      <xdr:sp macro="" textlink="">
        <xdr:nvSpPr>
          <xdr:cNvPr id="35" name="正方形/長方形 34">
            <a:hlinkClick xmlns:r="http://schemas.openxmlformats.org/officeDocument/2006/relationships" r:id="rId3"/>
            <a:extLst>
              <a:ext uri="{FF2B5EF4-FFF2-40B4-BE49-F238E27FC236}">
                <a16:creationId xmlns:a16="http://schemas.microsoft.com/office/drawing/2014/main" id="{9DBB51B7-84AA-A775-6723-027C7B2BE9E7}"/>
              </a:ext>
            </a:extLst>
          </xdr:cNvPr>
          <xdr:cNvSpPr/>
        </xdr:nvSpPr>
        <xdr:spPr>
          <a:xfrm>
            <a:off x="34247" y="2684333"/>
            <a:ext cx="2708660" cy="37764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a:t>
            </a:r>
          </a:p>
        </xdr:txBody>
      </xdr:sp>
      <xdr:sp macro="" textlink="">
        <xdr:nvSpPr>
          <xdr:cNvPr id="36" name="正方形/長方形 35">
            <a:hlinkClick xmlns:r="http://schemas.openxmlformats.org/officeDocument/2006/relationships" r:id="rId4"/>
            <a:extLst>
              <a:ext uri="{FF2B5EF4-FFF2-40B4-BE49-F238E27FC236}">
                <a16:creationId xmlns:a16="http://schemas.microsoft.com/office/drawing/2014/main" id="{AD7C9E4F-B5FB-CF2A-0841-465B1E7ECA81}"/>
              </a:ext>
            </a:extLst>
          </xdr:cNvPr>
          <xdr:cNvSpPr/>
        </xdr:nvSpPr>
        <xdr:spPr>
          <a:xfrm>
            <a:off x="34247" y="3156153"/>
            <a:ext cx="2708607" cy="38260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日計画実績表（記入例）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7" name="正方形/長方形 36">
            <a:hlinkClick xmlns:r="http://schemas.openxmlformats.org/officeDocument/2006/relationships" r:id="rId5"/>
            <a:extLst>
              <a:ext uri="{FF2B5EF4-FFF2-40B4-BE49-F238E27FC236}">
                <a16:creationId xmlns:a16="http://schemas.microsoft.com/office/drawing/2014/main" id="{DC882C76-21FC-38C8-4778-49B41B5C3B4B}"/>
              </a:ext>
            </a:extLst>
          </xdr:cNvPr>
          <xdr:cNvSpPr/>
        </xdr:nvSpPr>
        <xdr:spPr>
          <a:xfrm>
            <a:off x="34247" y="3632933"/>
            <a:ext cx="2689460" cy="355985"/>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日交替制実施</a:t>
            </a:r>
          </a:p>
        </xdr:txBody>
      </xdr:sp>
      <xdr:sp macro="" textlink="">
        <xdr:nvSpPr>
          <xdr:cNvPr id="38" name="正方形/長方形 37">
            <a:hlinkClick xmlns:r="http://schemas.openxmlformats.org/officeDocument/2006/relationships" r:id="rId6"/>
            <a:extLst>
              <a:ext uri="{FF2B5EF4-FFF2-40B4-BE49-F238E27FC236}">
                <a16:creationId xmlns:a16="http://schemas.microsoft.com/office/drawing/2014/main" id="{EA75806A-5C85-4870-074B-9DC274AF3DA9}"/>
              </a:ext>
            </a:extLst>
          </xdr:cNvPr>
          <xdr:cNvSpPr/>
        </xdr:nvSpPr>
        <xdr:spPr>
          <a:xfrm>
            <a:off x="34247" y="4083092"/>
            <a:ext cx="2689460" cy="34164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日未達成</a:t>
            </a:r>
          </a:p>
        </xdr:txBody>
      </xdr:sp>
      <xdr:sp macro="" textlink="">
        <xdr:nvSpPr>
          <xdr:cNvPr id="39" name="正方形/長方形 38">
            <a:hlinkClick xmlns:r="http://schemas.openxmlformats.org/officeDocument/2006/relationships" r:id="rId7"/>
            <a:extLst>
              <a:ext uri="{FF2B5EF4-FFF2-40B4-BE49-F238E27FC236}">
                <a16:creationId xmlns:a16="http://schemas.microsoft.com/office/drawing/2014/main" id="{17512F09-6B77-569C-F824-AB507AD001A5}"/>
              </a:ext>
            </a:extLst>
          </xdr:cNvPr>
          <xdr:cNvSpPr/>
        </xdr:nvSpPr>
        <xdr:spPr>
          <a:xfrm>
            <a:off x="34247" y="4518910"/>
            <a:ext cx="2689460" cy="35097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情報共有システム実施（指定型）</a:t>
            </a:r>
          </a:p>
        </xdr:txBody>
      </xdr:sp>
      <xdr:sp macro="" textlink="">
        <xdr:nvSpPr>
          <xdr:cNvPr id="40" name="正方形/長方形 39">
            <a:hlinkClick xmlns:r="http://schemas.openxmlformats.org/officeDocument/2006/relationships" r:id="rId8"/>
            <a:extLst>
              <a:ext uri="{FF2B5EF4-FFF2-40B4-BE49-F238E27FC236}">
                <a16:creationId xmlns:a16="http://schemas.microsoft.com/office/drawing/2014/main" id="{63CF2312-69A8-8380-D5BB-F8BBC735A823}"/>
              </a:ext>
            </a:extLst>
          </xdr:cNvPr>
          <xdr:cNvSpPr/>
        </xdr:nvSpPr>
        <xdr:spPr>
          <a:xfrm>
            <a:off x="34247" y="4964054"/>
            <a:ext cx="2705407" cy="37334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情報共有システム実施（希望型）</a:t>
            </a:r>
          </a:p>
        </xdr:txBody>
      </xdr:sp>
      <xdr:sp macro="" textlink="">
        <xdr:nvSpPr>
          <xdr:cNvPr id="41" name="正方形/長方形 40">
            <a:hlinkClick xmlns:r="http://schemas.openxmlformats.org/officeDocument/2006/relationships" r:id="rId9"/>
            <a:extLst>
              <a:ext uri="{FF2B5EF4-FFF2-40B4-BE49-F238E27FC236}">
                <a16:creationId xmlns:a16="http://schemas.microsoft.com/office/drawing/2014/main" id="{3F4D032E-302F-8486-25D0-9EF2E06E0472}"/>
              </a:ext>
            </a:extLst>
          </xdr:cNvPr>
          <xdr:cNvSpPr/>
        </xdr:nvSpPr>
        <xdr:spPr>
          <a:xfrm>
            <a:off x="34247" y="5431576"/>
            <a:ext cx="2708607" cy="35643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別紙　利用ユーザー確認書</a:t>
            </a:r>
          </a:p>
        </xdr:txBody>
      </xdr:sp>
      <xdr:sp macro="" textlink="">
        <xdr:nvSpPr>
          <xdr:cNvPr id="42" name="正方形/長方形 41">
            <a:hlinkClick xmlns:r="http://schemas.openxmlformats.org/officeDocument/2006/relationships" r:id="rId10"/>
            <a:extLst>
              <a:ext uri="{FF2B5EF4-FFF2-40B4-BE49-F238E27FC236}">
                <a16:creationId xmlns:a16="http://schemas.microsoft.com/office/drawing/2014/main" id="{2D427CAA-94C4-E031-3133-BF925FD90A35}"/>
              </a:ext>
            </a:extLst>
          </xdr:cNvPr>
          <xdr:cNvSpPr/>
        </xdr:nvSpPr>
        <xdr:spPr>
          <a:xfrm>
            <a:off x="34247" y="5882182"/>
            <a:ext cx="2705503" cy="35810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遠隔臨場実施（指定型）</a:t>
            </a:r>
          </a:p>
        </xdr:txBody>
      </xdr:sp>
      <xdr:sp macro="" textlink="">
        <xdr:nvSpPr>
          <xdr:cNvPr id="43" name="正方形/長方形 42">
            <a:hlinkClick xmlns:r="http://schemas.openxmlformats.org/officeDocument/2006/relationships" r:id="rId11"/>
            <a:extLst>
              <a:ext uri="{FF2B5EF4-FFF2-40B4-BE49-F238E27FC236}">
                <a16:creationId xmlns:a16="http://schemas.microsoft.com/office/drawing/2014/main" id="{136262B5-60D1-7452-2904-40245B966045}"/>
              </a:ext>
            </a:extLst>
          </xdr:cNvPr>
          <xdr:cNvSpPr/>
        </xdr:nvSpPr>
        <xdr:spPr>
          <a:xfrm>
            <a:off x="34247" y="6334456"/>
            <a:ext cx="2708660" cy="36006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遠隔臨場実施（希望型）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44" name="正方形/長方形 43">
            <a:hlinkClick xmlns:r="http://schemas.openxmlformats.org/officeDocument/2006/relationships" r:id="rId12"/>
            <a:extLst>
              <a:ext uri="{FF2B5EF4-FFF2-40B4-BE49-F238E27FC236}">
                <a16:creationId xmlns:a16="http://schemas.microsoft.com/office/drawing/2014/main" id="{33508CDC-8D2E-5D9B-841D-D1E4C51C5466}"/>
              </a:ext>
            </a:extLst>
          </xdr:cNvPr>
          <xdr:cNvSpPr/>
        </xdr:nvSpPr>
        <xdr:spPr>
          <a:xfrm>
            <a:off x="34247" y="6788694"/>
            <a:ext cx="2705407" cy="34743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快適トイレ実施（希望型）</a:t>
            </a:r>
          </a:p>
        </xdr:txBody>
      </xdr:sp>
      <xdr:sp macro="" textlink="">
        <xdr:nvSpPr>
          <xdr:cNvPr id="45" name="正方形/長方形 44">
            <a:hlinkClick xmlns:r="http://schemas.openxmlformats.org/officeDocument/2006/relationships" r:id="rId13"/>
            <a:extLst>
              <a:ext uri="{FF2B5EF4-FFF2-40B4-BE49-F238E27FC236}">
                <a16:creationId xmlns:a16="http://schemas.microsoft.com/office/drawing/2014/main" id="{2D2E429F-9944-C4A6-3F22-F1C3F42FE057}"/>
              </a:ext>
            </a:extLst>
          </xdr:cNvPr>
          <xdr:cNvSpPr/>
        </xdr:nvSpPr>
        <xdr:spPr>
          <a:xfrm>
            <a:off x="34247" y="8163658"/>
            <a:ext cx="2708607" cy="358493"/>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熱中症実施</a:t>
            </a:r>
          </a:p>
        </xdr:txBody>
      </xdr:sp>
      <xdr:sp macro="" textlink="">
        <xdr:nvSpPr>
          <xdr:cNvPr id="46" name="正方形/長方形 45">
            <a:hlinkClick xmlns:r="http://schemas.openxmlformats.org/officeDocument/2006/relationships" r:id="rId14"/>
            <a:extLst>
              <a:ext uri="{FF2B5EF4-FFF2-40B4-BE49-F238E27FC236}">
                <a16:creationId xmlns:a16="http://schemas.microsoft.com/office/drawing/2014/main" id="{48E0B578-9031-0DA5-0E1E-FA8959D72EB2}"/>
              </a:ext>
            </a:extLst>
          </xdr:cNvPr>
          <xdr:cNvSpPr/>
        </xdr:nvSpPr>
        <xdr:spPr>
          <a:xfrm>
            <a:off x="34247" y="8616325"/>
            <a:ext cx="2686303" cy="36418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熱中症費用</a:t>
            </a:r>
          </a:p>
        </xdr:txBody>
      </xdr:sp>
      <xdr:sp macro="" textlink="">
        <xdr:nvSpPr>
          <xdr:cNvPr id="47" name="正方形/長方形 46">
            <a:hlinkClick xmlns:r="http://schemas.openxmlformats.org/officeDocument/2006/relationships" r:id="rId15"/>
            <a:extLst>
              <a:ext uri="{FF2B5EF4-FFF2-40B4-BE49-F238E27FC236}">
                <a16:creationId xmlns:a16="http://schemas.microsoft.com/office/drawing/2014/main" id="{BF9B1E45-9092-C565-B64E-E7001B897D02}"/>
              </a:ext>
            </a:extLst>
          </xdr:cNvPr>
          <xdr:cNvSpPr/>
        </xdr:nvSpPr>
        <xdr:spPr>
          <a:xfrm>
            <a:off x="37422" y="834801"/>
            <a:ext cx="2702390" cy="35812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基本情報入力</a:t>
            </a:r>
          </a:p>
        </xdr:txBody>
      </xdr:sp>
      <xdr:sp macro="" textlink="">
        <xdr:nvSpPr>
          <xdr:cNvPr id="48" name="正方形/長方形 47">
            <a:hlinkClick xmlns:r="http://schemas.openxmlformats.org/officeDocument/2006/relationships" r:id="rId16"/>
            <a:extLst>
              <a:ext uri="{FF2B5EF4-FFF2-40B4-BE49-F238E27FC236}">
                <a16:creationId xmlns:a16="http://schemas.microsoft.com/office/drawing/2014/main" id="{7D21C7FD-00E8-3128-FC52-3A6141756637}"/>
              </a:ext>
            </a:extLst>
          </xdr:cNvPr>
          <xdr:cNvSpPr/>
        </xdr:nvSpPr>
        <xdr:spPr>
          <a:xfrm>
            <a:off x="34247" y="7230306"/>
            <a:ext cx="2705407" cy="37215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快適トイレ未実施（指定型）</a:t>
            </a:r>
          </a:p>
        </xdr:txBody>
      </xdr:sp>
      <xdr:sp macro="" textlink="">
        <xdr:nvSpPr>
          <xdr:cNvPr id="49" name="正方形/長方形 48">
            <a:hlinkClick xmlns:r="http://schemas.openxmlformats.org/officeDocument/2006/relationships" r:id="rId17"/>
            <a:extLst>
              <a:ext uri="{FF2B5EF4-FFF2-40B4-BE49-F238E27FC236}">
                <a16:creationId xmlns:a16="http://schemas.microsoft.com/office/drawing/2014/main" id="{1F279C6D-FB63-B890-5E2D-AB4F9461E3F4}"/>
              </a:ext>
            </a:extLst>
          </xdr:cNvPr>
          <xdr:cNvSpPr/>
        </xdr:nvSpPr>
        <xdr:spPr>
          <a:xfrm>
            <a:off x="34247" y="7696630"/>
            <a:ext cx="2708582" cy="37285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快適トイレ費用</a:t>
            </a:r>
          </a:p>
        </xdr:txBody>
      </xdr:sp>
      <xdr:sp macro="" textlink="">
        <xdr:nvSpPr>
          <xdr:cNvPr id="50" name="正方形/長方形 49">
            <a:hlinkClick xmlns:r="http://schemas.openxmlformats.org/officeDocument/2006/relationships" r:id="rId18"/>
            <a:extLst>
              <a:ext uri="{FF2B5EF4-FFF2-40B4-BE49-F238E27FC236}">
                <a16:creationId xmlns:a16="http://schemas.microsoft.com/office/drawing/2014/main" id="{90C5940B-CA9A-D9B9-7E19-2459DDE0DCCE}"/>
              </a:ext>
            </a:extLst>
          </xdr:cNvPr>
          <xdr:cNvSpPr/>
        </xdr:nvSpPr>
        <xdr:spPr>
          <a:xfrm>
            <a:off x="37422" y="1741528"/>
            <a:ext cx="2696825" cy="37288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ウィークリースタンス実施</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211889</xdr:colOff>
      <xdr:row>26</xdr:row>
      <xdr:rowOff>0</xdr:rowOff>
    </xdr:from>
    <xdr:to>
      <xdr:col>10</xdr:col>
      <xdr:colOff>36930</xdr:colOff>
      <xdr:row>29</xdr:row>
      <xdr:rowOff>0</xdr:rowOff>
    </xdr:to>
    <xdr:sp macro="" textlink="">
      <xdr:nvSpPr>
        <xdr:cNvPr id="2" name="AutoShape 51">
          <a:extLst>
            <a:ext uri="{FF2B5EF4-FFF2-40B4-BE49-F238E27FC236}">
              <a16:creationId xmlns:a16="http://schemas.microsoft.com/office/drawing/2014/main" id="{BC7022F6-D034-40ED-A6E9-F0A1B25EC301}"/>
            </a:ext>
          </a:extLst>
        </xdr:cNvPr>
        <xdr:cNvSpPr>
          <a:spLocks/>
        </xdr:cNvSpPr>
      </xdr:nvSpPr>
      <xdr:spPr bwMode="auto">
        <a:xfrm>
          <a:off x="2269289" y="5829300"/>
          <a:ext cx="82216"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47625</xdr:colOff>
      <xdr:row>32</xdr:row>
      <xdr:rowOff>0</xdr:rowOff>
    </xdr:from>
    <xdr:to>
      <xdr:col>10</xdr:col>
      <xdr:colOff>133350</xdr:colOff>
      <xdr:row>35</xdr:row>
      <xdr:rowOff>0</xdr:rowOff>
    </xdr:to>
    <xdr:sp macro="" textlink="">
      <xdr:nvSpPr>
        <xdr:cNvPr id="3" name="AutoShape 52">
          <a:extLst>
            <a:ext uri="{FF2B5EF4-FFF2-40B4-BE49-F238E27FC236}">
              <a16:creationId xmlns:a16="http://schemas.microsoft.com/office/drawing/2014/main" id="{43AF3FC4-7A6A-4A24-9B04-27E3ED2002DF}"/>
            </a:ext>
          </a:extLst>
        </xdr:cNvPr>
        <xdr:cNvSpPr>
          <a:spLocks/>
        </xdr:cNvSpPr>
      </xdr:nvSpPr>
      <xdr:spPr bwMode="auto">
        <a:xfrm>
          <a:off x="236220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26</xdr:row>
      <xdr:rowOff>0</xdr:rowOff>
    </xdr:from>
    <xdr:to>
      <xdr:col>24</xdr:col>
      <xdr:colOff>85725</xdr:colOff>
      <xdr:row>29</xdr:row>
      <xdr:rowOff>9525</xdr:rowOff>
    </xdr:to>
    <xdr:sp macro="" textlink="">
      <xdr:nvSpPr>
        <xdr:cNvPr id="4" name="AutoShape 53">
          <a:extLst>
            <a:ext uri="{FF2B5EF4-FFF2-40B4-BE49-F238E27FC236}">
              <a16:creationId xmlns:a16="http://schemas.microsoft.com/office/drawing/2014/main" id="{39255B8B-73F4-4C87-BD1C-E88523D04978}"/>
            </a:ext>
          </a:extLst>
        </xdr:cNvPr>
        <xdr:cNvSpPr>
          <a:spLocks/>
        </xdr:cNvSpPr>
      </xdr:nvSpPr>
      <xdr:spPr bwMode="auto">
        <a:xfrm>
          <a:off x="5753100"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9525</xdr:colOff>
      <xdr:row>32</xdr:row>
      <xdr:rowOff>0</xdr:rowOff>
    </xdr:from>
    <xdr:to>
      <xdr:col>24</xdr:col>
      <xdr:colOff>85725</xdr:colOff>
      <xdr:row>35</xdr:row>
      <xdr:rowOff>9525</xdr:rowOff>
    </xdr:to>
    <xdr:sp macro="" textlink="">
      <xdr:nvSpPr>
        <xdr:cNvPr id="5" name="AutoShape 54">
          <a:extLst>
            <a:ext uri="{FF2B5EF4-FFF2-40B4-BE49-F238E27FC236}">
              <a16:creationId xmlns:a16="http://schemas.microsoft.com/office/drawing/2014/main" id="{889B6DDF-1987-4E19-854E-21F19EED1F3B}"/>
            </a:ext>
          </a:extLst>
        </xdr:cNvPr>
        <xdr:cNvSpPr>
          <a:spLocks/>
        </xdr:cNvSpPr>
      </xdr:nvSpPr>
      <xdr:spPr bwMode="auto">
        <a:xfrm>
          <a:off x="5753100"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30</xdr:row>
      <xdr:rowOff>0</xdr:rowOff>
    </xdr:from>
    <xdr:to>
      <xdr:col>26</xdr:col>
      <xdr:colOff>0</xdr:colOff>
      <xdr:row>36</xdr:row>
      <xdr:rowOff>0</xdr:rowOff>
    </xdr:to>
    <xdr:cxnSp macro="">
      <xdr:nvCxnSpPr>
        <xdr:cNvPr id="6" name="直線コネクタ 5">
          <a:extLst>
            <a:ext uri="{FF2B5EF4-FFF2-40B4-BE49-F238E27FC236}">
              <a16:creationId xmlns:a16="http://schemas.microsoft.com/office/drawing/2014/main" id="{47CE6666-1CDE-4E6F-8EF4-C1C97DB92DE4}"/>
            </a:ext>
          </a:extLst>
        </xdr:cNvPr>
        <xdr:cNvCxnSpPr/>
      </xdr:nvCxnSpPr>
      <xdr:spPr>
        <a:xfrm>
          <a:off x="514350" y="6629400"/>
          <a:ext cx="5743575" cy="1200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38100</xdr:colOff>
      <xdr:row>0</xdr:row>
      <xdr:rowOff>19050</xdr:rowOff>
    </xdr:from>
    <xdr:to>
      <xdr:col>25</xdr:col>
      <xdr:colOff>228600</xdr:colOff>
      <xdr:row>0</xdr:row>
      <xdr:rowOff>266700</xdr:rowOff>
    </xdr:to>
    <xdr:sp macro="" textlink="">
      <xdr:nvSpPr>
        <xdr:cNvPr id="31" name="正方形/長方形 30">
          <a:extLst>
            <a:ext uri="{FF2B5EF4-FFF2-40B4-BE49-F238E27FC236}">
              <a16:creationId xmlns:a16="http://schemas.microsoft.com/office/drawing/2014/main" id="{BAB4B0E0-0F9A-4C7D-9D9F-E6F337190AD8}"/>
            </a:ext>
          </a:extLst>
        </xdr:cNvPr>
        <xdr:cNvSpPr/>
      </xdr:nvSpPr>
      <xdr:spPr>
        <a:xfrm>
          <a:off x="3028950" y="19050"/>
          <a:ext cx="6191250" cy="247650"/>
        </a:xfrm>
        <a:prstGeom prst="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必要に応じて実施</a:t>
          </a:r>
        </a:p>
      </xdr:txBody>
    </xdr:sp>
    <xdr:clientData/>
  </xdr:twoCellAnchor>
  <xdr:twoCellAnchor>
    <xdr:from>
      <xdr:col>0</xdr:col>
      <xdr:colOff>0</xdr:colOff>
      <xdr:row>0</xdr:row>
      <xdr:rowOff>9525</xdr:rowOff>
    </xdr:from>
    <xdr:to>
      <xdr:col>0</xdr:col>
      <xdr:colOff>2801650</xdr:colOff>
      <xdr:row>52</xdr:row>
      <xdr:rowOff>112239</xdr:rowOff>
    </xdr:to>
    <xdr:grpSp>
      <xdr:nvGrpSpPr>
        <xdr:cNvPr id="32" name="グループ化 31">
          <a:extLst>
            <a:ext uri="{FF2B5EF4-FFF2-40B4-BE49-F238E27FC236}">
              <a16:creationId xmlns:a16="http://schemas.microsoft.com/office/drawing/2014/main" id="{F7B8C0A7-FE06-46DD-8045-DF80A1C909FB}"/>
            </a:ext>
          </a:extLst>
        </xdr:cNvPr>
        <xdr:cNvGrpSpPr/>
      </xdr:nvGrpSpPr>
      <xdr:grpSpPr>
        <a:xfrm>
          <a:off x="0" y="9525"/>
          <a:ext cx="2801650" cy="11399364"/>
          <a:chOff x="0" y="129058"/>
          <a:chExt cx="2801650" cy="8946408"/>
        </a:xfrm>
      </xdr:grpSpPr>
      <xdr:sp macro="" textlink="">
        <xdr:nvSpPr>
          <xdr:cNvPr id="33" name="正方形/長方形 32">
            <a:extLst>
              <a:ext uri="{FF2B5EF4-FFF2-40B4-BE49-F238E27FC236}">
                <a16:creationId xmlns:a16="http://schemas.microsoft.com/office/drawing/2014/main" id="{33DB9699-278C-6C06-6820-C956829CDDDB}"/>
              </a:ext>
            </a:extLst>
          </xdr:cNvPr>
          <xdr:cNvSpPr/>
        </xdr:nvSpPr>
        <xdr:spPr>
          <a:xfrm>
            <a:off x="0" y="129058"/>
            <a:ext cx="2801650" cy="8946408"/>
          </a:xfrm>
          <a:prstGeom prst="rect">
            <a:avLst/>
          </a:prstGeom>
          <a:solidFill>
            <a:srgbClr val="00AC00"/>
          </a:solidFill>
          <a:ln w="12700" cap="flat" cmpd="sng" algn="ctr">
            <a:no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以下のボタンから各シート</a:t>
            </a:r>
            <a:endParaRPr kumimoji="1" lang="en-US" altLang="ja-JP"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に移動できます。</a:t>
            </a:r>
            <a:endParaRPr kumimoji="1" lang="ja-JP" altLang="en-US" sz="12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4" name="正方形/長方形 33">
            <a:hlinkClick xmlns:r="http://schemas.openxmlformats.org/officeDocument/2006/relationships" r:id="rId1"/>
            <a:extLst>
              <a:ext uri="{FF2B5EF4-FFF2-40B4-BE49-F238E27FC236}">
                <a16:creationId xmlns:a16="http://schemas.microsoft.com/office/drawing/2014/main" id="{78384807-58FE-1FD3-14BA-48CC813C0944}"/>
              </a:ext>
            </a:extLst>
          </xdr:cNvPr>
          <xdr:cNvSpPr/>
        </xdr:nvSpPr>
        <xdr:spPr>
          <a:xfrm>
            <a:off x="37422" y="1287095"/>
            <a:ext cx="2696825" cy="36025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電子納品</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5" name="正方形/長方形 34">
            <a:hlinkClick xmlns:r="http://schemas.openxmlformats.org/officeDocument/2006/relationships" r:id="rId2"/>
            <a:extLst>
              <a:ext uri="{FF2B5EF4-FFF2-40B4-BE49-F238E27FC236}">
                <a16:creationId xmlns:a16="http://schemas.microsoft.com/office/drawing/2014/main" id="{1309204B-DF28-5F80-E2E9-80AF169BE7C4}"/>
              </a:ext>
            </a:extLst>
          </xdr:cNvPr>
          <xdr:cNvSpPr/>
        </xdr:nvSpPr>
        <xdr:spPr>
          <a:xfrm>
            <a:off x="34247" y="2208589"/>
            <a:ext cx="2708607" cy="38157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ウィークリースタンス結果</a:t>
            </a:r>
          </a:p>
        </xdr:txBody>
      </xdr:sp>
      <xdr:sp macro="" textlink="">
        <xdr:nvSpPr>
          <xdr:cNvPr id="36" name="正方形/長方形 35">
            <a:hlinkClick xmlns:r="http://schemas.openxmlformats.org/officeDocument/2006/relationships" r:id="rId3"/>
            <a:extLst>
              <a:ext uri="{FF2B5EF4-FFF2-40B4-BE49-F238E27FC236}">
                <a16:creationId xmlns:a16="http://schemas.microsoft.com/office/drawing/2014/main" id="{F06ED280-1A8B-20B9-74D4-76E7D301EEA1}"/>
              </a:ext>
            </a:extLst>
          </xdr:cNvPr>
          <xdr:cNvSpPr/>
        </xdr:nvSpPr>
        <xdr:spPr>
          <a:xfrm>
            <a:off x="34247" y="2684333"/>
            <a:ext cx="2708660" cy="37764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a:t>
            </a:r>
          </a:p>
        </xdr:txBody>
      </xdr:sp>
      <xdr:sp macro="" textlink="">
        <xdr:nvSpPr>
          <xdr:cNvPr id="37" name="正方形/長方形 36">
            <a:hlinkClick xmlns:r="http://schemas.openxmlformats.org/officeDocument/2006/relationships" r:id="rId4"/>
            <a:extLst>
              <a:ext uri="{FF2B5EF4-FFF2-40B4-BE49-F238E27FC236}">
                <a16:creationId xmlns:a16="http://schemas.microsoft.com/office/drawing/2014/main" id="{C597B3CF-2B17-82C6-C8C3-6A685ACBF9A2}"/>
              </a:ext>
            </a:extLst>
          </xdr:cNvPr>
          <xdr:cNvSpPr/>
        </xdr:nvSpPr>
        <xdr:spPr>
          <a:xfrm>
            <a:off x="34247" y="3156153"/>
            <a:ext cx="2708607" cy="38260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日計画実績表（記入例）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8" name="正方形/長方形 37">
            <a:hlinkClick xmlns:r="http://schemas.openxmlformats.org/officeDocument/2006/relationships" r:id="rId5"/>
            <a:extLst>
              <a:ext uri="{FF2B5EF4-FFF2-40B4-BE49-F238E27FC236}">
                <a16:creationId xmlns:a16="http://schemas.microsoft.com/office/drawing/2014/main" id="{5B5085AE-4B9A-A49E-AA41-123F045F8E4E}"/>
              </a:ext>
            </a:extLst>
          </xdr:cNvPr>
          <xdr:cNvSpPr/>
        </xdr:nvSpPr>
        <xdr:spPr>
          <a:xfrm>
            <a:off x="34247" y="3632933"/>
            <a:ext cx="2689460" cy="355985"/>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日交替制実施</a:t>
            </a:r>
          </a:p>
        </xdr:txBody>
      </xdr:sp>
      <xdr:sp macro="" textlink="">
        <xdr:nvSpPr>
          <xdr:cNvPr id="39" name="正方形/長方形 38">
            <a:hlinkClick xmlns:r="http://schemas.openxmlformats.org/officeDocument/2006/relationships" r:id="rId6"/>
            <a:extLst>
              <a:ext uri="{FF2B5EF4-FFF2-40B4-BE49-F238E27FC236}">
                <a16:creationId xmlns:a16="http://schemas.microsoft.com/office/drawing/2014/main" id="{431311F4-F0EC-4465-2F2C-8856D92DC2E9}"/>
              </a:ext>
            </a:extLst>
          </xdr:cNvPr>
          <xdr:cNvSpPr/>
        </xdr:nvSpPr>
        <xdr:spPr>
          <a:xfrm>
            <a:off x="34247" y="4083092"/>
            <a:ext cx="2689460" cy="34164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週休</a:t>
            </a:r>
            <a:r>
              <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日未達成</a:t>
            </a:r>
          </a:p>
        </xdr:txBody>
      </xdr:sp>
      <xdr:sp macro="" textlink="">
        <xdr:nvSpPr>
          <xdr:cNvPr id="40" name="正方形/長方形 39">
            <a:hlinkClick xmlns:r="http://schemas.openxmlformats.org/officeDocument/2006/relationships" r:id="rId7"/>
            <a:extLst>
              <a:ext uri="{FF2B5EF4-FFF2-40B4-BE49-F238E27FC236}">
                <a16:creationId xmlns:a16="http://schemas.microsoft.com/office/drawing/2014/main" id="{37600217-CD68-9FB1-98D5-93EBBCEA4E9D}"/>
              </a:ext>
            </a:extLst>
          </xdr:cNvPr>
          <xdr:cNvSpPr/>
        </xdr:nvSpPr>
        <xdr:spPr>
          <a:xfrm>
            <a:off x="34247" y="4518910"/>
            <a:ext cx="2689460" cy="35097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情報共有システム実施（指定型）</a:t>
            </a:r>
          </a:p>
        </xdr:txBody>
      </xdr:sp>
      <xdr:sp macro="" textlink="">
        <xdr:nvSpPr>
          <xdr:cNvPr id="41" name="正方形/長方形 40">
            <a:hlinkClick xmlns:r="http://schemas.openxmlformats.org/officeDocument/2006/relationships" r:id="rId8"/>
            <a:extLst>
              <a:ext uri="{FF2B5EF4-FFF2-40B4-BE49-F238E27FC236}">
                <a16:creationId xmlns:a16="http://schemas.microsoft.com/office/drawing/2014/main" id="{694FCE3F-D4AF-8208-0A72-762C26255CC7}"/>
              </a:ext>
            </a:extLst>
          </xdr:cNvPr>
          <xdr:cNvSpPr/>
        </xdr:nvSpPr>
        <xdr:spPr>
          <a:xfrm>
            <a:off x="34247" y="4964054"/>
            <a:ext cx="2705407" cy="373349"/>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情報共有システム実施（希望型）</a:t>
            </a:r>
          </a:p>
        </xdr:txBody>
      </xdr:sp>
      <xdr:sp macro="" textlink="">
        <xdr:nvSpPr>
          <xdr:cNvPr id="42" name="正方形/長方形 41">
            <a:hlinkClick xmlns:r="http://schemas.openxmlformats.org/officeDocument/2006/relationships" r:id="rId9"/>
            <a:extLst>
              <a:ext uri="{FF2B5EF4-FFF2-40B4-BE49-F238E27FC236}">
                <a16:creationId xmlns:a16="http://schemas.microsoft.com/office/drawing/2014/main" id="{21EC2BAE-DE7C-0E6C-B17B-353D8F97EA55}"/>
              </a:ext>
            </a:extLst>
          </xdr:cNvPr>
          <xdr:cNvSpPr/>
        </xdr:nvSpPr>
        <xdr:spPr>
          <a:xfrm>
            <a:off x="34247" y="5431576"/>
            <a:ext cx="2708607" cy="35643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別紙　利用ユーザー確認書</a:t>
            </a:r>
          </a:p>
        </xdr:txBody>
      </xdr:sp>
      <xdr:sp macro="" textlink="">
        <xdr:nvSpPr>
          <xdr:cNvPr id="43" name="正方形/長方形 42">
            <a:hlinkClick xmlns:r="http://schemas.openxmlformats.org/officeDocument/2006/relationships" r:id="rId10"/>
            <a:extLst>
              <a:ext uri="{FF2B5EF4-FFF2-40B4-BE49-F238E27FC236}">
                <a16:creationId xmlns:a16="http://schemas.microsoft.com/office/drawing/2014/main" id="{174D5202-9FCF-CD69-77B8-C2DABABDA6C5}"/>
              </a:ext>
            </a:extLst>
          </xdr:cNvPr>
          <xdr:cNvSpPr/>
        </xdr:nvSpPr>
        <xdr:spPr>
          <a:xfrm>
            <a:off x="34247" y="5882182"/>
            <a:ext cx="2705503" cy="358100"/>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遠隔臨場実施（指定型）</a:t>
            </a:r>
          </a:p>
        </xdr:txBody>
      </xdr:sp>
      <xdr:sp macro="" textlink="">
        <xdr:nvSpPr>
          <xdr:cNvPr id="44" name="正方形/長方形 43">
            <a:hlinkClick xmlns:r="http://schemas.openxmlformats.org/officeDocument/2006/relationships" r:id="rId11"/>
            <a:extLst>
              <a:ext uri="{FF2B5EF4-FFF2-40B4-BE49-F238E27FC236}">
                <a16:creationId xmlns:a16="http://schemas.microsoft.com/office/drawing/2014/main" id="{4550745A-8A7B-D281-238E-81245C69EAFF}"/>
              </a:ext>
            </a:extLst>
          </xdr:cNvPr>
          <xdr:cNvSpPr/>
        </xdr:nvSpPr>
        <xdr:spPr>
          <a:xfrm>
            <a:off x="34247" y="6334456"/>
            <a:ext cx="2708660" cy="36006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遠隔臨場実施（希望型）</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45" name="正方形/長方形 44">
            <a:hlinkClick xmlns:r="http://schemas.openxmlformats.org/officeDocument/2006/relationships" r:id="rId12"/>
            <a:extLst>
              <a:ext uri="{FF2B5EF4-FFF2-40B4-BE49-F238E27FC236}">
                <a16:creationId xmlns:a16="http://schemas.microsoft.com/office/drawing/2014/main" id="{74F8C234-FAA7-153D-FE71-27ED23EC8762}"/>
              </a:ext>
            </a:extLst>
          </xdr:cNvPr>
          <xdr:cNvSpPr/>
        </xdr:nvSpPr>
        <xdr:spPr>
          <a:xfrm>
            <a:off x="34247" y="6788694"/>
            <a:ext cx="2705407" cy="347438"/>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快適トイレ実施（希望型）</a:t>
            </a:r>
          </a:p>
        </xdr:txBody>
      </xdr:sp>
      <xdr:sp macro="" textlink="">
        <xdr:nvSpPr>
          <xdr:cNvPr id="46" name="正方形/長方形 45">
            <a:hlinkClick xmlns:r="http://schemas.openxmlformats.org/officeDocument/2006/relationships" r:id="rId13"/>
            <a:extLst>
              <a:ext uri="{FF2B5EF4-FFF2-40B4-BE49-F238E27FC236}">
                <a16:creationId xmlns:a16="http://schemas.microsoft.com/office/drawing/2014/main" id="{E8190C83-A9EE-CEE7-0D81-EC972592E996}"/>
              </a:ext>
            </a:extLst>
          </xdr:cNvPr>
          <xdr:cNvSpPr/>
        </xdr:nvSpPr>
        <xdr:spPr>
          <a:xfrm>
            <a:off x="34247" y="8163658"/>
            <a:ext cx="2708607" cy="358493"/>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熱中症実施</a:t>
            </a:r>
          </a:p>
        </xdr:txBody>
      </xdr:sp>
      <xdr:sp macro="" textlink="">
        <xdr:nvSpPr>
          <xdr:cNvPr id="47" name="正方形/長方形 46">
            <a:hlinkClick xmlns:r="http://schemas.openxmlformats.org/officeDocument/2006/relationships" r:id="rId14"/>
            <a:extLst>
              <a:ext uri="{FF2B5EF4-FFF2-40B4-BE49-F238E27FC236}">
                <a16:creationId xmlns:a16="http://schemas.microsoft.com/office/drawing/2014/main" id="{F84E6117-5269-6E2B-9930-019A62B1821D}"/>
              </a:ext>
            </a:extLst>
          </xdr:cNvPr>
          <xdr:cNvSpPr/>
        </xdr:nvSpPr>
        <xdr:spPr>
          <a:xfrm>
            <a:off x="34247" y="8616325"/>
            <a:ext cx="2686303" cy="36418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熱中症費用</a:t>
            </a:r>
          </a:p>
        </xdr:txBody>
      </xdr:sp>
      <xdr:sp macro="" textlink="">
        <xdr:nvSpPr>
          <xdr:cNvPr id="48" name="正方形/長方形 47">
            <a:hlinkClick xmlns:r="http://schemas.openxmlformats.org/officeDocument/2006/relationships" r:id="rId15"/>
            <a:extLst>
              <a:ext uri="{FF2B5EF4-FFF2-40B4-BE49-F238E27FC236}">
                <a16:creationId xmlns:a16="http://schemas.microsoft.com/office/drawing/2014/main" id="{33273AF5-EB3C-A9D1-455E-3267B4E8E547}"/>
              </a:ext>
            </a:extLst>
          </xdr:cNvPr>
          <xdr:cNvSpPr/>
        </xdr:nvSpPr>
        <xdr:spPr>
          <a:xfrm>
            <a:off x="37422" y="834801"/>
            <a:ext cx="2702390" cy="35812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基本情報入力</a:t>
            </a:r>
          </a:p>
        </xdr:txBody>
      </xdr:sp>
      <xdr:sp macro="" textlink="">
        <xdr:nvSpPr>
          <xdr:cNvPr id="49" name="正方形/長方形 48">
            <a:hlinkClick xmlns:r="http://schemas.openxmlformats.org/officeDocument/2006/relationships" r:id="rId16"/>
            <a:extLst>
              <a:ext uri="{FF2B5EF4-FFF2-40B4-BE49-F238E27FC236}">
                <a16:creationId xmlns:a16="http://schemas.microsoft.com/office/drawing/2014/main" id="{286D90A2-C636-4740-5BDF-764CEB2812B6}"/>
              </a:ext>
            </a:extLst>
          </xdr:cNvPr>
          <xdr:cNvSpPr/>
        </xdr:nvSpPr>
        <xdr:spPr>
          <a:xfrm>
            <a:off x="34247" y="7230306"/>
            <a:ext cx="2705407" cy="372151"/>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快適トイレ未実施（指定型）</a:t>
            </a:r>
          </a:p>
        </xdr:txBody>
      </xdr:sp>
      <xdr:sp macro="" textlink="">
        <xdr:nvSpPr>
          <xdr:cNvPr id="50" name="正方形/長方形 49">
            <a:hlinkClick xmlns:r="http://schemas.openxmlformats.org/officeDocument/2006/relationships" r:id="rId17"/>
            <a:extLst>
              <a:ext uri="{FF2B5EF4-FFF2-40B4-BE49-F238E27FC236}">
                <a16:creationId xmlns:a16="http://schemas.microsoft.com/office/drawing/2014/main" id="{8690592A-5D0F-A352-BDD2-974047C0B0CF}"/>
              </a:ext>
            </a:extLst>
          </xdr:cNvPr>
          <xdr:cNvSpPr/>
        </xdr:nvSpPr>
        <xdr:spPr>
          <a:xfrm>
            <a:off x="34247" y="7696630"/>
            <a:ext cx="2708582" cy="372854"/>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快適トイレ費用</a:t>
            </a:r>
          </a:p>
        </xdr:txBody>
      </xdr:sp>
      <xdr:sp macro="" textlink="">
        <xdr:nvSpPr>
          <xdr:cNvPr id="51" name="正方形/長方形 50">
            <a:hlinkClick xmlns:r="http://schemas.openxmlformats.org/officeDocument/2006/relationships" r:id="rId18"/>
            <a:extLst>
              <a:ext uri="{FF2B5EF4-FFF2-40B4-BE49-F238E27FC236}">
                <a16:creationId xmlns:a16="http://schemas.microsoft.com/office/drawing/2014/main" id="{D1F4F8DE-0CFF-9F16-A2C9-389D59E273D2}"/>
              </a:ext>
            </a:extLst>
          </xdr:cNvPr>
          <xdr:cNvSpPr/>
        </xdr:nvSpPr>
        <xdr:spPr>
          <a:xfrm>
            <a:off x="37422" y="1741528"/>
            <a:ext cx="2696825" cy="372886"/>
          </a:xfrm>
          <a:prstGeom prst="rect">
            <a:avLst/>
          </a:prstGeom>
          <a:solidFill>
            <a:sysClr val="window" lastClr="FFFFFF">
              <a:lumMod val="85000"/>
            </a:sysClr>
          </a:solidFill>
          <a:ln w="12700" cap="flat" cmpd="sng" algn="ctr">
            <a:solidFill>
              <a:sysClr val="windowText" lastClr="000000"/>
            </a:solidFill>
            <a:prstDash val="solid"/>
            <a:miter lim="800000"/>
          </a:ln>
          <a:effectLst/>
          <a:scene3d>
            <a:camera prst="orthographicFront"/>
            <a:lightRig rig="threePt" dir="t"/>
          </a:scene3d>
          <a:sp3d>
            <a:bevelT/>
          </a:sp3d>
        </xdr:spPr>
        <xdr:txBody>
          <a:bodyPr vertOverflow="clip" horzOverflow="clip" wrap="non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ウィークリースタンス実施</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000081\&#37117;&#24066;&#24314;&#35373;&#23616;&#20303;&#23429;&#35506;&#20849;&#29992;\$0-MOBakupH121229\a&#26976;&#65299;&#26399;\&#30067;&#12501;&#12473;&#12510;&#26893;&#27193;\&#40658;&#39658;&#22243;&#22320;&#12501;&#12473;&#12510;&#20869;&#3537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My%20Documents\matsuzawa\&#12402;&#12288;&#20633;&#24536;&#37682;\30_&#24037;&#20107;&#27096;&#24335;\&#26087;Ver\&#26087;_&#29066;&#26412;&#30476;&#20844;&#20849;&#24314;&#31689;&#24037;&#20107;&#27096;&#24335;&#385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2\e\Documents%20and%20Settings\kumamoto\&#12487;&#12473;&#12463;&#12488;&#12483;&#12503;\&#20107;&#21069;&#21332;&#35696;&#12481;&#12455;&#12483;&#12463;&#12471;&#12540;&#1248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hare-1\&#37117;&#24066;&#24314;&#35373;&#23616;&#20849;&#29992;\Documents%20and%20Settings\c0107388\&#12487;&#12473;&#12463;&#12488;&#12483;&#12503;\10&#26376;&#26411;&#26045;&#24037;&#29366;&#27841;&#22577;&#21578;\&#20889;&#30495;&#36028;&#201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内訳Ａ４"/>
      <sheetName val="ﾌｽﾏ表紙"/>
      <sheetName val="仕様書・表紙"/>
      <sheetName val="表紙（決済覧）"/>
      <sheetName val="見積比較表"/>
      <sheetName val="当単価"/>
      <sheetName val="Sheet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様式名称一覧表"/>
      <sheetName val="フローチャート"/>
      <sheetName val="1 着工届"/>
      <sheetName val="2 代理人通知"/>
      <sheetName val="3 経歴書書式"/>
      <sheetName val="4代理人変更"/>
      <sheetName val="5 電気保安"/>
      <sheetName val="6 技能士"/>
      <sheetName val="7 法定外補償"/>
      <sheetName val="8 建退共"/>
      <sheetName val="9 火災保険"/>
      <sheetName val="10-1 工程表（その１）"/>
      <sheetName val="10-2 工程表（その２）"/>
      <sheetName val="11 標識①"/>
      <sheetName val="12 標識②"/>
      <sheetName val="13 標識③"/>
      <sheetName val="14 標識④"/>
      <sheetName val="15 排気ガス対策"/>
      <sheetName val="16 緊急連絡書式"/>
      <sheetName val="17 施工計画書"/>
      <sheetName val="18 写真撮影"/>
      <sheetName val="19 材料搬入"/>
      <sheetName val="20 廃棄物計画書"/>
      <sheetName val="21 主要資材"/>
      <sheetName val="22 材料検査願"/>
      <sheetName val="23 安全訓練"/>
      <sheetName val="24,25 アイドリング"/>
      <sheetName val="26,27 対策機械報告"/>
      <sheetName val="28 施工体制報告"/>
      <sheetName val="29 施工体制台帳"/>
      <sheetName val="30 下請負人"/>
      <sheetName val="31 体系図"/>
      <sheetName val="32 担当技術者"/>
      <sheetName val="33 下請一覧"/>
      <sheetName val="34 発生材報告"/>
      <sheetName val="35 発生材調書"/>
      <sheetName val="36 報告・協議"/>
      <sheetName val="37 検査・立会"/>
      <sheetName val="38 コンクリート配合"/>
      <sheetName val="39 技術管理報告"/>
      <sheetName val="40 品質管理"/>
      <sheetName val="41 出来形管理"/>
      <sheetName val="42 再資源証明"/>
      <sheetName val="43 廃棄物集計"/>
      <sheetName val="44 木材使用量"/>
      <sheetName val="45 ＩＳＯ（県用）"/>
      <sheetName val="46 変更請求"/>
      <sheetName val="47 変更届"/>
      <sheetName val="48 工期延長"/>
      <sheetName val="49 損害通知"/>
      <sheetName val="50 中間検査願"/>
      <sheetName val="51 出来形確認"/>
      <sheetName val="52 社内検査"/>
      <sheetName val="53 社内検査記録"/>
      <sheetName val="54 下検査"/>
      <sheetName val="55 備品引渡"/>
      <sheetName val="56 備品リスト"/>
      <sheetName val="57 備品受領書"/>
      <sheetName val="58 施設台帳"/>
      <sheetName val="59 竣工届"/>
      <sheetName val="60 破壊検査"/>
      <sheetName val="61 目的物引渡"/>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業務編"/>
      <sheetName val="工事編"/>
      <sheetName val="建築業務編"/>
      <sheetName val="建築工事編"/>
      <sheetName val="固定値シート"/>
    </sheetNames>
    <sheetDataSet>
      <sheetData sheetId="0"/>
      <sheetData sheetId="1"/>
      <sheetData sheetId="2"/>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縦型表紙 (0)"/>
      <sheetName val="使い方"/>
      <sheetName val="7月末"/>
      <sheetName val="縦3枚両面形式 (0)"/>
      <sheetName val="横2枚形式 (0)"/>
      <sheetName val="縦3枚形式 (0)"/>
    </sheetNames>
    <sheetDataSet>
      <sheetData sheetId="0"/>
      <sheetData sheetId="1">
        <row r="1">
          <cell r="M1" t="str">
            <v>表紙タイトルリスト</v>
          </cell>
        </row>
        <row r="2">
          <cell r="M2" t="str">
            <v>工事写真帳</v>
          </cell>
        </row>
        <row r="3">
          <cell r="M3" t="str">
            <v>現況写真帳</v>
          </cell>
        </row>
        <row r="4">
          <cell r="M4" t="str">
            <v>段階確認写真帳</v>
          </cell>
        </row>
        <row r="5">
          <cell r="M5" t="str">
            <v>社内検査写真帳</v>
          </cell>
        </row>
      </sheetData>
      <sheetData sheetId="2"/>
      <sheetData sheetId="3"/>
      <sheetData sheetId="4"/>
      <sheetData sheetId="5"/>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bid-portal.kumamoto-idc.pref.kumamoto.jp/" TargetMode="External"/><Relationship Id="rId1" Type="http://schemas.openxmlformats.org/officeDocument/2006/relationships/hyperlink" Target="http://10.110.253.105:8011/MC43201KJS/KJSMain.js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BBEC4-2416-4614-8CB8-22C433BD3F27}">
  <dimension ref="B3:D26"/>
  <sheetViews>
    <sheetView workbookViewId="0">
      <selection activeCell="D11" sqref="D11"/>
    </sheetView>
  </sheetViews>
  <sheetFormatPr defaultRowHeight="18.75"/>
  <cols>
    <col min="1" max="1" width="9" style="268"/>
    <col min="2" max="2" width="14.75" style="268" customWidth="1"/>
    <col min="3" max="3" width="14.375" style="268" customWidth="1"/>
    <col min="4" max="4" width="76.375" style="268" customWidth="1"/>
    <col min="5" max="16384" width="9" style="268"/>
  </cols>
  <sheetData>
    <row r="3" spans="2:4">
      <c r="B3" s="268" t="s">
        <v>417</v>
      </c>
    </row>
    <row r="4" spans="2:4" ht="19.5" thickBot="1"/>
    <row r="5" spans="2:4" ht="19.5" thickBot="1">
      <c r="B5" s="269"/>
      <c r="C5" s="270" t="s">
        <v>418</v>
      </c>
      <c r="D5" s="271" t="s">
        <v>419</v>
      </c>
    </row>
    <row r="6" spans="2:4">
      <c r="B6" s="272" t="s">
        <v>423</v>
      </c>
      <c r="C6" s="273" t="s">
        <v>420</v>
      </c>
      <c r="D6" s="274" t="s">
        <v>424</v>
      </c>
    </row>
    <row r="7" spans="2:4" ht="128.25" customHeight="1">
      <c r="B7" s="275" t="s">
        <v>422</v>
      </c>
      <c r="C7" s="276" t="s">
        <v>421</v>
      </c>
      <c r="D7" s="278" t="s">
        <v>425</v>
      </c>
    </row>
    <row r="8" spans="2:4" ht="16.5" customHeight="1">
      <c r="B8" s="275"/>
      <c r="C8" s="276"/>
      <c r="D8" s="278"/>
    </row>
    <row r="9" spans="2:4">
      <c r="B9" s="275"/>
      <c r="C9" s="276"/>
      <c r="D9" s="277"/>
    </row>
    <row r="10" spans="2:4">
      <c r="B10" s="275"/>
      <c r="C10" s="276"/>
      <c r="D10" s="277"/>
    </row>
    <row r="11" spans="2:4">
      <c r="B11" s="275"/>
      <c r="C11" s="276"/>
      <c r="D11" s="277"/>
    </row>
    <row r="12" spans="2:4">
      <c r="B12" s="275"/>
      <c r="C12" s="276"/>
      <c r="D12" s="277"/>
    </row>
    <row r="13" spans="2:4">
      <c r="B13" s="275"/>
      <c r="C13" s="276"/>
      <c r="D13" s="277"/>
    </row>
    <row r="14" spans="2:4">
      <c r="B14" s="275"/>
      <c r="C14" s="276"/>
      <c r="D14" s="277"/>
    </row>
    <row r="15" spans="2:4">
      <c r="B15" s="275"/>
      <c r="C15" s="276"/>
      <c r="D15" s="277"/>
    </row>
    <row r="16" spans="2:4">
      <c r="B16" s="275"/>
      <c r="C16" s="276"/>
      <c r="D16" s="277"/>
    </row>
    <row r="17" spans="2:4">
      <c r="B17" s="275"/>
      <c r="C17" s="276"/>
      <c r="D17" s="277"/>
    </row>
    <row r="18" spans="2:4">
      <c r="B18" s="275"/>
      <c r="C18" s="276"/>
      <c r="D18" s="277"/>
    </row>
    <row r="19" spans="2:4">
      <c r="B19" s="275"/>
      <c r="C19" s="276"/>
      <c r="D19" s="277"/>
    </row>
    <row r="20" spans="2:4">
      <c r="B20" s="275"/>
      <c r="C20" s="276"/>
      <c r="D20" s="277"/>
    </row>
    <row r="21" spans="2:4">
      <c r="B21" s="275"/>
      <c r="C21" s="276"/>
      <c r="D21" s="277"/>
    </row>
    <row r="22" spans="2:4">
      <c r="B22" s="275"/>
      <c r="C22" s="276"/>
      <c r="D22" s="277"/>
    </row>
    <row r="23" spans="2:4">
      <c r="B23" s="275"/>
      <c r="C23" s="276"/>
      <c r="D23" s="277"/>
    </row>
    <row r="24" spans="2:4">
      <c r="B24" s="275"/>
      <c r="C24" s="276"/>
      <c r="D24" s="277"/>
    </row>
    <row r="25" spans="2:4">
      <c r="B25" s="275"/>
      <c r="C25" s="276"/>
      <c r="D25" s="277"/>
    </row>
    <row r="26" spans="2:4" ht="19.5" thickBot="1">
      <c r="B26" s="279"/>
      <c r="C26" s="280"/>
      <c r="D26" s="281"/>
    </row>
  </sheetData>
  <phoneticPr fontId="3"/>
  <pageMargins left="0.7" right="0.7" top="0.75" bottom="0.75" header="0.3" footer="0.3"/>
  <ignoredErrors>
    <ignoredError sqref="C6:C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15822-9B6D-4751-8E0D-C07F7D37A949}">
  <sheetPr>
    <pageSetUpPr fitToPage="1"/>
  </sheetPr>
  <dimension ref="B1:AZ63"/>
  <sheetViews>
    <sheetView view="pageBreakPreview" zoomScaleNormal="95" zoomScaleSheetLayoutView="100" workbookViewId="0">
      <selection activeCell="D20" sqref="D19:D20"/>
    </sheetView>
  </sheetViews>
  <sheetFormatPr defaultRowHeight="18.75"/>
  <cols>
    <col min="1" max="1" width="39.375" style="38" customWidth="1"/>
    <col min="2" max="165" width="3.25" style="38" customWidth="1"/>
    <col min="166" max="258" width="9" style="38"/>
    <col min="259" max="421" width="3.25" style="38" customWidth="1"/>
    <col min="422" max="514" width="9" style="38"/>
    <col min="515" max="677" width="3.25" style="38" customWidth="1"/>
    <col min="678" max="770" width="9" style="38"/>
    <col min="771" max="933" width="3.25" style="38" customWidth="1"/>
    <col min="934" max="1026" width="9" style="38"/>
    <col min="1027" max="1189" width="3.25" style="38" customWidth="1"/>
    <col min="1190" max="1282" width="9" style="38"/>
    <col min="1283" max="1445" width="3.25" style="38" customWidth="1"/>
    <col min="1446" max="1538" width="9" style="38"/>
    <col min="1539" max="1701" width="3.25" style="38" customWidth="1"/>
    <col min="1702" max="1794" width="9" style="38"/>
    <col min="1795" max="1957" width="3.25" style="38" customWidth="1"/>
    <col min="1958" max="2050" width="9" style="38"/>
    <col min="2051" max="2213" width="3.25" style="38" customWidth="1"/>
    <col min="2214" max="2306" width="9" style="38"/>
    <col min="2307" max="2469" width="3.25" style="38" customWidth="1"/>
    <col min="2470" max="2562" width="9" style="38"/>
    <col min="2563" max="2725" width="3.25" style="38" customWidth="1"/>
    <col min="2726" max="2818" width="9" style="38"/>
    <col min="2819" max="2981" width="3.25" style="38" customWidth="1"/>
    <col min="2982" max="3074" width="9" style="38"/>
    <col min="3075" max="3237" width="3.25" style="38" customWidth="1"/>
    <col min="3238" max="3330" width="9" style="38"/>
    <col min="3331" max="3493" width="3.25" style="38" customWidth="1"/>
    <col min="3494" max="3586" width="9" style="38"/>
    <col min="3587" max="3749" width="3.25" style="38" customWidth="1"/>
    <col min="3750" max="3842" width="9" style="38"/>
    <col min="3843" max="4005" width="3.25" style="38" customWidth="1"/>
    <col min="4006" max="4098" width="9" style="38"/>
    <col min="4099" max="4261" width="3.25" style="38" customWidth="1"/>
    <col min="4262" max="4354" width="9" style="38"/>
    <col min="4355" max="4517" width="3.25" style="38" customWidth="1"/>
    <col min="4518" max="4610" width="9" style="38"/>
    <col min="4611" max="4773" width="3.25" style="38" customWidth="1"/>
    <col min="4774" max="4866" width="9" style="38"/>
    <col min="4867" max="5029" width="3.25" style="38" customWidth="1"/>
    <col min="5030" max="5122" width="9" style="38"/>
    <col min="5123" max="5285" width="3.25" style="38" customWidth="1"/>
    <col min="5286" max="5378" width="9" style="38"/>
    <col min="5379" max="5541" width="3.25" style="38" customWidth="1"/>
    <col min="5542" max="5634" width="9" style="38"/>
    <col min="5635" max="5797" width="3.25" style="38" customWidth="1"/>
    <col min="5798" max="5890" width="9" style="38"/>
    <col min="5891" max="6053" width="3.25" style="38" customWidth="1"/>
    <col min="6054" max="6146" width="9" style="38"/>
    <col min="6147" max="6309" width="3.25" style="38" customWidth="1"/>
    <col min="6310" max="6402" width="9" style="38"/>
    <col min="6403" max="6565" width="3.25" style="38" customWidth="1"/>
    <col min="6566" max="6658" width="9" style="38"/>
    <col min="6659" max="6821" width="3.25" style="38" customWidth="1"/>
    <col min="6822" max="6914" width="9" style="38"/>
    <col min="6915" max="7077" width="3.25" style="38" customWidth="1"/>
    <col min="7078" max="7170" width="9" style="38"/>
    <col min="7171" max="7333" width="3.25" style="38" customWidth="1"/>
    <col min="7334" max="7426" width="9" style="38"/>
    <col min="7427" max="7589" width="3.25" style="38" customWidth="1"/>
    <col min="7590" max="7682" width="9" style="38"/>
    <col min="7683" max="7845" width="3.25" style="38" customWidth="1"/>
    <col min="7846" max="7938" width="9" style="38"/>
    <col min="7939" max="8101" width="3.25" style="38" customWidth="1"/>
    <col min="8102" max="8194" width="9" style="38"/>
    <col min="8195" max="8357" width="3.25" style="38" customWidth="1"/>
    <col min="8358" max="8450" width="9" style="38"/>
    <col min="8451" max="8613" width="3.25" style="38" customWidth="1"/>
    <col min="8614" max="8706" width="9" style="38"/>
    <col min="8707" max="8869" width="3.25" style="38" customWidth="1"/>
    <col min="8870" max="8962" width="9" style="38"/>
    <col min="8963" max="9125" width="3.25" style="38" customWidth="1"/>
    <col min="9126" max="9218" width="9" style="38"/>
    <col min="9219" max="9381" width="3.25" style="38" customWidth="1"/>
    <col min="9382" max="9474" width="9" style="38"/>
    <col min="9475" max="9637" width="3.25" style="38" customWidth="1"/>
    <col min="9638" max="9730" width="9" style="38"/>
    <col min="9731" max="9893" width="3.25" style="38" customWidth="1"/>
    <col min="9894" max="9986" width="9" style="38"/>
    <col min="9987" max="10149" width="3.25" style="38" customWidth="1"/>
    <col min="10150" max="10242" width="9" style="38"/>
    <col min="10243" max="10405" width="3.25" style="38" customWidth="1"/>
    <col min="10406" max="10498" width="9" style="38"/>
    <col min="10499" max="10661" width="3.25" style="38" customWidth="1"/>
    <col min="10662" max="10754" width="9" style="38"/>
    <col min="10755" max="10917" width="3.25" style="38" customWidth="1"/>
    <col min="10918" max="11010" width="9" style="38"/>
    <col min="11011" max="11173" width="3.25" style="38" customWidth="1"/>
    <col min="11174" max="11266" width="9" style="38"/>
    <col min="11267" max="11429" width="3.25" style="38" customWidth="1"/>
    <col min="11430" max="11522" width="9" style="38"/>
    <col min="11523" max="11685" width="3.25" style="38" customWidth="1"/>
    <col min="11686" max="11778" width="9" style="38"/>
    <col min="11779" max="11941" width="3.25" style="38" customWidth="1"/>
    <col min="11942" max="12034" width="9" style="38"/>
    <col min="12035" max="12197" width="3.25" style="38" customWidth="1"/>
    <col min="12198" max="12290" width="9" style="38"/>
    <col min="12291" max="12453" width="3.25" style="38" customWidth="1"/>
    <col min="12454" max="12546" width="9" style="38"/>
    <col min="12547" max="12709" width="3.25" style="38" customWidth="1"/>
    <col min="12710" max="12802" width="9" style="38"/>
    <col min="12803" max="12965" width="3.25" style="38" customWidth="1"/>
    <col min="12966" max="13058" width="9" style="38"/>
    <col min="13059" max="13221" width="3.25" style="38" customWidth="1"/>
    <col min="13222" max="13314" width="9" style="38"/>
    <col min="13315" max="13477" width="3.25" style="38" customWidth="1"/>
    <col min="13478" max="13570" width="9" style="38"/>
    <col min="13571" max="13733" width="3.25" style="38" customWidth="1"/>
    <col min="13734" max="13826" width="9" style="38"/>
    <col min="13827" max="13989" width="3.25" style="38" customWidth="1"/>
    <col min="13990" max="14082" width="9" style="38"/>
    <col min="14083" max="14245" width="3.25" style="38" customWidth="1"/>
    <col min="14246" max="14338" width="9" style="38"/>
    <col min="14339" max="14501" width="3.25" style="38" customWidth="1"/>
    <col min="14502" max="14594" width="9" style="38"/>
    <col min="14595" max="14757" width="3.25" style="38" customWidth="1"/>
    <col min="14758" max="14850" width="9" style="38"/>
    <col min="14851" max="15013" width="3.25" style="38" customWidth="1"/>
    <col min="15014" max="15106" width="9" style="38"/>
    <col min="15107" max="15269" width="3.25" style="38" customWidth="1"/>
    <col min="15270" max="15362" width="9" style="38"/>
    <col min="15363" max="15525" width="3.25" style="38" customWidth="1"/>
    <col min="15526" max="15618" width="9" style="38"/>
    <col min="15619" max="15781" width="3.25" style="38" customWidth="1"/>
    <col min="15782" max="15874" width="9" style="38"/>
    <col min="15875" max="16037" width="3.25" style="38" customWidth="1"/>
    <col min="16038" max="16130" width="9" style="38"/>
    <col min="16131" max="16293" width="3.25" style="38" customWidth="1"/>
    <col min="16294" max="16384" width="9" style="38"/>
  </cols>
  <sheetData>
    <row r="1" spans="2:52" ht="23.25" customHeight="1"/>
    <row r="2" spans="2:52" s="15" customFormat="1" ht="13.5">
      <c r="B2" s="12" t="s">
        <v>27</v>
      </c>
    </row>
    <row r="3" spans="2:52" s="15" customFormat="1" ht="30" customHeight="1" thickBot="1">
      <c r="B3" s="610" t="s">
        <v>28</v>
      </c>
      <c r="C3" s="610"/>
      <c r="D3" s="610"/>
      <c r="E3" s="610"/>
      <c r="F3" s="610"/>
      <c r="G3" s="610"/>
      <c r="H3" s="610"/>
      <c r="I3" s="610"/>
      <c r="J3" s="610"/>
      <c r="K3" s="610"/>
      <c r="L3" s="610"/>
      <c r="M3" s="610"/>
      <c r="N3" s="610"/>
      <c r="O3" s="610"/>
      <c r="P3" s="610"/>
      <c r="Q3" s="610"/>
      <c r="R3" s="610"/>
      <c r="S3" s="610"/>
      <c r="T3" s="610"/>
      <c r="U3" s="610"/>
      <c r="V3" s="610"/>
      <c r="W3" s="610"/>
      <c r="X3" s="610"/>
      <c r="Y3" s="610"/>
      <c r="Z3" s="610"/>
    </row>
    <row r="4" spans="2:52" s="15" customFormat="1" ht="26.1" customHeight="1">
      <c r="B4" s="611" t="s">
        <v>29</v>
      </c>
      <c r="C4" s="558"/>
      <c r="D4" s="558"/>
      <c r="E4" s="562"/>
      <c r="F4" s="612" t="s">
        <v>30</v>
      </c>
      <c r="G4" s="613"/>
      <c r="H4" s="613"/>
      <c r="I4" s="558" t="s">
        <v>31</v>
      </c>
      <c r="J4" s="613"/>
      <c r="K4" s="614"/>
      <c r="L4" s="615" t="s">
        <v>32</v>
      </c>
      <c r="M4" s="558"/>
      <c r="N4" s="559"/>
      <c r="O4" s="622"/>
      <c r="P4" s="623"/>
      <c r="Q4" s="623"/>
      <c r="R4" s="623"/>
      <c r="S4" s="623"/>
      <c r="T4" s="623"/>
      <c r="U4" s="623"/>
      <c r="V4" s="623"/>
      <c r="W4" s="623"/>
      <c r="X4" s="623"/>
      <c r="Y4" s="623"/>
      <c r="Z4" s="624"/>
      <c r="AB4" s="88" t="s">
        <v>212</v>
      </c>
    </row>
    <row r="5" spans="2:52" s="15" customFormat="1" ht="26.1" customHeight="1">
      <c r="B5" s="560" t="s">
        <v>33</v>
      </c>
      <c r="C5" s="533"/>
      <c r="D5" s="533"/>
      <c r="E5" s="534"/>
      <c r="F5" s="604" t="s">
        <v>204</v>
      </c>
      <c r="G5" s="593"/>
      <c r="H5" s="593"/>
      <c r="I5" s="593"/>
      <c r="J5" s="593"/>
      <c r="K5" s="593"/>
      <c r="L5" s="593"/>
      <c r="M5" s="593"/>
      <c r="N5" s="593"/>
      <c r="O5" s="593"/>
      <c r="P5" s="593"/>
      <c r="Q5" s="593"/>
      <c r="R5" s="593"/>
      <c r="S5" s="593"/>
      <c r="T5" s="593"/>
      <c r="U5" s="593"/>
      <c r="V5" s="593"/>
      <c r="W5" s="593"/>
      <c r="X5" s="593"/>
      <c r="Y5" s="593"/>
      <c r="Z5" s="605"/>
      <c r="AB5" s="15" t="s">
        <v>211</v>
      </c>
    </row>
    <row r="6" spans="2:52" s="15" customFormat="1" ht="26.1" customHeight="1">
      <c r="B6" s="560"/>
      <c r="C6" s="533"/>
      <c r="D6" s="533"/>
      <c r="E6" s="534"/>
      <c r="F6" s="570" t="s">
        <v>35</v>
      </c>
      <c r="G6" s="570"/>
      <c r="H6" s="570"/>
      <c r="I6" s="14" t="s">
        <v>36</v>
      </c>
      <c r="J6" s="594"/>
      <c r="K6" s="594"/>
      <c r="L6" s="594"/>
      <c r="M6" s="594"/>
      <c r="N6" s="594"/>
      <c r="O6" s="594"/>
      <c r="P6" s="594"/>
      <c r="Q6" s="594"/>
      <c r="R6" s="594"/>
      <c r="S6" s="594"/>
      <c r="T6" s="594"/>
      <c r="U6" s="594"/>
      <c r="V6" s="594"/>
      <c r="W6" s="594"/>
      <c r="X6" s="594"/>
      <c r="Y6" s="594"/>
      <c r="Z6" s="16" t="s">
        <v>37</v>
      </c>
    </row>
    <row r="7" spans="2:52" s="15" customFormat="1" ht="26.1" customHeight="1" thickBot="1">
      <c r="B7" s="606" t="s">
        <v>3</v>
      </c>
      <c r="C7" s="567"/>
      <c r="D7" s="567"/>
      <c r="E7" s="575"/>
      <c r="F7" s="607" t="str">
        <f>IF(基本情報入力!J4="","",基本情報入力!J4)</f>
        <v/>
      </c>
      <c r="G7" s="608"/>
      <c r="H7" s="608"/>
      <c r="I7" s="608"/>
      <c r="J7" s="608"/>
      <c r="K7" s="608"/>
      <c r="L7" s="608"/>
      <c r="M7" s="608"/>
      <c r="N7" s="608"/>
      <c r="O7" s="608"/>
      <c r="P7" s="608"/>
      <c r="Q7" s="608"/>
      <c r="R7" s="608"/>
      <c r="S7" s="608"/>
      <c r="T7" s="608"/>
      <c r="U7" s="608"/>
      <c r="V7" s="608"/>
      <c r="W7" s="608"/>
      <c r="X7" s="608"/>
      <c r="Y7" s="608"/>
      <c r="Z7" s="609"/>
    </row>
    <row r="8" spans="2:52" s="15" customFormat="1" ht="13.5">
      <c r="B8" s="17"/>
      <c r="C8" s="18" t="s">
        <v>38</v>
      </c>
      <c r="D8" s="18"/>
      <c r="E8" s="18"/>
      <c r="F8" s="18"/>
      <c r="G8" s="18"/>
      <c r="H8" s="18"/>
      <c r="I8" s="18"/>
      <c r="J8" s="18"/>
      <c r="K8" s="18"/>
      <c r="L8" s="18"/>
      <c r="M8" s="18"/>
      <c r="N8" s="18"/>
      <c r="O8" s="18"/>
      <c r="P8" s="18"/>
      <c r="Q8" s="18"/>
      <c r="R8" s="18"/>
      <c r="S8" s="18"/>
      <c r="T8" s="18"/>
      <c r="U8" s="18"/>
      <c r="V8" s="18"/>
      <c r="W8" s="18"/>
      <c r="X8" s="18"/>
      <c r="Y8" s="18"/>
      <c r="Z8" s="19"/>
    </row>
    <row r="9" spans="2:52" s="15" customFormat="1" ht="18" customHeight="1">
      <c r="B9" s="20"/>
      <c r="C9" s="137" t="s">
        <v>221</v>
      </c>
      <c r="D9" s="137"/>
      <c r="E9" s="137"/>
      <c r="F9" s="137"/>
      <c r="G9" s="137"/>
      <c r="H9" s="137"/>
      <c r="I9" s="137"/>
      <c r="J9" s="137"/>
      <c r="K9" s="137"/>
      <c r="L9" s="137"/>
      <c r="M9" s="137"/>
      <c r="N9" s="137"/>
      <c r="O9" s="137"/>
      <c r="P9" s="137"/>
      <c r="Q9" s="137"/>
      <c r="R9" s="137"/>
      <c r="S9" s="137"/>
      <c r="T9" s="137"/>
      <c r="U9" s="137"/>
      <c r="V9" s="137"/>
      <c r="W9" s="137"/>
      <c r="X9" s="137"/>
      <c r="Y9" s="137"/>
      <c r="Z9" s="16"/>
      <c r="AD9" s="136"/>
      <c r="AE9" s="136"/>
      <c r="AF9" s="136"/>
      <c r="AG9" s="136"/>
      <c r="AH9" s="136"/>
      <c r="AI9" s="136"/>
      <c r="AJ9" s="136"/>
      <c r="AK9" s="136"/>
      <c r="AL9" s="136"/>
      <c r="AM9" s="136"/>
      <c r="AN9" s="136"/>
      <c r="AO9" s="136"/>
      <c r="AP9" s="136"/>
      <c r="AQ9" s="136"/>
      <c r="AR9" s="136"/>
      <c r="AS9" s="136"/>
      <c r="AT9" s="136"/>
      <c r="AU9" s="136"/>
      <c r="AV9" s="136"/>
      <c r="AW9" s="136"/>
      <c r="AX9" s="136"/>
      <c r="AY9" s="136"/>
      <c r="AZ9" s="136"/>
    </row>
    <row r="10" spans="2:52" s="15" customFormat="1" ht="18" customHeight="1">
      <c r="B10" s="20"/>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row>
    <row r="11" spans="2:52" s="15" customFormat="1" ht="18" customHeight="1">
      <c r="B11" s="20"/>
      <c r="C11" s="137" t="s">
        <v>222</v>
      </c>
      <c r="D11" s="137"/>
      <c r="E11" s="137"/>
      <c r="F11" s="137"/>
      <c r="G11" s="137"/>
      <c r="H11" s="137"/>
      <c r="I11" s="137"/>
      <c r="J11" s="137"/>
      <c r="K11" s="137"/>
      <c r="L11" s="137"/>
      <c r="M11" s="137"/>
      <c r="N11" s="137"/>
      <c r="O11" s="137"/>
      <c r="P11" s="137"/>
      <c r="Q11" s="137"/>
      <c r="R11" s="137"/>
      <c r="S11" s="137"/>
      <c r="T11" s="137"/>
      <c r="U11" s="137"/>
      <c r="V11" s="137"/>
      <c r="W11" s="137"/>
      <c r="X11" s="137"/>
      <c r="Y11" s="137"/>
      <c r="Z11" s="1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row>
    <row r="12" spans="2:52" s="15" customFormat="1" ht="18" customHeight="1">
      <c r="B12" s="20"/>
      <c r="C12" s="137" t="s">
        <v>223</v>
      </c>
      <c r="D12" s="137"/>
      <c r="E12" s="137"/>
      <c r="F12" s="137"/>
      <c r="G12" s="137"/>
      <c r="H12" s="137"/>
      <c r="I12" s="137"/>
      <c r="J12" s="137"/>
      <c r="K12" s="137"/>
      <c r="L12" s="137"/>
      <c r="M12" s="137"/>
      <c r="N12" s="137"/>
      <c r="O12" s="137"/>
      <c r="P12" s="137"/>
      <c r="Q12" s="137"/>
      <c r="R12" s="137"/>
      <c r="S12" s="137"/>
      <c r="T12" s="137"/>
      <c r="U12" s="137"/>
      <c r="V12" s="137"/>
      <c r="W12" s="137"/>
      <c r="X12" s="137"/>
      <c r="Y12" s="137"/>
      <c r="Z12" s="1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2:52" s="15" customFormat="1" ht="18" customHeight="1">
      <c r="B13" s="20"/>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row>
    <row r="14" spans="2:52" s="15" customFormat="1" ht="18" customHeight="1">
      <c r="B14" s="20"/>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row>
    <row r="15" spans="2:52" s="15" customFormat="1" ht="18" customHeight="1">
      <c r="B15" s="20"/>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row>
    <row r="16" spans="2:52" s="15" customFormat="1" ht="18" customHeight="1">
      <c r="B16" s="20"/>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row>
    <row r="17" spans="2:52" s="15" customFormat="1" ht="18" customHeight="1">
      <c r="B17" s="20"/>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row>
    <row r="18" spans="2:52" s="15" customFormat="1" ht="18" customHeight="1">
      <c r="B18" s="20"/>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row>
    <row r="19" spans="2:52" s="15" customFormat="1" ht="18" customHeight="1">
      <c r="B19" s="20"/>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row>
    <row r="20" spans="2:52" s="15" customFormat="1" ht="18" customHeight="1">
      <c r="B20" s="20"/>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row>
    <row r="21" spans="2:52" s="15" customFormat="1" ht="18" customHeight="1">
      <c r="B21" s="20"/>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row>
    <row r="22" spans="2:52" s="15" customFormat="1" ht="18" customHeight="1">
      <c r="B22" s="20"/>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row>
    <row r="23" spans="2:52" s="15" customFormat="1" ht="18" customHeight="1">
      <c r="B23" s="20"/>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row>
    <row r="24" spans="2:52" s="15" customFormat="1" ht="26.1" customHeight="1" thickBot="1">
      <c r="B24" s="21"/>
      <c r="C24" s="573"/>
      <c r="D24" s="573"/>
      <c r="E24" s="573"/>
      <c r="F24" s="573"/>
      <c r="G24" s="573"/>
      <c r="H24" s="573"/>
      <c r="I24" s="573"/>
      <c r="J24" s="573"/>
      <c r="K24" s="573"/>
      <c r="L24" s="573"/>
      <c r="M24" s="596"/>
      <c r="N24" s="596"/>
      <c r="O24" s="596"/>
      <c r="P24" s="596"/>
      <c r="Q24" s="596"/>
      <c r="R24" s="596"/>
      <c r="S24" s="596"/>
      <c r="T24" s="596"/>
      <c r="U24" s="596"/>
      <c r="V24" s="596"/>
      <c r="W24" s="596"/>
      <c r="X24" s="596"/>
      <c r="Y24" s="596"/>
      <c r="Z24" s="22"/>
    </row>
    <row r="25" spans="2:52" s="15" customFormat="1" ht="16.149999999999999" customHeight="1">
      <c r="B25" s="597"/>
      <c r="C25" s="589" t="s">
        <v>7</v>
      </c>
      <c r="D25" s="567" t="s">
        <v>41</v>
      </c>
      <c r="E25" s="567"/>
      <c r="F25" s="567"/>
      <c r="G25" s="567"/>
      <c r="H25" s="600" t="s">
        <v>42</v>
      </c>
      <c r="I25" s="600"/>
      <c r="J25" s="567"/>
      <c r="K25" s="567" t="s">
        <v>43</v>
      </c>
      <c r="L25" s="567"/>
      <c r="M25" s="567"/>
      <c r="N25" s="567" t="s">
        <v>44</v>
      </c>
      <c r="O25" s="567"/>
      <c r="P25" s="567"/>
      <c r="Q25" s="567"/>
      <c r="R25" s="567" t="s">
        <v>45</v>
      </c>
      <c r="S25" s="567"/>
      <c r="T25" s="567"/>
      <c r="U25" s="567" t="s">
        <v>46</v>
      </c>
      <c r="V25" s="567"/>
      <c r="W25" s="567" t="s">
        <v>47</v>
      </c>
      <c r="X25" s="567"/>
      <c r="Y25" s="567"/>
      <c r="Z25" s="32"/>
    </row>
    <row r="26" spans="2:52" s="15" customFormat="1" ht="16.149999999999999" customHeight="1">
      <c r="B26" s="597"/>
      <c r="C26" s="590"/>
      <c r="D26" s="570"/>
      <c r="E26" s="570"/>
      <c r="F26" s="570"/>
      <c r="G26" s="570"/>
      <c r="H26" s="601"/>
      <c r="I26" s="601"/>
      <c r="J26" s="570"/>
      <c r="K26" s="570"/>
      <c r="L26" s="570"/>
      <c r="M26" s="570"/>
      <c r="N26" s="570"/>
      <c r="O26" s="570"/>
      <c r="P26" s="570"/>
      <c r="Q26" s="570"/>
      <c r="R26" s="570"/>
      <c r="S26" s="570"/>
      <c r="T26" s="570"/>
      <c r="U26" s="570"/>
      <c r="V26" s="570"/>
      <c r="W26" s="570"/>
      <c r="X26" s="570"/>
      <c r="Y26" s="570"/>
      <c r="Z26" s="16"/>
      <c r="AG26" s="39"/>
    </row>
    <row r="27" spans="2:52" s="15" customFormat="1" ht="16.149999999999999" customHeight="1">
      <c r="B27" s="597"/>
      <c r="C27" s="590"/>
      <c r="H27" s="594" t="s">
        <v>49</v>
      </c>
      <c r="I27" s="594"/>
      <c r="J27" s="594"/>
      <c r="K27" s="620" t="s">
        <v>224</v>
      </c>
      <c r="L27" s="620"/>
      <c r="M27" s="620"/>
      <c r="N27" s="620"/>
      <c r="O27" s="620"/>
      <c r="P27" s="620"/>
      <c r="Q27" s="620"/>
      <c r="R27" s="620"/>
      <c r="S27" s="620"/>
      <c r="T27" s="620"/>
      <c r="U27" s="620"/>
      <c r="V27" s="620"/>
      <c r="W27" s="620"/>
      <c r="X27" s="620"/>
      <c r="Z27" s="16"/>
    </row>
    <row r="28" spans="2:52" s="15" customFormat="1" ht="16.149999999999999" customHeight="1">
      <c r="B28" s="597"/>
      <c r="C28" s="590"/>
      <c r="H28" s="594"/>
      <c r="I28" s="594"/>
      <c r="J28" s="594"/>
      <c r="K28" s="620"/>
      <c r="L28" s="620"/>
      <c r="M28" s="620"/>
      <c r="N28" s="620"/>
      <c r="O28" s="620"/>
      <c r="P28" s="620"/>
      <c r="Q28" s="620"/>
      <c r="R28" s="620"/>
      <c r="S28" s="620"/>
      <c r="T28" s="620"/>
      <c r="U28" s="620"/>
      <c r="V28" s="620"/>
      <c r="W28" s="620"/>
      <c r="X28" s="620"/>
      <c r="Z28" s="16"/>
    </row>
    <row r="29" spans="2:52" s="15" customFormat="1" ht="71.25" customHeight="1">
      <c r="B29" s="597"/>
      <c r="C29" s="590"/>
      <c r="H29" s="594"/>
      <c r="I29" s="594"/>
      <c r="J29" s="594"/>
      <c r="K29" s="620"/>
      <c r="L29" s="620"/>
      <c r="M29" s="620"/>
      <c r="N29" s="620"/>
      <c r="O29" s="620"/>
      <c r="P29" s="620"/>
      <c r="Q29" s="620"/>
      <c r="R29" s="620"/>
      <c r="S29" s="620"/>
      <c r="T29" s="620"/>
      <c r="U29" s="620"/>
      <c r="V29" s="620"/>
      <c r="W29" s="620"/>
      <c r="X29" s="620"/>
      <c r="Z29" s="16"/>
    </row>
    <row r="30" spans="2:52" s="15" customFormat="1" ht="21" customHeight="1">
      <c r="B30" s="597"/>
      <c r="C30" s="590"/>
      <c r="K30" s="139" t="s">
        <v>225</v>
      </c>
      <c r="L30" s="138"/>
      <c r="M30" s="138"/>
      <c r="N30" s="138"/>
      <c r="O30" s="619"/>
      <c r="P30" s="619"/>
      <c r="Q30" s="619"/>
      <c r="R30" s="619"/>
      <c r="S30" s="139" t="s">
        <v>226</v>
      </c>
      <c r="U30" s="139"/>
      <c r="V30" s="139"/>
      <c r="W30" s="139"/>
      <c r="X30" s="139"/>
      <c r="Z30" s="16"/>
      <c r="AB30" s="88" t="s">
        <v>325</v>
      </c>
    </row>
    <row r="31" spans="2:52" s="15" customFormat="1" ht="21" customHeight="1">
      <c r="B31" s="597"/>
      <c r="C31" s="599"/>
      <c r="D31" s="28"/>
      <c r="E31" s="28"/>
      <c r="F31" s="28"/>
      <c r="G31" s="28"/>
      <c r="H31" s="28"/>
      <c r="I31" s="28"/>
      <c r="J31" s="28"/>
      <c r="K31" s="28"/>
      <c r="L31" s="28"/>
      <c r="M31" s="28"/>
      <c r="N31" s="602"/>
      <c r="O31" s="602"/>
      <c r="P31" s="602"/>
      <c r="Q31" s="602" t="s">
        <v>52</v>
      </c>
      <c r="R31" s="602"/>
      <c r="S31" s="621"/>
      <c r="T31" s="621"/>
      <c r="U31" s="621"/>
      <c r="V31" s="621"/>
      <c r="W31" s="621"/>
      <c r="X31" s="621"/>
      <c r="Y31" s="621"/>
      <c r="Z31" s="29"/>
      <c r="AB31" s="15" t="s">
        <v>202</v>
      </c>
    </row>
    <row r="32" spans="2:52" s="15" customFormat="1" ht="16.149999999999999" customHeight="1">
      <c r="B32" s="597"/>
      <c r="C32" s="589" t="s">
        <v>53</v>
      </c>
      <c r="D32" s="567" t="s">
        <v>41</v>
      </c>
      <c r="E32" s="567"/>
      <c r="F32" s="567"/>
      <c r="G32" s="567"/>
      <c r="H32" s="592" t="s">
        <v>54</v>
      </c>
      <c r="I32" s="593"/>
      <c r="J32" s="567"/>
      <c r="K32" s="567" t="s">
        <v>44</v>
      </c>
      <c r="L32" s="567"/>
      <c r="M32" s="567"/>
      <c r="N32" s="567" t="s">
        <v>45</v>
      </c>
      <c r="O32" s="567"/>
      <c r="P32" s="567"/>
      <c r="Q32" s="567"/>
      <c r="R32" s="567" t="s">
        <v>55</v>
      </c>
      <c r="S32" s="567"/>
      <c r="T32" s="567"/>
      <c r="U32" s="587" t="s">
        <v>56</v>
      </c>
      <c r="V32" s="567"/>
      <c r="W32" s="567" t="s">
        <v>47</v>
      </c>
      <c r="X32" s="567"/>
      <c r="Y32" s="567"/>
      <c r="Z32" s="32"/>
    </row>
    <row r="33" spans="2:26" s="15" customFormat="1" ht="16.149999999999999" customHeight="1">
      <c r="B33" s="597"/>
      <c r="C33" s="590"/>
      <c r="D33" s="570"/>
      <c r="E33" s="570"/>
      <c r="F33" s="570"/>
      <c r="G33" s="570"/>
      <c r="H33" s="594"/>
      <c r="I33" s="594"/>
      <c r="J33" s="570"/>
      <c r="K33" s="570"/>
      <c r="L33" s="570"/>
      <c r="M33" s="570"/>
      <c r="N33" s="570"/>
      <c r="O33" s="570"/>
      <c r="P33" s="570"/>
      <c r="Q33" s="570"/>
      <c r="R33" s="570"/>
      <c r="S33" s="570"/>
      <c r="T33" s="570"/>
      <c r="U33" s="570"/>
      <c r="V33" s="570"/>
      <c r="W33" s="570"/>
      <c r="X33" s="570"/>
      <c r="Y33" s="570"/>
      <c r="Z33" s="16"/>
    </row>
    <row r="34" spans="2:26" s="15" customFormat="1" ht="16.149999999999999" customHeight="1">
      <c r="B34" s="597"/>
      <c r="C34" s="590"/>
      <c r="H34" s="594" t="s">
        <v>58</v>
      </c>
      <c r="I34" s="594"/>
      <c r="J34" s="594"/>
      <c r="K34" s="595"/>
      <c r="L34" s="595"/>
      <c r="M34" s="595"/>
      <c r="N34" s="595"/>
      <c r="O34" s="595"/>
      <c r="P34" s="595"/>
      <c r="Q34" s="595"/>
      <c r="R34" s="595"/>
      <c r="S34" s="595"/>
      <c r="T34" s="595"/>
      <c r="U34" s="595"/>
      <c r="V34" s="595"/>
      <c r="W34" s="595"/>
      <c r="X34" s="595"/>
      <c r="Z34" s="16"/>
    </row>
    <row r="35" spans="2:26" s="15" customFormat="1" ht="16.149999999999999" customHeight="1">
      <c r="B35" s="597"/>
      <c r="C35" s="590"/>
      <c r="H35" s="594"/>
      <c r="I35" s="594"/>
      <c r="J35" s="594"/>
      <c r="K35" s="595"/>
      <c r="L35" s="595"/>
      <c r="M35" s="595"/>
      <c r="N35" s="595"/>
      <c r="O35" s="595"/>
      <c r="P35" s="595"/>
      <c r="Q35" s="595"/>
      <c r="R35" s="595"/>
      <c r="S35" s="595"/>
      <c r="T35" s="595"/>
      <c r="U35" s="595"/>
      <c r="V35" s="595"/>
      <c r="W35" s="595"/>
      <c r="X35" s="595"/>
      <c r="Z35" s="16"/>
    </row>
    <row r="36" spans="2:26" s="15" customFormat="1" ht="9" customHeight="1">
      <c r="B36" s="597"/>
      <c r="C36" s="590"/>
      <c r="H36" s="594"/>
      <c r="I36" s="594"/>
      <c r="J36" s="594"/>
      <c r="K36" s="595"/>
      <c r="L36" s="595"/>
      <c r="M36" s="595"/>
      <c r="N36" s="595"/>
      <c r="O36" s="595"/>
      <c r="P36" s="595"/>
      <c r="Q36" s="595"/>
      <c r="R36" s="595"/>
      <c r="S36" s="595"/>
      <c r="T36" s="595"/>
      <c r="U36" s="595"/>
      <c r="V36" s="595"/>
      <c r="W36" s="595"/>
      <c r="X36" s="595"/>
      <c r="Z36" s="16"/>
    </row>
    <row r="37" spans="2:26" s="15" customFormat="1" ht="16.149999999999999" customHeight="1" thickBot="1">
      <c r="B37" s="598"/>
      <c r="C37" s="591"/>
      <c r="D37" s="34"/>
      <c r="E37" s="34"/>
      <c r="F37" s="34"/>
      <c r="G37" s="34"/>
      <c r="H37" s="34"/>
      <c r="I37" s="34"/>
      <c r="J37" s="34"/>
      <c r="K37" s="34"/>
      <c r="L37" s="34"/>
      <c r="M37" s="34"/>
      <c r="N37" s="573"/>
      <c r="O37" s="573"/>
      <c r="P37" s="573"/>
      <c r="Q37" s="573" t="s">
        <v>52</v>
      </c>
      <c r="R37" s="573"/>
      <c r="S37" s="588"/>
      <c r="T37" s="588"/>
      <c r="U37" s="588"/>
      <c r="V37" s="588"/>
      <c r="W37" s="588"/>
      <c r="X37" s="588"/>
      <c r="Y37" s="588"/>
      <c r="Z37" s="22"/>
    </row>
    <row r="38" spans="2:26" s="15" customFormat="1" ht="14.25" thickBot="1"/>
    <row r="39" spans="2:26" s="15" customFormat="1" ht="13.5" customHeight="1">
      <c r="B39" s="538" t="str">
        <f>基本情報入力!E24</f>
        <v>課長</v>
      </c>
      <c r="C39" s="539"/>
      <c r="D39" s="539"/>
      <c r="E39" s="542" t="str">
        <f>基本情報入力!H24</f>
        <v>副課長</v>
      </c>
      <c r="F39" s="539"/>
      <c r="G39" s="539"/>
      <c r="H39" s="543" t="str">
        <f>基本情報入力!K24</f>
        <v>課長補佐</v>
      </c>
      <c r="I39" s="539"/>
      <c r="J39" s="539"/>
      <c r="K39" s="545" t="str">
        <f>基本情報入力!N24</f>
        <v>総括監督員</v>
      </c>
      <c r="L39" s="546"/>
      <c r="M39" s="547"/>
      <c r="N39" s="545" t="str">
        <f>基本情報入力!Q24</f>
        <v>主任監督員</v>
      </c>
      <c r="O39" s="546"/>
      <c r="P39" s="546"/>
      <c r="Q39" s="546"/>
      <c r="R39" s="546"/>
      <c r="S39" s="554"/>
      <c r="T39" s="35"/>
      <c r="U39" s="557" t="str">
        <f>基本情報入力!U24</f>
        <v>現　場
代理人</v>
      </c>
      <c r="V39" s="558"/>
      <c r="W39" s="559"/>
      <c r="X39" s="561" t="str">
        <f>基本情報入力!X24</f>
        <v>主　任
（監　理）
技術者</v>
      </c>
      <c r="Y39" s="558"/>
      <c r="Z39" s="562"/>
    </row>
    <row r="40" spans="2:26" s="15" customFormat="1" ht="13.5" customHeight="1">
      <c r="B40" s="540"/>
      <c r="C40" s="541"/>
      <c r="D40" s="541"/>
      <c r="E40" s="541"/>
      <c r="F40" s="541"/>
      <c r="G40" s="541"/>
      <c r="H40" s="544"/>
      <c r="I40" s="541"/>
      <c r="J40" s="541"/>
      <c r="K40" s="548"/>
      <c r="L40" s="549"/>
      <c r="M40" s="550"/>
      <c r="N40" s="548"/>
      <c r="O40" s="549"/>
      <c r="P40" s="549"/>
      <c r="Q40" s="549"/>
      <c r="R40" s="549"/>
      <c r="S40" s="555"/>
      <c r="T40" s="35"/>
      <c r="U40" s="560"/>
      <c r="V40" s="533"/>
      <c r="W40" s="544"/>
      <c r="X40" s="532"/>
      <c r="Y40" s="533"/>
      <c r="Z40" s="534"/>
    </row>
    <row r="41" spans="2:26" s="15" customFormat="1" ht="13.5" customHeight="1">
      <c r="B41" s="540"/>
      <c r="C41" s="541"/>
      <c r="D41" s="541"/>
      <c r="E41" s="541"/>
      <c r="F41" s="541"/>
      <c r="G41" s="541"/>
      <c r="H41" s="544"/>
      <c r="I41" s="541"/>
      <c r="J41" s="541"/>
      <c r="K41" s="548"/>
      <c r="L41" s="549"/>
      <c r="M41" s="550"/>
      <c r="N41" s="548"/>
      <c r="O41" s="549"/>
      <c r="P41" s="549"/>
      <c r="Q41" s="549"/>
      <c r="R41" s="549"/>
      <c r="S41" s="555"/>
      <c r="T41" s="35"/>
      <c r="U41" s="560"/>
      <c r="V41" s="533"/>
      <c r="W41" s="544"/>
      <c r="X41" s="532"/>
      <c r="Y41" s="533"/>
      <c r="Z41" s="534"/>
    </row>
    <row r="42" spans="2:26" s="15" customFormat="1" ht="13.5">
      <c r="B42" s="540"/>
      <c r="C42" s="541"/>
      <c r="D42" s="541"/>
      <c r="E42" s="541"/>
      <c r="F42" s="541"/>
      <c r="G42" s="541"/>
      <c r="H42" s="544"/>
      <c r="I42" s="541"/>
      <c r="J42" s="541"/>
      <c r="K42" s="551"/>
      <c r="L42" s="552"/>
      <c r="M42" s="553"/>
      <c r="N42" s="551"/>
      <c r="O42" s="552"/>
      <c r="P42" s="552"/>
      <c r="Q42" s="552"/>
      <c r="R42" s="552"/>
      <c r="S42" s="556"/>
      <c r="T42" s="35"/>
      <c r="U42" s="560"/>
      <c r="V42" s="533"/>
      <c r="W42" s="544"/>
      <c r="X42" s="532"/>
      <c r="Y42" s="533"/>
      <c r="Z42" s="534"/>
    </row>
    <row r="43" spans="2:26" s="15" customFormat="1" ht="13.5">
      <c r="B43" s="540"/>
      <c r="C43" s="541"/>
      <c r="D43" s="541"/>
      <c r="E43" s="541"/>
      <c r="F43" s="541"/>
      <c r="G43" s="541"/>
      <c r="H43" s="544"/>
      <c r="I43" s="541"/>
      <c r="J43" s="541"/>
      <c r="K43" s="566"/>
      <c r="L43" s="567"/>
      <c r="M43" s="568"/>
      <c r="N43" s="566"/>
      <c r="O43" s="567"/>
      <c r="P43" s="567"/>
      <c r="Q43" s="567"/>
      <c r="R43" s="567"/>
      <c r="S43" s="575"/>
      <c r="T43" s="36"/>
      <c r="U43" s="560"/>
      <c r="V43" s="533"/>
      <c r="W43" s="544"/>
      <c r="X43" s="532"/>
      <c r="Y43" s="533"/>
      <c r="Z43" s="534"/>
    </row>
    <row r="44" spans="2:26" s="15" customFormat="1" ht="13.5">
      <c r="B44" s="540"/>
      <c r="C44" s="541"/>
      <c r="D44" s="541"/>
      <c r="E44" s="541"/>
      <c r="F44" s="541"/>
      <c r="G44" s="541"/>
      <c r="H44" s="544"/>
      <c r="I44" s="541"/>
      <c r="J44" s="541"/>
      <c r="K44" s="569"/>
      <c r="L44" s="570"/>
      <c r="M44" s="571"/>
      <c r="N44" s="569"/>
      <c r="O44" s="570"/>
      <c r="P44" s="570"/>
      <c r="Q44" s="570"/>
      <c r="R44" s="570"/>
      <c r="S44" s="576"/>
      <c r="T44" s="36"/>
      <c r="U44" s="560"/>
      <c r="V44" s="533"/>
      <c r="W44" s="544"/>
      <c r="X44" s="532"/>
      <c r="Y44" s="533"/>
      <c r="Z44" s="534"/>
    </row>
    <row r="45" spans="2:26" s="15" customFormat="1" ht="13.5">
      <c r="B45" s="540"/>
      <c r="C45" s="541"/>
      <c r="D45" s="541"/>
      <c r="E45" s="541"/>
      <c r="F45" s="541"/>
      <c r="G45" s="541"/>
      <c r="H45" s="544"/>
      <c r="I45" s="541"/>
      <c r="J45" s="541"/>
      <c r="K45" s="569"/>
      <c r="L45" s="570"/>
      <c r="M45" s="571"/>
      <c r="N45" s="569"/>
      <c r="O45" s="570"/>
      <c r="P45" s="570"/>
      <c r="Q45" s="570"/>
      <c r="R45" s="570"/>
      <c r="S45" s="576"/>
      <c r="T45" s="36"/>
      <c r="U45" s="560"/>
      <c r="V45" s="533"/>
      <c r="W45" s="544"/>
      <c r="X45" s="532"/>
      <c r="Y45" s="533"/>
      <c r="Z45" s="534"/>
    </row>
    <row r="46" spans="2:26" s="15" customFormat="1" ht="14.25" thickBot="1">
      <c r="B46" s="563"/>
      <c r="C46" s="564"/>
      <c r="D46" s="564"/>
      <c r="E46" s="564"/>
      <c r="F46" s="564"/>
      <c r="G46" s="564"/>
      <c r="H46" s="565"/>
      <c r="I46" s="564"/>
      <c r="J46" s="564"/>
      <c r="K46" s="572"/>
      <c r="L46" s="573"/>
      <c r="M46" s="574"/>
      <c r="N46" s="572"/>
      <c r="O46" s="573"/>
      <c r="P46" s="573"/>
      <c r="Q46" s="573"/>
      <c r="R46" s="573"/>
      <c r="S46" s="577"/>
      <c r="T46" s="36"/>
      <c r="U46" s="578"/>
      <c r="V46" s="536"/>
      <c r="W46" s="565"/>
      <c r="X46" s="535"/>
      <c r="Y46" s="536"/>
      <c r="Z46" s="537"/>
    </row>
    <row r="47" spans="2:26" ht="19.5" thickBot="1">
      <c r="B47" s="37" t="s">
        <v>63</v>
      </c>
    </row>
    <row r="48" spans="2:26" ht="9.9499999999999993" customHeight="1">
      <c r="B48" s="580" t="s">
        <v>64</v>
      </c>
      <c r="C48" s="586" t="s">
        <v>65</v>
      </c>
      <c r="D48" s="539"/>
      <c r="E48" s="539"/>
      <c r="F48" s="539" t="s">
        <v>66</v>
      </c>
      <c r="G48" s="539"/>
      <c r="H48" s="539"/>
      <c r="I48" s="543" t="s">
        <v>67</v>
      </c>
      <c r="J48" s="539"/>
      <c r="K48" s="539"/>
      <c r="L48" s="542" t="s">
        <v>68</v>
      </c>
      <c r="M48" s="542"/>
      <c r="N48" s="542"/>
      <c r="O48" s="546" t="s">
        <v>69</v>
      </c>
      <c r="P48" s="546"/>
      <c r="Q48" s="554"/>
      <c r="R48" s="15"/>
      <c r="S48" s="557" t="s">
        <v>61</v>
      </c>
      <c r="T48" s="558"/>
      <c r="U48" s="559"/>
      <c r="V48" s="561" t="s">
        <v>62</v>
      </c>
      <c r="W48" s="558"/>
      <c r="X48" s="562"/>
      <c r="Y48" s="15"/>
    </row>
    <row r="49" spans="2:34" ht="9.9499999999999993" customHeight="1">
      <c r="B49" s="581"/>
      <c r="C49" s="540"/>
      <c r="D49" s="541"/>
      <c r="E49" s="541"/>
      <c r="F49" s="541"/>
      <c r="G49" s="541"/>
      <c r="H49" s="541"/>
      <c r="I49" s="544"/>
      <c r="J49" s="541"/>
      <c r="K49" s="541"/>
      <c r="L49" s="583"/>
      <c r="M49" s="583"/>
      <c r="N49" s="583"/>
      <c r="O49" s="549"/>
      <c r="P49" s="549"/>
      <c r="Q49" s="555"/>
      <c r="R49" s="15"/>
      <c r="S49" s="560"/>
      <c r="T49" s="533"/>
      <c r="U49" s="544"/>
      <c r="V49" s="532"/>
      <c r="W49" s="533"/>
      <c r="X49" s="534"/>
      <c r="Y49" s="15"/>
    </row>
    <row r="50" spans="2:34" ht="9.9499999999999993" customHeight="1">
      <c r="B50" s="581"/>
      <c r="C50" s="540"/>
      <c r="D50" s="541"/>
      <c r="E50" s="541"/>
      <c r="F50" s="541"/>
      <c r="G50" s="541"/>
      <c r="H50" s="541"/>
      <c r="I50" s="544"/>
      <c r="J50" s="541"/>
      <c r="K50" s="541"/>
      <c r="L50" s="583"/>
      <c r="M50" s="583"/>
      <c r="N50" s="583"/>
      <c r="O50" s="549"/>
      <c r="P50" s="549"/>
      <c r="Q50" s="555"/>
      <c r="R50" s="15"/>
      <c r="S50" s="560"/>
      <c r="T50" s="533"/>
      <c r="U50" s="544"/>
      <c r="V50" s="532"/>
      <c r="W50" s="533"/>
      <c r="X50" s="534"/>
      <c r="Y50" s="15"/>
    </row>
    <row r="51" spans="2:34" ht="9.9499999999999993" customHeight="1">
      <c r="B51" s="581"/>
      <c r="C51" s="540"/>
      <c r="D51" s="541"/>
      <c r="E51" s="541"/>
      <c r="F51" s="541"/>
      <c r="G51" s="541"/>
      <c r="H51" s="541"/>
      <c r="I51" s="544"/>
      <c r="J51" s="541"/>
      <c r="K51" s="541"/>
      <c r="L51" s="583"/>
      <c r="M51" s="583"/>
      <c r="N51" s="583"/>
      <c r="O51" s="552"/>
      <c r="P51" s="552"/>
      <c r="Q51" s="556"/>
      <c r="R51" s="15"/>
      <c r="S51" s="560"/>
      <c r="T51" s="533"/>
      <c r="U51" s="544"/>
      <c r="V51" s="532"/>
      <c r="W51" s="533"/>
      <c r="X51" s="534"/>
      <c r="Y51" s="15"/>
    </row>
    <row r="52" spans="2:34" ht="12" customHeight="1">
      <c r="B52" s="581"/>
      <c r="C52" s="540"/>
      <c r="D52" s="541"/>
      <c r="E52" s="541"/>
      <c r="F52" s="541"/>
      <c r="G52" s="541"/>
      <c r="H52" s="541"/>
      <c r="I52" s="544"/>
      <c r="J52" s="541"/>
      <c r="K52" s="541"/>
      <c r="L52" s="541"/>
      <c r="M52" s="541"/>
      <c r="N52" s="541"/>
      <c r="O52" s="567"/>
      <c r="P52" s="567"/>
      <c r="Q52" s="575"/>
      <c r="R52" s="15"/>
      <c r="S52" s="560"/>
      <c r="T52" s="533"/>
      <c r="U52" s="544"/>
      <c r="V52" s="532"/>
      <c r="W52" s="533"/>
      <c r="X52" s="534"/>
      <c r="Y52" s="15"/>
    </row>
    <row r="53" spans="2:34" ht="12" customHeight="1">
      <c r="B53" s="581"/>
      <c r="C53" s="540"/>
      <c r="D53" s="541"/>
      <c r="E53" s="541"/>
      <c r="F53" s="541"/>
      <c r="G53" s="541"/>
      <c r="H53" s="541"/>
      <c r="I53" s="544"/>
      <c r="J53" s="541"/>
      <c r="K53" s="541"/>
      <c r="L53" s="541"/>
      <c r="M53" s="541"/>
      <c r="N53" s="541"/>
      <c r="O53" s="570"/>
      <c r="P53" s="570"/>
      <c r="Q53" s="576"/>
      <c r="R53" s="15"/>
      <c r="S53" s="560"/>
      <c r="T53" s="533"/>
      <c r="U53" s="544"/>
      <c r="V53" s="532"/>
      <c r="W53" s="533"/>
      <c r="X53" s="534"/>
      <c r="Y53" s="15"/>
    </row>
    <row r="54" spans="2:34" ht="12" customHeight="1">
      <c r="B54" s="581"/>
      <c r="C54" s="540"/>
      <c r="D54" s="541"/>
      <c r="E54" s="541"/>
      <c r="F54" s="541"/>
      <c r="G54" s="541"/>
      <c r="H54" s="541"/>
      <c r="I54" s="544"/>
      <c r="J54" s="541"/>
      <c r="K54" s="541"/>
      <c r="L54" s="541"/>
      <c r="M54" s="541"/>
      <c r="N54" s="541"/>
      <c r="O54" s="570"/>
      <c r="P54" s="570"/>
      <c r="Q54" s="576"/>
      <c r="R54" s="15"/>
      <c r="S54" s="560"/>
      <c r="T54" s="533"/>
      <c r="U54" s="544"/>
      <c r="V54" s="532"/>
      <c r="W54" s="533"/>
      <c r="X54" s="534"/>
      <c r="Y54" s="15"/>
    </row>
    <row r="55" spans="2:34" ht="12" customHeight="1" thickBot="1">
      <c r="B55" s="582"/>
      <c r="C55" s="563"/>
      <c r="D55" s="564"/>
      <c r="E55" s="564"/>
      <c r="F55" s="564"/>
      <c r="G55" s="564"/>
      <c r="H55" s="564"/>
      <c r="I55" s="565"/>
      <c r="J55" s="564"/>
      <c r="K55" s="564"/>
      <c r="L55" s="564"/>
      <c r="M55" s="564"/>
      <c r="N55" s="564"/>
      <c r="O55" s="573"/>
      <c r="P55" s="573"/>
      <c r="Q55" s="577"/>
      <c r="R55" s="15"/>
      <c r="S55" s="578"/>
      <c r="T55" s="536"/>
      <c r="U55" s="565"/>
      <c r="V55" s="535"/>
      <c r="W55" s="536"/>
      <c r="X55" s="537"/>
      <c r="Y55" s="15"/>
    </row>
    <row r="56" spans="2:34" ht="9.9499999999999993" customHeight="1">
      <c r="B56" s="580" t="s">
        <v>70</v>
      </c>
      <c r="C56" s="559" t="s">
        <v>65</v>
      </c>
      <c r="D56" s="539"/>
      <c r="E56" s="539"/>
      <c r="F56" s="539" t="s">
        <v>66</v>
      </c>
      <c r="G56" s="539"/>
      <c r="H56" s="539"/>
      <c r="I56" s="542" t="s">
        <v>72</v>
      </c>
      <c r="J56" s="542"/>
      <c r="K56" s="542"/>
      <c r="L56" s="545" t="s">
        <v>69</v>
      </c>
      <c r="M56" s="546"/>
      <c r="N56" s="554"/>
      <c r="O56" s="39"/>
      <c r="P56" s="39"/>
      <c r="Q56" s="39"/>
      <c r="R56"/>
      <c r="S56" s="579"/>
      <c r="T56" s="570"/>
      <c r="U56" s="570"/>
      <c r="V56" s="570"/>
      <c r="W56" s="570"/>
      <c r="X56" s="570"/>
      <c r="Y56" s="570"/>
      <c r="Z56" s="549"/>
      <c r="AA56" s="570"/>
      <c r="AB56" s="570"/>
      <c r="AC56" s="549"/>
      <c r="AD56" s="549"/>
      <c r="AE56" s="549"/>
      <c r="AF56" s="549"/>
      <c r="AG56" s="549"/>
      <c r="AH56" s="549"/>
    </row>
    <row r="57" spans="2:34" ht="9.9499999999999993" customHeight="1">
      <c r="B57" s="581"/>
      <c r="C57" s="544"/>
      <c r="D57" s="541"/>
      <c r="E57" s="541"/>
      <c r="F57" s="541"/>
      <c r="G57" s="541"/>
      <c r="H57" s="541"/>
      <c r="I57" s="583"/>
      <c r="J57" s="583"/>
      <c r="K57" s="583"/>
      <c r="L57" s="548"/>
      <c r="M57" s="549"/>
      <c r="N57" s="555"/>
      <c r="O57" s="39"/>
      <c r="P57" s="39"/>
      <c r="Q57" s="39"/>
      <c r="S57" s="579"/>
      <c r="T57" s="570"/>
      <c r="U57" s="570"/>
      <c r="V57" s="570"/>
      <c r="W57" s="570"/>
      <c r="X57" s="570"/>
      <c r="Y57" s="570"/>
      <c r="Z57" s="570"/>
      <c r="AA57" s="570"/>
      <c r="AB57" s="570"/>
      <c r="AC57" s="549"/>
      <c r="AD57" s="549"/>
      <c r="AE57" s="549"/>
      <c r="AF57" s="549"/>
      <c r="AG57" s="549"/>
      <c r="AH57" s="549"/>
    </row>
    <row r="58" spans="2:34" ht="9.9499999999999993" customHeight="1">
      <c r="B58" s="581"/>
      <c r="C58" s="544"/>
      <c r="D58" s="541"/>
      <c r="E58" s="541"/>
      <c r="F58" s="541"/>
      <c r="G58" s="541"/>
      <c r="H58" s="541"/>
      <c r="I58" s="583"/>
      <c r="J58" s="583"/>
      <c r="K58" s="583"/>
      <c r="L58" s="548"/>
      <c r="M58" s="549"/>
      <c r="N58" s="555"/>
      <c r="O58" s="39"/>
      <c r="P58" s="39"/>
      <c r="Q58" s="39"/>
      <c r="S58" s="579"/>
      <c r="T58" s="570"/>
      <c r="U58" s="570"/>
      <c r="V58" s="570"/>
      <c r="W58" s="570"/>
      <c r="X58" s="570"/>
      <c r="Y58" s="570"/>
      <c r="Z58" s="570"/>
      <c r="AA58" s="570"/>
      <c r="AB58" s="570"/>
      <c r="AC58" s="549"/>
      <c r="AD58" s="549"/>
      <c r="AE58" s="549"/>
      <c r="AF58" s="549"/>
      <c r="AG58" s="549"/>
      <c r="AH58" s="549"/>
    </row>
    <row r="59" spans="2:34" ht="9.9499999999999993" customHeight="1">
      <c r="B59" s="581"/>
      <c r="C59" s="544"/>
      <c r="D59" s="541"/>
      <c r="E59" s="541"/>
      <c r="F59" s="541"/>
      <c r="G59" s="541"/>
      <c r="H59" s="541"/>
      <c r="I59" s="583"/>
      <c r="J59" s="583"/>
      <c r="K59" s="583"/>
      <c r="L59" s="551"/>
      <c r="M59" s="552"/>
      <c r="N59" s="556"/>
      <c r="O59" s="39"/>
      <c r="P59" s="39"/>
      <c r="Q59" s="39"/>
      <c r="S59" s="579"/>
      <c r="T59" s="570"/>
      <c r="U59" s="570"/>
      <c r="V59" s="570"/>
      <c r="W59" s="570"/>
      <c r="X59" s="570"/>
      <c r="Y59" s="570"/>
      <c r="Z59" s="570"/>
      <c r="AA59" s="570"/>
      <c r="AB59" s="570"/>
      <c r="AC59" s="549"/>
      <c r="AD59" s="549"/>
      <c r="AE59" s="549"/>
      <c r="AF59" s="549"/>
      <c r="AG59" s="549"/>
      <c r="AH59" s="549"/>
    </row>
    <row r="60" spans="2:34" ht="12" customHeight="1">
      <c r="B60" s="581"/>
      <c r="C60" s="544"/>
      <c r="D60" s="541"/>
      <c r="E60" s="541"/>
      <c r="F60" s="541"/>
      <c r="G60" s="541"/>
      <c r="H60" s="541"/>
      <c r="I60" s="544"/>
      <c r="J60" s="541"/>
      <c r="K60" s="541"/>
      <c r="L60" s="541"/>
      <c r="M60" s="541"/>
      <c r="N60" s="584"/>
      <c r="O60" s="20"/>
      <c r="P60" s="15"/>
      <c r="Q60" s="15"/>
      <c r="S60" s="579"/>
      <c r="T60" s="570"/>
      <c r="U60" s="570"/>
      <c r="V60" s="570"/>
      <c r="W60" s="570"/>
      <c r="X60" s="570"/>
      <c r="Y60" s="570"/>
      <c r="Z60" s="570"/>
      <c r="AA60" s="570"/>
      <c r="AB60" s="570"/>
      <c r="AC60" s="570"/>
      <c r="AD60" s="570"/>
      <c r="AE60" s="570"/>
      <c r="AF60" s="570"/>
      <c r="AG60" s="570"/>
      <c r="AH60" s="570"/>
    </row>
    <row r="61" spans="2:34" ht="12" customHeight="1">
      <c r="B61" s="581"/>
      <c r="C61" s="544"/>
      <c r="D61" s="541"/>
      <c r="E61" s="541"/>
      <c r="F61" s="541"/>
      <c r="G61" s="541"/>
      <c r="H61" s="541"/>
      <c r="I61" s="544"/>
      <c r="J61" s="541"/>
      <c r="K61" s="541"/>
      <c r="L61" s="541"/>
      <c r="M61" s="541"/>
      <c r="N61" s="584"/>
      <c r="O61" s="15"/>
      <c r="P61" s="15"/>
      <c r="Q61" s="15"/>
      <c r="S61" s="579"/>
      <c r="T61" s="570"/>
      <c r="U61" s="570"/>
      <c r="V61" s="570"/>
      <c r="W61" s="570"/>
      <c r="X61" s="570"/>
      <c r="Y61" s="570"/>
      <c r="Z61" s="570"/>
      <c r="AA61" s="570"/>
      <c r="AB61" s="570"/>
      <c r="AC61" s="570"/>
      <c r="AD61" s="570"/>
      <c r="AE61" s="570"/>
      <c r="AF61" s="570"/>
      <c r="AG61" s="570"/>
      <c r="AH61" s="570"/>
    </row>
    <row r="62" spans="2:34" ht="12" customHeight="1">
      <c r="B62" s="581"/>
      <c r="C62" s="544"/>
      <c r="D62" s="541"/>
      <c r="E62" s="541"/>
      <c r="F62" s="541"/>
      <c r="G62" s="541"/>
      <c r="H62" s="541"/>
      <c r="I62" s="544"/>
      <c r="J62" s="541"/>
      <c r="K62" s="541"/>
      <c r="L62" s="541"/>
      <c r="M62" s="541"/>
      <c r="N62" s="584"/>
      <c r="O62" s="15"/>
      <c r="P62" s="15"/>
      <c r="Q62" s="15"/>
      <c r="S62" s="579"/>
      <c r="T62" s="570"/>
      <c r="U62" s="570"/>
      <c r="V62" s="570"/>
      <c r="W62" s="570"/>
      <c r="X62" s="570"/>
      <c r="Y62" s="570"/>
      <c r="Z62" s="570"/>
      <c r="AA62" s="570"/>
      <c r="AB62" s="570"/>
      <c r="AC62" s="570"/>
      <c r="AD62" s="570"/>
      <c r="AE62" s="570"/>
      <c r="AF62" s="570"/>
      <c r="AG62" s="570"/>
      <c r="AH62" s="570"/>
    </row>
    <row r="63" spans="2:34" ht="12" customHeight="1" thickBot="1">
      <c r="B63" s="582"/>
      <c r="C63" s="565"/>
      <c r="D63" s="564"/>
      <c r="E63" s="564"/>
      <c r="F63" s="564"/>
      <c r="G63" s="564"/>
      <c r="H63" s="564"/>
      <c r="I63" s="565"/>
      <c r="J63" s="564"/>
      <c r="K63" s="564"/>
      <c r="L63" s="564"/>
      <c r="M63" s="564"/>
      <c r="N63" s="585"/>
      <c r="O63" s="15"/>
      <c r="P63" s="15"/>
      <c r="Q63" s="15"/>
      <c r="S63" s="579"/>
      <c r="T63" s="570"/>
      <c r="U63" s="570"/>
      <c r="V63" s="570"/>
      <c r="W63" s="570"/>
      <c r="X63" s="570"/>
      <c r="Y63" s="570"/>
      <c r="Z63" s="570"/>
      <c r="AA63" s="570"/>
      <c r="AB63" s="570"/>
      <c r="AC63" s="570"/>
      <c r="AD63" s="570"/>
      <c r="AE63" s="570"/>
      <c r="AF63" s="570"/>
      <c r="AG63" s="570"/>
      <c r="AH63" s="570"/>
    </row>
  </sheetData>
  <mergeCells count="101">
    <mergeCell ref="B5:E6"/>
    <mergeCell ref="F5:Z5"/>
    <mergeCell ref="F6:H6"/>
    <mergeCell ref="J6:Y6"/>
    <mergeCell ref="B7:E7"/>
    <mergeCell ref="F7:Z7"/>
    <mergeCell ref="B3:Z3"/>
    <mergeCell ref="B4:E4"/>
    <mergeCell ref="F4:H4"/>
    <mergeCell ref="I4:K4"/>
    <mergeCell ref="L4:N4"/>
    <mergeCell ref="O4:Z4"/>
    <mergeCell ref="C24:E24"/>
    <mergeCell ref="F24:G24"/>
    <mergeCell ref="H24:L24"/>
    <mergeCell ref="M24:Y24"/>
    <mergeCell ref="B25:B37"/>
    <mergeCell ref="C25:C31"/>
    <mergeCell ref="D25:G26"/>
    <mergeCell ref="H25:I26"/>
    <mergeCell ref="J25:J26"/>
    <mergeCell ref="U25:V26"/>
    <mergeCell ref="W25:Y26"/>
    <mergeCell ref="H27:J29"/>
    <mergeCell ref="K27:X29"/>
    <mergeCell ref="N31:P31"/>
    <mergeCell ref="Q31:R31"/>
    <mergeCell ref="S31:Y31"/>
    <mergeCell ref="K25:L26"/>
    <mergeCell ref="M25:M26"/>
    <mergeCell ref="N25:P26"/>
    <mergeCell ref="Q25:Q26"/>
    <mergeCell ref="R25:S26"/>
    <mergeCell ref="T25:T26"/>
    <mergeCell ref="C32:C37"/>
    <mergeCell ref="D32:G33"/>
    <mergeCell ref="H32:I33"/>
    <mergeCell ref="J32:J33"/>
    <mergeCell ref="K32:L33"/>
    <mergeCell ref="M32:M33"/>
    <mergeCell ref="H34:J36"/>
    <mergeCell ref="K34:X36"/>
    <mergeCell ref="N37:P37"/>
    <mergeCell ref="Q37:R37"/>
    <mergeCell ref="F52:H55"/>
    <mergeCell ref="I52:K55"/>
    <mergeCell ref="L52:N55"/>
    <mergeCell ref="O52:Q55"/>
    <mergeCell ref="S52:U55"/>
    <mergeCell ref="V52:X55"/>
    <mergeCell ref="B48:B55"/>
    <mergeCell ref="C48:E51"/>
    <mergeCell ref="F48:H51"/>
    <mergeCell ref="I48:K51"/>
    <mergeCell ref="L48:N51"/>
    <mergeCell ref="O48:Q51"/>
    <mergeCell ref="S48:U51"/>
    <mergeCell ref="V48:X51"/>
    <mergeCell ref="C52:E55"/>
    <mergeCell ref="C60:E63"/>
    <mergeCell ref="F60:H63"/>
    <mergeCell ref="I60:K63"/>
    <mergeCell ref="L60:N63"/>
    <mergeCell ref="T60:V63"/>
    <mergeCell ref="B56:B63"/>
    <mergeCell ref="C56:E59"/>
    <mergeCell ref="F56:H59"/>
    <mergeCell ref="I56:K59"/>
    <mergeCell ref="L56:N59"/>
    <mergeCell ref="S56:S63"/>
    <mergeCell ref="W60:Y63"/>
    <mergeCell ref="Z60:AB63"/>
    <mergeCell ref="AC60:AE63"/>
    <mergeCell ref="AF60:AH63"/>
    <mergeCell ref="O30:R30"/>
    <mergeCell ref="T56:V59"/>
    <mergeCell ref="W56:Y59"/>
    <mergeCell ref="Z56:AB59"/>
    <mergeCell ref="AC56:AE59"/>
    <mergeCell ref="AF56:AH59"/>
    <mergeCell ref="S37:Y37"/>
    <mergeCell ref="X43:Z46"/>
    <mergeCell ref="N32:P33"/>
    <mergeCell ref="Q32:Q33"/>
    <mergeCell ref="R32:S33"/>
    <mergeCell ref="T32:T33"/>
    <mergeCell ref="U32:V33"/>
    <mergeCell ref="W32:Y33"/>
    <mergeCell ref="B39:D42"/>
    <mergeCell ref="E39:G42"/>
    <mergeCell ref="H39:J42"/>
    <mergeCell ref="K39:M42"/>
    <mergeCell ref="N39:S42"/>
    <mergeCell ref="U39:W42"/>
    <mergeCell ref="X39:Z42"/>
    <mergeCell ref="B43:D46"/>
    <mergeCell ref="E43:G46"/>
    <mergeCell ref="H43:J46"/>
    <mergeCell ref="K43:M46"/>
    <mergeCell ref="N43:S46"/>
    <mergeCell ref="U43:W46"/>
  </mergeCells>
  <phoneticPr fontId="3"/>
  <conditionalFormatting sqref="F7:Z7">
    <cfRule type="containsBlanks" dxfId="42" priority="4">
      <formula>LEN(TRIM(F7))=0</formula>
    </cfRule>
  </conditionalFormatting>
  <conditionalFormatting sqref="O30">
    <cfRule type="containsBlanks" dxfId="41" priority="1">
      <formula>LEN(TRIM(O30))=0</formula>
    </cfRule>
  </conditionalFormatting>
  <conditionalFormatting sqref="O4:Z4">
    <cfRule type="containsBlanks" dxfId="40" priority="2">
      <formula>LEN(TRIM(O4))=0</formula>
    </cfRule>
  </conditionalFormatting>
  <conditionalFormatting sqref="S31:Y31">
    <cfRule type="containsBlanks" dxfId="39" priority="3">
      <formula>LEN(TRIM(S31))=0</formula>
    </cfRule>
  </conditionalFormatting>
  <printOptions horizontalCentered="1"/>
  <pageMargins left="0.78740157480314965" right="0.78740157480314965" top="0.98425196850393704" bottom="0.98425196850393704" header="0.51181102362204722" footer="0.51181102362204722"/>
  <pageSetup paperSize="9" scale="8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57051-6289-440D-A9D1-DED37062D7EB}">
  <sheetPr>
    <pageSetUpPr fitToPage="1"/>
  </sheetPr>
  <dimension ref="B1:BA62"/>
  <sheetViews>
    <sheetView view="pageBreakPreview" zoomScaleNormal="95" zoomScaleSheetLayoutView="100" workbookViewId="0">
      <selection activeCell="E38" sqref="E38:Z41"/>
    </sheetView>
  </sheetViews>
  <sheetFormatPr defaultRowHeight="18.75"/>
  <cols>
    <col min="1" max="1" width="39.25" style="38" customWidth="1"/>
    <col min="2" max="19" width="3.375" style="38" customWidth="1"/>
    <col min="20" max="20" width="1.125" style="38" customWidth="1"/>
    <col min="21" max="165" width="3.375" style="38" customWidth="1"/>
    <col min="166" max="258" width="9" style="38"/>
    <col min="259" max="421" width="3.375" style="38" customWidth="1"/>
    <col min="422" max="514" width="9" style="38"/>
    <col min="515" max="677" width="3.375" style="38" customWidth="1"/>
    <col min="678" max="770" width="9" style="38"/>
    <col min="771" max="933" width="3.375" style="38" customWidth="1"/>
    <col min="934" max="1026" width="9" style="38"/>
    <col min="1027" max="1189" width="3.375" style="38" customWidth="1"/>
    <col min="1190" max="1282" width="9" style="38"/>
    <col min="1283" max="1445" width="3.375" style="38" customWidth="1"/>
    <col min="1446" max="1538" width="9" style="38"/>
    <col min="1539" max="1701" width="3.375" style="38" customWidth="1"/>
    <col min="1702" max="1794" width="9" style="38"/>
    <col min="1795" max="1957" width="3.375" style="38" customWidth="1"/>
    <col min="1958" max="2050" width="9" style="38"/>
    <col min="2051" max="2213" width="3.375" style="38" customWidth="1"/>
    <col min="2214" max="2306" width="9" style="38"/>
    <col min="2307" max="2469" width="3.375" style="38" customWidth="1"/>
    <col min="2470" max="2562" width="9" style="38"/>
    <col min="2563" max="2725" width="3.375" style="38" customWidth="1"/>
    <col min="2726" max="2818" width="9" style="38"/>
    <col min="2819" max="2981" width="3.375" style="38" customWidth="1"/>
    <col min="2982" max="3074" width="9" style="38"/>
    <col min="3075" max="3237" width="3.375" style="38" customWidth="1"/>
    <col min="3238" max="3330" width="9" style="38"/>
    <col min="3331" max="3493" width="3.375" style="38" customWidth="1"/>
    <col min="3494" max="3586" width="9" style="38"/>
    <col min="3587" max="3749" width="3.375" style="38" customWidth="1"/>
    <col min="3750" max="3842" width="9" style="38"/>
    <col min="3843" max="4005" width="3.375" style="38" customWidth="1"/>
    <col min="4006" max="4098" width="9" style="38"/>
    <col min="4099" max="4261" width="3.375" style="38" customWidth="1"/>
    <col min="4262" max="4354" width="9" style="38"/>
    <col min="4355" max="4517" width="3.375" style="38" customWidth="1"/>
    <col min="4518" max="4610" width="9" style="38"/>
    <col min="4611" max="4773" width="3.375" style="38" customWidth="1"/>
    <col min="4774" max="4866" width="9" style="38"/>
    <col min="4867" max="5029" width="3.375" style="38" customWidth="1"/>
    <col min="5030" max="5122" width="9" style="38"/>
    <col min="5123" max="5285" width="3.375" style="38" customWidth="1"/>
    <col min="5286" max="5378" width="9" style="38"/>
    <col min="5379" max="5541" width="3.375" style="38" customWidth="1"/>
    <col min="5542" max="5634" width="9" style="38"/>
    <col min="5635" max="5797" width="3.375" style="38" customWidth="1"/>
    <col min="5798" max="5890" width="9" style="38"/>
    <col min="5891" max="6053" width="3.375" style="38" customWidth="1"/>
    <col min="6054" max="6146" width="9" style="38"/>
    <col min="6147" max="6309" width="3.375" style="38" customWidth="1"/>
    <col min="6310" max="6402" width="9" style="38"/>
    <col min="6403" max="6565" width="3.375" style="38" customWidth="1"/>
    <col min="6566" max="6658" width="9" style="38"/>
    <col min="6659" max="6821" width="3.375" style="38" customWidth="1"/>
    <col min="6822" max="6914" width="9" style="38"/>
    <col min="6915" max="7077" width="3.375" style="38" customWidth="1"/>
    <col min="7078" max="7170" width="9" style="38"/>
    <col min="7171" max="7333" width="3.375" style="38" customWidth="1"/>
    <col min="7334" max="7426" width="9" style="38"/>
    <col min="7427" max="7589" width="3.375" style="38" customWidth="1"/>
    <col min="7590" max="7682" width="9" style="38"/>
    <col min="7683" max="7845" width="3.375" style="38" customWidth="1"/>
    <col min="7846" max="7938" width="9" style="38"/>
    <col min="7939" max="8101" width="3.375" style="38" customWidth="1"/>
    <col min="8102" max="8194" width="9" style="38"/>
    <col min="8195" max="8357" width="3.375" style="38" customWidth="1"/>
    <col min="8358" max="8450" width="9" style="38"/>
    <col min="8451" max="8613" width="3.375" style="38" customWidth="1"/>
    <col min="8614" max="8706" width="9" style="38"/>
    <col min="8707" max="8869" width="3.375" style="38" customWidth="1"/>
    <col min="8870" max="8962" width="9" style="38"/>
    <col min="8963" max="9125" width="3.375" style="38" customWidth="1"/>
    <col min="9126" max="9218" width="9" style="38"/>
    <col min="9219" max="9381" width="3.375" style="38" customWidth="1"/>
    <col min="9382" max="9474" width="9" style="38"/>
    <col min="9475" max="9637" width="3.375" style="38" customWidth="1"/>
    <col min="9638" max="9730" width="9" style="38"/>
    <col min="9731" max="9893" width="3.375" style="38" customWidth="1"/>
    <col min="9894" max="9986" width="9" style="38"/>
    <col min="9987" max="10149" width="3.375" style="38" customWidth="1"/>
    <col min="10150" max="10242" width="9" style="38"/>
    <col min="10243" max="10405" width="3.375" style="38" customWidth="1"/>
    <col min="10406" max="10498" width="9" style="38"/>
    <col min="10499" max="10661" width="3.375" style="38" customWidth="1"/>
    <col min="10662" max="10754" width="9" style="38"/>
    <col min="10755" max="10917" width="3.375" style="38" customWidth="1"/>
    <col min="10918" max="11010" width="9" style="38"/>
    <col min="11011" max="11173" width="3.375" style="38" customWidth="1"/>
    <col min="11174" max="11266" width="9" style="38"/>
    <col min="11267" max="11429" width="3.375" style="38" customWidth="1"/>
    <col min="11430" max="11522" width="9" style="38"/>
    <col min="11523" max="11685" width="3.375" style="38" customWidth="1"/>
    <col min="11686" max="11778" width="9" style="38"/>
    <col min="11779" max="11941" width="3.375" style="38" customWidth="1"/>
    <col min="11942" max="12034" width="9" style="38"/>
    <col min="12035" max="12197" width="3.375" style="38" customWidth="1"/>
    <col min="12198" max="12290" width="9" style="38"/>
    <col min="12291" max="12453" width="3.375" style="38" customWidth="1"/>
    <col min="12454" max="12546" width="9" style="38"/>
    <col min="12547" max="12709" width="3.375" style="38" customWidth="1"/>
    <col min="12710" max="12802" width="9" style="38"/>
    <col min="12803" max="12965" width="3.375" style="38" customWidth="1"/>
    <col min="12966" max="13058" width="9" style="38"/>
    <col min="13059" max="13221" width="3.375" style="38" customWidth="1"/>
    <col min="13222" max="13314" width="9" style="38"/>
    <col min="13315" max="13477" width="3.375" style="38" customWidth="1"/>
    <col min="13478" max="13570" width="9" style="38"/>
    <col min="13571" max="13733" width="3.375" style="38" customWidth="1"/>
    <col min="13734" max="13826" width="9" style="38"/>
    <col min="13827" max="13989" width="3.375" style="38" customWidth="1"/>
    <col min="13990" max="14082" width="9" style="38"/>
    <col min="14083" max="14245" width="3.375" style="38" customWidth="1"/>
    <col min="14246" max="14338" width="9" style="38"/>
    <col min="14339" max="14501" width="3.375" style="38" customWidth="1"/>
    <col min="14502" max="14594" width="9" style="38"/>
    <col min="14595" max="14757" width="3.375" style="38" customWidth="1"/>
    <col min="14758" max="14850" width="9" style="38"/>
    <col min="14851" max="15013" width="3.375" style="38" customWidth="1"/>
    <col min="15014" max="15106" width="9" style="38"/>
    <col min="15107" max="15269" width="3.375" style="38" customWidth="1"/>
    <col min="15270" max="15362" width="9" style="38"/>
    <col min="15363" max="15525" width="3.375" style="38" customWidth="1"/>
    <col min="15526" max="15618" width="9" style="38"/>
    <col min="15619" max="15781" width="3.375" style="38" customWidth="1"/>
    <col min="15782" max="15874" width="9" style="38"/>
    <col min="15875" max="16037" width="3.375" style="38" customWidth="1"/>
    <col min="16038" max="16130" width="9" style="38"/>
    <col min="16131" max="16293" width="3.375" style="38" customWidth="1"/>
    <col min="16294" max="16384" width="9" style="38"/>
  </cols>
  <sheetData>
    <row r="1" spans="2:53" ht="23.25" customHeight="1"/>
    <row r="2" spans="2:53" s="13" customFormat="1" ht="13.5">
      <c r="B2" s="12" t="s">
        <v>27</v>
      </c>
    </row>
    <row r="3" spans="2:53" s="13" customFormat="1" ht="30" customHeight="1" thickBot="1">
      <c r="B3" s="610" t="s">
        <v>28</v>
      </c>
      <c r="C3" s="610"/>
      <c r="D3" s="610"/>
      <c r="E3" s="610"/>
      <c r="F3" s="610"/>
      <c r="G3" s="610"/>
      <c r="H3" s="610"/>
      <c r="I3" s="610"/>
      <c r="J3" s="610"/>
      <c r="K3" s="610"/>
      <c r="L3" s="610"/>
      <c r="M3" s="610"/>
      <c r="N3" s="610"/>
      <c r="O3" s="610"/>
      <c r="P3" s="610"/>
      <c r="Q3" s="610"/>
      <c r="R3" s="610"/>
      <c r="S3" s="610"/>
      <c r="T3" s="610"/>
      <c r="U3" s="610"/>
      <c r="V3" s="610"/>
      <c r="W3" s="610"/>
      <c r="X3" s="610"/>
      <c r="Y3" s="610"/>
      <c r="Z3" s="610"/>
    </row>
    <row r="4" spans="2:53" s="13" customFormat="1" ht="26.1" customHeight="1">
      <c r="B4" s="611" t="s">
        <v>29</v>
      </c>
      <c r="C4" s="558"/>
      <c r="D4" s="558"/>
      <c r="E4" s="562"/>
      <c r="F4" s="612" t="s">
        <v>30</v>
      </c>
      <c r="G4" s="613"/>
      <c r="H4" s="613"/>
      <c r="I4" s="558" t="s">
        <v>31</v>
      </c>
      <c r="J4" s="613"/>
      <c r="K4" s="614"/>
      <c r="L4" s="615" t="s">
        <v>32</v>
      </c>
      <c r="M4" s="558"/>
      <c r="N4" s="559"/>
      <c r="O4" s="625"/>
      <c r="P4" s="626"/>
      <c r="Q4" s="626"/>
      <c r="R4" s="626"/>
      <c r="S4" s="626"/>
      <c r="T4" s="626"/>
      <c r="U4" s="626"/>
      <c r="V4" s="626"/>
      <c r="W4" s="626"/>
      <c r="X4" s="626"/>
      <c r="Y4" s="626"/>
      <c r="Z4" s="627"/>
      <c r="AB4" s="88" t="s">
        <v>201</v>
      </c>
    </row>
    <row r="5" spans="2:53" s="13" customFormat="1" ht="26.1" customHeight="1">
      <c r="B5" s="560" t="s">
        <v>33</v>
      </c>
      <c r="C5" s="533"/>
      <c r="D5" s="533"/>
      <c r="E5" s="534"/>
      <c r="F5" s="604" t="s">
        <v>34</v>
      </c>
      <c r="G5" s="593"/>
      <c r="H5" s="593"/>
      <c r="I5" s="593"/>
      <c r="J5" s="593"/>
      <c r="K5" s="593"/>
      <c r="L5" s="593"/>
      <c r="M5" s="593"/>
      <c r="N5" s="593"/>
      <c r="O5" s="593"/>
      <c r="P5" s="593"/>
      <c r="Q5" s="593"/>
      <c r="R5" s="593"/>
      <c r="S5" s="593"/>
      <c r="T5" s="593"/>
      <c r="U5" s="593"/>
      <c r="V5" s="593"/>
      <c r="W5" s="593"/>
      <c r="X5" s="593"/>
      <c r="Y5" s="593"/>
      <c r="Z5" s="605"/>
      <c r="AB5" s="13" t="s">
        <v>202</v>
      </c>
    </row>
    <row r="6" spans="2:53" s="13" customFormat="1" ht="26.1" customHeight="1">
      <c r="B6" s="560"/>
      <c r="C6" s="533"/>
      <c r="D6" s="533"/>
      <c r="E6" s="534"/>
      <c r="F6" s="570" t="s">
        <v>35</v>
      </c>
      <c r="G6" s="570"/>
      <c r="H6" s="570"/>
      <c r="I6" s="14" t="s">
        <v>36</v>
      </c>
      <c r="J6" s="594"/>
      <c r="K6" s="594"/>
      <c r="L6" s="594"/>
      <c r="M6" s="594"/>
      <c r="N6" s="594"/>
      <c r="O6" s="594"/>
      <c r="P6" s="594"/>
      <c r="Q6" s="594"/>
      <c r="R6" s="594"/>
      <c r="S6" s="594"/>
      <c r="T6" s="594"/>
      <c r="U6" s="594"/>
      <c r="V6" s="594"/>
      <c r="W6" s="594"/>
      <c r="X6" s="594"/>
      <c r="Y6" s="594"/>
      <c r="Z6" s="16" t="s">
        <v>37</v>
      </c>
    </row>
    <row r="7" spans="2:53" s="13" customFormat="1" ht="26.1" customHeight="1" thickBot="1">
      <c r="B7" s="606" t="s">
        <v>3</v>
      </c>
      <c r="C7" s="567"/>
      <c r="D7" s="567"/>
      <c r="E7" s="575"/>
      <c r="F7" s="607" t="str">
        <f>IF(基本情報入力!J4="","",基本情報入力!J4)</f>
        <v/>
      </c>
      <c r="G7" s="608"/>
      <c r="H7" s="608"/>
      <c r="I7" s="608"/>
      <c r="J7" s="608"/>
      <c r="K7" s="608"/>
      <c r="L7" s="608"/>
      <c r="M7" s="608"/>
      <c r="N7" s="608"/>
      <c r="O7" s="608"/>
      <c r="P7" s="608"/>
      <c r="Q7" s="608"/>
      <c r="R7" s="608"/>
      <c r="S7" s="608"/>
      <c r="T7" s="608"/>
      <c r="U7" s="608"/>
      <c r="V7" s="608"/>
      <c r="W7" s="608"/>
      <c r="X7" s="608"/>
      <c r="Y7" s="608"/>
      <c r="Z7" s="609"/>
    </row>
    <row r="8" spans="2:53" s="13" customFormat="1" ht="13.5">
      <c r="B8" s="17"/>
      <c r="C8" s="18" t="s">
        <v>38</v>
      </c>
      <c r="D8" s="18"/>
      <c r="E8" s="18"/>
      <c r="F8" s="18"/>
      <c r="G8" s="18"/>
      <c r="H8" s="18"/>
      <c r="I8" s="18"/>
      <c r="J8" s="18"/>
      <c r="K8" s="18"/>
      <c r="L8" s="18"/>
      <c r="M8" s="18"/>
      <c r="N8" s="18"/>
      <c r="O8" s="18"/>
      <c r="P8" s="18"/>
      <c r="Q8" s="18"/>
      <c r="R8" s="18"/>
      <c r="S8" s="18"/>
      <c r="T8" s="18"/>
      <c r="U8" s="18"/>
      <c r="V8" s="18"/>
      <c r="W8" s="18"/>
      <c r="X8" s="18"/>
      <c r="Y8" s="18"/>
      <c r="Z8" s="19"/>
    </row>
    <row r="9" spans="2:53" s="13" customFormat="1" ht="18" customHeight="1">
      <c r="B9" s="20"/>
      <c r="C9" s="84" t="s">
        <v>103</v>
      </c>
      <c r="D9" s="84"/>
      <c r="E9" s="84"/>
      <c r="F9" s="84"/>
      <c r="G9" s="84"/>
      <c r="H9" s="84"/>
      <c r="I9" s="84"/>
      <c r="J9" s="84"/>
      <c r="K9" s="84"/>
      <c r="L9" s="84"/>
      <c r="M9" s="84"/>
      <c r="N9" s="84"/>
      <c r="O9" s="84"/>
      <c r="P9" s="84"/>
      <c r="Q9" s="84"/>
      <c r="R9" s="84"/>
      <c r="S9" s="84"/>
      <c r="T9" s="84"/>
      <c r="U9" s="84"/>
      <c r="V9" s="84"/>
      <c r="W9" s="84"/>
      <c r="X9" s="84"/>
      <c r="Y9" s="84"/>
      <c r="Z9" s="85"/>
      <c r="AE9" s="83"/>
      <c r="AF9" s="83"/>
      <c r="AG9" s="83"/>
      <c r="AH9" s="83"/>
      <c r="AI9" s="83"/>
      <c r="AJ9" s="83"/>
      <c r="AK9" s="83"/>
      <c r="AL9" s="83"/>
      <c r="AM9" s="83"/>
      <c r="AN9" s="83"/>
      <c r="AO9" s="83"/>
      <c r="AP9" s="83"/>
      <c r="AQ9" s="83"/>
      <c r="AR9" s="83"/>
      <c r="AS9" s="83"/>
      <c r="AT9" s="83"/>
      <c r="AU9" s="83"/>
      <c r="AV9" s="83"/>
      <c r="AW9" s="83"/>
      <c r="AX9" s="83"/>
      <c r="AY9" s="83"/>
      <c r="AZ9" s="83"/>
      <c r="BA9" s="83"/>
    </row>
    <row r="10" spans="2:53" s="13" customFormat="1" ht="18" customHeight="1">
      <c r="B10" s="20"/>
      <c r="C10" s="84"/>
      <c r="D10" s="84"/>
      <c r="E10" s="84"/>
      <c r="F10" s="84"/>
      <c r="G10" s="84"/>
      <c r="H10" s="84"/>
      <c r="I10" s="84"/>
      <c r="J10" s="84"/>
      <c r="K10" s="84"/>
      <c r="L10" s="84"/>
      <c r="M10" s="84"/>
      <c r="N10" s="84"/>
      <c r="O10" s="84"/>
      <c r="P10" s="84"/>
      <c r="Q10" s="84"/>
      <c r="R10" s="84"/>
      <c r="S10" s="84"/>
      <c r="T10" s="84"/>
      <c r="U10" s="84"/>
      <c r="V10" s="84"/>
      <c r="W10" s="84"/>
      <c r="X10" s="84"/>
      <c r="Y10" s="84"/>
      <c r="Z10" s="85"/>
      <c r="AE10" s="83"/>
      <c r="AF10" s="83"/>
      <c r="AG10" s="83"/>
      <c r="AH10" s="83"/>
      <c r="AI10" s="83"/>
      <c r="AJ10" s="83"/>
      <c r="AK10" s="83"/>
      <c r="AL10" s="83"/>
      <c r="AM10" s="83"/>
      <c r="AN10" s="83"/>
      <c r="AO10" s="83"/>
      <c r="AP10" s="83"/>
      <c r="AQ10" s="83"/>
      <c r="AR10" s="83"/>
      <c r="AS10" s="83"/>
      <c r="AT10" s="83"/>
      <c r="AU10" s="83"/>
      <c r="AV10" s="83"/>
      <c r="AW10" s="83"/>
      <c r="AX10" s="83"/>
      <c r="AY10" s="83"/>
      <c r="AZ10" s="83"/>
      <c r="BA10" s="83"/>
    </row>
    <row r="11" spans="2:53" s="13" customFormat="1" ht="18" customHeight="1">
      <c r="B11" s="20"/>
      <c r="C11" s="84" t="s">
        <v>107</v>
      </c>
      <c r="D11" s="84"/>
      <c r="E11" s="84"/>
      <c r="F11" s="84"/>
      <c r="G11" s="84"/>
      <c r="H11" s="84"/>
      <c r="I11" s="84"/>
      <c r="J11" s="84"/>
      <c r="K11" s="84"/>
      <c r="L11" s="84"/>
      <c r="M11" s="84"/>
      <c r="N11" s="84"/>
      <c r="O11" s="84"/>
      <c r="P11" s="84"/>
      <c r="Q11" s="84"/>
      <c r="R11" s="84"/>
      <c r="S11" s="84"/>
      <c r="T11" s="84"/>
      <c r="U11" s="84"/>
      <c r="V11" s="84"/>
      <c r="W11" s="84"/>
      <c r="X11" s="84"/>
      <c r="Y11" s="84"/>
      <c r="Z11" s="85"/>
      <c r="AE11" s="83"/>
      <c r="AF11" s="83"/>
      <c r="AG11" s="83"/>
      <c r="AH11" s="83"/>
      <c r="AI11" s="83"/>
      <c r="AJ11" s="83"/>
      <c r="AK11" s="83"/>
      <c r="AL11" s="83"/>
      <c r="AM11" s="83"/>
      <c r="AN11" s="83"/>
      <c r="AO11" s="83"/>
      <c r="AP11" s="83"/>
      <c r="AQ11" s="83"/>
      <c r="AR11" s="83"/>
      <c r="AS11" s="83"/>
      <c r="AT11" s="83"/>
      <c r="AU11" s="83"/>
      <c r="AV11" s="83"/>
      <c r="AW11" s="83"/>
      <c r="AX11" s="83"/>
      <c r="AY11" s="83"/>
      <c r="AZ11" s="83"/>
      <c r="BA11" s="83"/>
    </row>
    <row r="12" spans="2:53" s="13" customFormat="1" ht="18" customHeight="1">
      <c r="B12" s="20"/>
      <c r="C12" s="84" t="s">
        <v>104</v>
      </c>
      <c r="D12" s="84"/>
      <c r="E12" s="84"/>
      <c r="F12" s="84"/>
      <c r="G12" s="84"/>
      <c r="H12" s="84"/>
      <c r="I12" s="84"/>
      <c r="J12" s="84"/>
      <c r="K12" s="84"/>
      <c r="L12" s="84"/>
      <c r="M12" s="84"/>
      <c r="N12" s="84"/>
      <c r="O12" s="84"/>
      <c r="P12" s="84"/>
      <c r="Q12" s="84"/>
      <c r="R12" s="84"/>
      <c r="S12" s="84"/>
      <c r="T12" s="84"/>
      <c r="U12" s="84"/>
      <c r="V12" s="84"/>
      <c r="W12" s="84"/>
      <c r="X12" s="84"/>
      <c r="Y12" s="84"/>
      <c r="Z12" s="85"/>
      <c r="AE12" s="83"/>
      <c r="AF12" s="83"/>
      <c r="AG12" s="83"/>
      <c r="AH12" s="83"/>
      <c r="AI12" s="83"/>
      <c r="AJ12" s="83"/>
      <c r="AK12" s="83"/>
      <c r="AL12" s="83"/>
      <c r="AM12" s="83"/>
      <c r="AN12" s="83"/>
      <c r="AO12" s="83"/>
      <c r="AP12" s="83"/>
      <c r="AQ12" s="83"/>
      <c r="AR12" s="83"/>
      <c r="AS12" s="83"/>
      <c r="AT12" s="83"/>
      <c r="AU12" s="83"/>
      <c r="AV12" s="83"/>
      <c r="AW12" s="83"/>
      <c r="AX12" s="83"/>
      <c r="AY12" s="83"/>
      <c r="AZ12" s="83"/>
      <c r="BA12" s="83"/>
    </row>
    <row r="13" spans="2:53" s="13" customFormat="1" ht="18" customHeight="1">
      <c r="B13" s="20"/>
      <c r="C13" s="84"/>
      <c r="D13" s="84"/>
      <c r="E13" s="84"/>
      <c r="F13" s="84"/>
      <c r="G13" s="84"/>
      <c r="H13" s="84"/>
      <c r="I13" s="84"/>
      <c r="J13" s="84"/>
      <c r="K13" s="84"/>
      <c r="L13" s="84"/>
      <c r="M13" s="84"/>
      <c r="N13" s="84"/>
      <c r="O13" s="84"/>
      <c r="P13" s="84"/>
      <c r="Q13" s="84"/>
      <c r="R13" s="84"/>
      <c r="S13" s="84"/>
      <c r="T13" s="84"/>
      <c r="U13" s="84"/>
      <c r="V13" s="84"/>
      <c r="W13" s="84"/>
      <c r="X13" s="84"/>
      <c r="Y13" s="84"/>
      <c r="Z13" s="85"/>
      <c r="AE13" s="83"/>
      <c r="AF13" s="83"/>
      <c r="AG13" s="83"/>
      <c r="AH13" s="83"/>
      <c r="AI13" s="83"/>
      <c r="AJ13" s="83"/>
      <c r="AK13" s="83"/>
      <c r="AL13" s="83"/>
      <c r="AM13" s="83"/>
      <c r="AN13" s="83"/>
      <c r="AO13" s="83"/>
      <c r="AP13" s="83"/>
      <c r="AQ13" s="83"/>
      <c r="AR13" s="83"/>
      <c r="AS13" s="83"/>
      <c r="AT13" s="83"/>
      <c r="AU13" s="83"/>
      <c r="AV13" s="83"/>
      <c r="AW13" s="83"/>
      <c r="AX13" s="83"/>
      <c r="AY13" s="83"/>
      <c r="AZ13" s="83"/>
      <c r="BA13" s="83"/>
    </row>
    <row r="14" spans="2:53" s="13" customFormat="1" ht="18" customHeight="1">
      <c r="B14" s="20"/>
      <c r="C14" s="84" t="s">
        <v>108</v>
      </c>
      <c r="D14" s="84"/>
      <c r="E14" s="84"/>
      <c r="F14" s="84"/>
      <c r="G14" s="84"/>
      <c r="H14" s="84"/>
      <c r="I14" s="84"/>
      <c r="J14" s="84"/>
      <c r="L14" s="633"/>
      <c r="M14" s="633"/>
      <c r="N14" s="633"/>
      <c r="O14" s="633"/>
      <c r="P14" s="633"/>
      <c r="Q14" s="633"/>
      <c r="R14" s="633"/>
      <c r="S14" s="84" t="s">
        <v>105</v>
      </c>
      <c r="T14" s="84"/>
      <c r="U14" s="84"/>
      <c r="V14" s="84"/>
      <c r="W14" s="84"/>
      <c r="X14" s="84"/>
      <c r="Y14" s="84"/>
      <c r="Z14" s="85"/>
      <c r="AB14" s="88" t="s">
        <v>326</v>
      </c>
      <c r="AE14" s="83"/>
      <c r="AF14" s="83"/>
      <c r="AG14" s="83"/>
      <c r="AH14" s="83"/>
      <c r="AI14" s="83"/>
      <c r="AJ14" s="83"/>
      <c r="AK14" s="83"/>
      <c r="AL14" s="83"/>
      <c r="AM14" s="83"/>
      <c r="AN14" s="83"/>
      <c r="AO14" s="83"/>
      <c r="AP14" s="83"/>
      <c r="AQ14" s="83"/>
      <c r="AR14" s="83"/>
      <c r="AS14" s="83"/>
      <c r="AT14" s="83"/>
      <c r="AU14" s="83"/>
      <c r="AV14" s="83"/>
      <c r="AW14" s="83"/>
      <c r="AX14" s="83"/>
      <c r="AY14" s="83"/>
      <c r="AZ14" s="83"/>
      <c r="BA14" s="83"/>
    </row>
    <row r="15" spans="2:53" s="13" customFormat="1" ht="18" customHeight="1">
      <c r="B15" s="20"/>
      <c r="C15" s="84"/>
      <c r="D15" s="84"/>
      <c r="E15" s="84"/>
      <c r="F15" s="84"/>
      <c r="G15" s="84"/>
      <c r="H15" s="84"/>
      <c r="I15" s="84"/>
      <c r="J15" s="84"/>
      <c r="K15" s="84"/>
      <c r="L15" s="84"/>
      <c r="M15" s="84"/>
      <c r="N15" s="84"/>
      <c r="O15" s="84"/>
      <c r="P15" s="84"/>
      <c r="Q15" s="84"/>
      <c r="R15" s="84"/>
      <c r="S15" s="84"/>
      <c r="T15" s="84"/>
      <c r="U15" s="84"/>
      <c r="V15" s="84"/>
      <c r="W15" s="84"/>
      <c r="X15" s="84"/>
      <c r="Y15" s="84"/>
      <c r="Z15" s="85"/>
      <c r="AE15" s="83"/>
      <c r="AF15" s="83"/>
      <c r="AG15" s="83"/>
      <c r="AH15" s="83"/>
      <c r="AI15" s="83"/>
      <c r="AJ15" s="83"/>
      <c r="AK15" s="83"/>
      <c r="AL15" s="83"/>
      <c r="AM15" s="83"/>
      <c r="AN15" s="83"/>
      <c r="AO15" s="83"/>
      <c r="AP15" s="83"/>
      <c r="AQ15" s="83"/>
      <c r="AR15" s="83"/>
      <c r="AS15" s="83"/>
      <c r="AT15" s="83"/>
      <c r="AU15" s="83"/>
      <c r="AV15" s="83"/>
      <c r="AW15" s="83"/>
      <c r="AX15" s="83"/>
      <c r="AY15" s="83"/>
      <c r="AZ15" s="83"/>
      <c r="BA15" s="83"/>
    </row>
    <row r="16" spans="2:53" s="13" customFormat="1" ht="18" customHeight="1">
      <c r="B16" s="20"/>
      <c r="C16" s="84" t="s">
        <v>109</v>
      </c>
      <c r="D16" s="84"/>
      <c r="E16" s="84"/>
      <c r="F16" s="84"/>
      <c r="G16" s="84"/>
      <c r="H16" s="84"/>
      <c r="I16" s="84"/>
      <c r="J16" s="84"/>
      <c r="K16" s="84"/>
      <c r="L16" s="84"/>
      <c r="M16" s="84"/>
      <c r="N16" s="84"/>
      <c r="O16" s="84"/>
      <c r="P16" s="84"/>
      <c r="Q16" s="84"/>
      <c r="R16" s="84"/>
      <c r="S16" s="84"/>
      <c r="T16" s="84"/>
      <c r="U16" s="84"/>
      <c r="V16" s="84"/>
      <c r="W16" s="84"/>
      <c r="X16" s="84"/>
      <c r="Y16" s="84"/>
      <c r="Z16" s="85"/>
      <c r="AE16" s="83"/>
      <c r="AF16" s="83"/>
      <c r="AG16" s="83"/>
      <c r="AH16" s="83"/>
      <c r="AI16" s="83"/>
      <c r="AJ16" s="83"/>
      <c r="AK16" s="83"/>
      <c r="AL16" s="83"/>
      <c r="AM16" s="83"/>
      <c r="AN16" s="83"/>
      <c r="AO16" s="83"/>
      <c r="AP16" s="83"/>
      <c r="AQ16" s="83"/>
      <c r="AR16" s="83"/>
      <c r="AS16" s="83"/>
      <c r="AT16" s="83"/>
      <c r="AU16" s="83"/>
      <c r="AV16" s="83"/>
      <c r="AW16" s="83"/>
      <c r="AX16" s="83"/>
      <c r="AY16" s="83"/>
      <c r="AZ16" s="83"/>
      <c r="BA16" s="83"/>
    </row>
    <row r="17" spans="2:53" s="13" customFormat="1" ht="18" customHeight="1">
      <c r="B17" s="20"/>
      <c r="C17" s="84"/>
      <c r="D17" s="84"/>
      <c r="E17" s="84"/>
      <c r="F17" s="84"/>
      <c r="G17" s="84"/>
      <c r="H17" s="84"/>
      <c r="I17" s="84"/>
      <c r="J17" s="84"/>
      <c r="K17" s="84"/>
      <c r="L17" s="84"/>
      <c r="M17" s="84"/>
      <c r="N17" s="84"/>
      <c r="O17" s="84"/>
      <c r="P17" s="84"/>
      <c r="Q17" s="84"/>
      <c r="R17" s="84"/>
      <c r="S17" s="84"/>
      <c r="T17" s="84"/>
      <c r="U17" s="84"/>
      <c r="V17" s="84"/>
      <c r="W17" s="84"/>
      <c r="X17" s="84"/>
      <c r="Y17" s="84"/>
      <c r="Z17" s="85"/>
      <c r="AE17" s="83"/>
      <c r="AF17" s="83"/>
      <c r="AG17" s="83"/>
      <c r="AH17" s="83"/>
      <c r="AI17" s="83"/>
      <c r="AJ17" s="83"/>
      <c r="AK17" s="83"/>
      <c r="AL17" s="83"/>
      <c r="AM17" s="83"/>
      <c r="AN17" s="83"/>
      <c r="AO17" s="83"/>
      <c r="AP17" s="83"/>
      <c r="AQ17" s="83"/>
      <c r="AR17" s="83"/>
      <c r="AS17" s="83"/>
      <c r="AT17" s="83"/>
      <c r="AU17" s="83"/>
      <c r="AV17" s="83"/>
      <c r="AW17" s="83"/>
      <c r="AX17" s="83"/>
      <c r="AY17" s="83"/>
      <c r="AZ17" s="83"/>
      <c r="BA17" s="83"/>
    </row>
    <row r="18" spans="2:53" s="13" customFormat="1" ht="18" customHeight="1">
      <c r="B18" s="20"/>
      <c r="C18" s="84"/>
      <c r="D18" s="84"/>
      <c r="E18" s="84"/>
      <c r="F18" s="84"/>
      <c r="G18" s="84"/>
      <c r="H18" s="84"/>
      <c r="I18" s="84"/>
      <c r="J18" s="84"/>
      <c r="K18" s="84"/>
      <c r="L18" s="84"/>
      <c r="M18" s="84"/>
      <c r="N18" s="84"/>
      <c r="O18" s="84"/>
      <c r="P18" s="84"/>
      <c r="Q18" s="84"/>
      <c r="R18" s="84"/>
      <c r="S18" s="84"/>
      <c r="T18" s="84"/>
      <c r="U18" s="84"/>
      <c r="V18" s="84"/>
      <c r="W18" s="84"/>
      <c r="X18" s="84"/>
      <c r="Y18" s="84"/>
      <c r="Z18" s="85"/>
      <c r="AE18" s="83"/>
      <c r="AF18" s="83"/>
      <c r="AG18" s="83"/>
      <c r="AH18" s="83"/>
      <c r="AI18" s="83"/>
      <c r="AJ18" s="83"/>
      <c r="AK18" s="83"/>
      <c r="AL18" s="83"/>
      <c r="AM18" s="83"/>
      <c r="AN18" s="83"/>
      <c r="AO18" s="83"/>
      <c r="AP18" s="83"/>
      <c r="AQ18" s="83"/>
      <c r="AR18" s="83"/>
      <c r="AS18" s="83"/>
      <c r="AT18" s="83"/>
      <c r="AU18" s="83"/>
      <c r="AV18" s="83"/>
      <c r="AW18" s="83"/>
      <c r="AX18" s="83"/>
      <c r="AY18" s="83"/>
      <c r="AZ18" s="83"/>
      <c r="BA18" s="83"/>
    </row>
    <row r="19" spans="2:53" s="13" customFormat="1" ht="18" customHeight="1">
      <c r="B19" s="20"/>
      <c r="C19" s="84"/>
      <c r="D19" s="84"/>
      <c r="E19" s="84"/>
      <c r="F19" s="84"/>
      <c r="G19" s="84"/>
      <c r="H19" s="84"/>
      <c r="I19" s="84"/>
      <c r="J19" s="84"/>
      <c r="K19" s="84"/>
      <c r="L19" s="84"/>
      <c r="M19" s="84"/>
      <c r="N19" s="84"/>
      <c r="O19" s="84"/>
      <c r="P19" s="84"/>
      <c r="Q19" s="84"/>
      <c r="R19" s="84"/>
      <c r="S19" s="84"/>
      <c r="T19" s="84"/>
      <c r="U19" s="84"/>
      <c r="V19" s="84"/>
      <c r="W19" s="84"/>
      <c r="X19" s="84"/>
      <c r="Y19" s="84"/>
      <c r="Z19" s="85"/>
      <c r="AE19" s="83"/>
      <c r="AF19" s="83"/>
      <c r="AG19" s="83"/>
      <c r="AH19" s="83"/>
      <c r="AI19" s="83"/>
      <c r="AJ19" s="83"/>
      <c r="AK19" s="83"/>
      <c r="AL19" s="83"/>
      <c r="AM19" s="83"/>
      <c r="AN19" s="83"/>
      <c r="AO19" s="83"/>
      <c r="AP19" s="83"/>
      <c r="AQ19" s="83"/>
      <c r="AR19" s="83"/>
      <c r="AS19" s="83"/>
      <c r="AT19" s="83"/>
      <c r="AU19" s="83"/>
      <c r="AV19" s="83"/>
      <c r="AW19" s="83"/>
      <c r="AX19" s="83"/>
      <c r="AY19" s="83"/>
      <c r="AZ19" s="83"/>
      <c r="BA19" s="83"/>
    </row>
    <row r="20" spans="2:53" s="13" customFormat="1" ht="18" customHeight="1">
      <c r="B20" s="20"/>
      <c r="C20" s="84"/>
      <c r="D20" s="84"/>
      <c r="E20" s="84"/>
      <c r="F20" s="84"/>
      <c r="G20" s="84"/>
      <c r="H20" s="84"/>
      <c r="I20" s="84"/>
      <c r="J20" s="84"/>
      <c r="K20" s="84"/>
      <c r="L20" s="84"/>
      <c r="M20" s="84"/>
      <c r="N20" s="84"/>
      <c r="O20" s="84"/>
      <c r="P20" s="84"/>
      <c r="Q20" s="84"/>
      <c r="R20" s="84"/>
      <c r="S20" s="84"/>
      <c r="T20" s="84"/>
      <c r="U20" s="84"/>
      <c r="V20" s="84"/>
      <c r="W20" s="84"/>
      <c r="X20" s="84"/>
      <c r="Y20" s="84"/>
      <c r="Z20" s="85"/>
      <c r="AE20" s="83"/>
      <c r="AF20" s="83"/>
      <c r="AG20" s="83"/>
      <c r="AH20" s="83"/>
      <c r="AI20" s="83"/>
      <c r="AJ20" s="83"/>
      <c r="AK20" s="83"/>
      <c r="AL20" s="83"/>
      <c r="AM20" s="83"/>
      <c r="AN20" s="83"/>
      <c r="AO20" s="83"/>
      <c r="AP20" s="83"/>
      <c r="AQ20" s="83"/>
      <c r="AR20" s="83"/>
      <c r="AS20" s="83"/>
      <c r="AT20" s="83"/>
      <c r="AU20" s="83"/>
      <c r="AV20" s="83"/>
      <c r="AW20" s="83"/>
      <c r="AX20" s="83"/>
      <c r="AY20" s="83"/>
      <c r="AZ20" s="83"/>
      <c r="BA20" s="83"/>
    </row>
    <row r="21" spans="2:53" s="13" customFormat="1" ht="18" customHeight="1">
      <c r="B21" s="20"/>
      <c r="C21" s="84"/>
      <c r="D21" s="84"/>
      <c r="E21" s="84"/>
      <c r="F21" s="84"/>
      <c r="G21" s="84"/>
      <c r="H21" s="84"/>
      <c r="I21" s="84"/>
      <c r="J21" s="84"/>
      <c r="K21" s="84"/>
      <c r="L21" s="84"/>
      <c r="M21" s="84"/>
      <c r="N21" s="84"/>
      <c r="O21" s="84"/>
      <c r="P21" s="84"/>
      <c r="Q21" s="84"/>
      <c r="R21" s="84"/>
      <c r="S21" s="84"/>
      <c r="T21" s="84"/>
      <c r="U21" s="84"/>
      <c r="V21" s="84"/>
      <c r="W21" s="84"/>
      <c r="X21" s="84"/>
      <c r="Y21" s="84"/>
      <c r="Z21" s="85"/>
      <c r="AE21" s="83"/>
      <c r="AF21" s="83"/>
      <c r="AG21" s="83"/>
      <c r="AH21" s="83"/>
      <c r="AI21" s="83"/>
      <c r="AJ21" s="83"/>
      <c r="AK21" s="83"/>
      <c r="AL21" s="83"/>
      <c r="AM21" s="83"/>
      <c r="AN21" s="83"/>
      <c r="AO21" s="83"/>
      <c r="AP21" s="83"/>
      <c r="AQ21" s="83"/>
      <c r="AR21" s="83"/>
      <c r="AS21" s="83"/>
      <c r="AT21" s="83"/>
      <c r="AU21" s="83"/>
      <c r="AV21" s="83"/>
      <c r="AW21" s="83"/>
      <c r="AX21" s="83"/>
      <c r="AY21" s="83"/>
      <c r="AZ21" s="83"/>
      <c r="BA21" s="83"/>
    </row>
    <row r="22" spans="2:53" s="13" customFormat="1" ht="18" customHeight="1">
      <c r="B22" s="20"/>
      <c r="C22" s="84"/>
      <c r="D22" s="84"/>
      <c r="E22" s="84"/>
      <c r="F22" s="84"/>
      <c r="G22" s="84"/>
      <c r="H22" s="84"/>
      <c r="I22" s="84"/>
      <c r="J22" s="84"/>
      <c r="K22" s="84"/>
      <c r="L22" s="84"/>
      <c r="M22" s="84"/>
      <c r="N22" s="84"/>
      <c r="O22" s="84"/>
      <c r="P22" s="84"/>
      <c r="Q22" s="84"/>
      <c r="R22" s="84"/>
      <c r="S22" s="84"/>
      <c r="T22" s="84"/>
      <c r="U22" s="84"/>
      <c r="V22" s="84"/>
      <c r="W22" s="84"/>
      <c r="X22" s="84"/>
      <c r="Y22" s="84"/>
      <c r="Z22" s="85"/>
      <c r="AE22" s="83"/>
      <c r="AF22" s="83"/>
      <c r="AG22" s="83"/>
      <c r="AH22" s="83"/>
      <c r="AI22" s="83"/>
      <c r="AJ22" s="83"/>
      <c r="AK22" s="83"/>
      <c r="AL22" s="83"/>
      <c r="AM22" s="83"/>
      <c r="AN22" s="83"/>
      <c r="AO22" s="83"/>
      <c r="AP22" s="83"/>
      <c r="AQ22" s="83"/>
      <c r="AR22" s="83"/>
      <c r="AS22" s="83"/>
      <c r="AT22" s="83"/>
      <c r="AU22" s="83"/>
      <c r="AV22" s="83"/>
      <c r="AW22" s="83"/>
      <c r="AX22" s="83"/>
      <c r="AY22" s="83"/>
      <c r="AZ22" s="83"/>
      <c r="BA22" s="83"/>
    </row>
    <row r="23" spans="2:53" s="13" customFormat="1" ht="18" customHeight="1">
      <c r="B23" s="20"/>
      <c r="C23" s="84"/>
      <c r="D23" s="84"/>
      <c r="E23" s="84"/>
      <c r="F23" s="84"/>
      <c r="G23" s="84"/>
      <c r="H23" s="84"/>
      <c r="I23" s="84"/>
      <c r="J23" s="84"/>
      <c r="K23" s="84"/>
      <c r="L23" s="84"/>
      <c r="M23" s="84"/>
      <c r="N23" s="84"/>
      <c r="O23" s="84"/>
      <c r="P23" s="84"/>
      <c r="Q23" s="84"/>
      <c r="R23" s="84"/>
      <c r="S23" s="84"/>
      <c r="T23" s="84"/>
      <c r="U23" s="84"/>
      <c r="V23" s="84"/>
      <c r="W23" s="84"/>
      <c r="X23" s="84"/>
      <c r="Y23" s="84"/>
      <c r="Z23" s="85"/>
      <c r="AE23" s="83"/>
      <c r="AF23" s="83"/>
      <c r="AG23" s="83"/>
      <c r="AH23" s="83"/>
      <c r="AI23" s="83"/>
      <c r="AJ23" s="83"/>
      <c r="AK23" s="83"/>
      <c r="AL23" s="83"/>
      <c r="AM23" s="83"/>
      <c r="AN23" s="83"/>
      <c r="AO23" s="83"/>
      <c r="AP23" s="83"/>
      <c r="AQ23" s="83"/>
      <c r="AR23" s="83"/>
      <c r="AS23" s="83"/>
      <c r="AT23" s="83"/>
      <c r="AU23" s="83"/>
      <c r="AV23" s="83"/>
      <c r="AW23" s="83"/>
      <c r="AX23" s="83"/>
      <c r="AY23" s="83"/>
      <c r="AZ23" s="83"/>
      <c r="BA23" s="83"/>
    </row>
    <row r="24" spans="2:53" s="13" customFormat="1" ht="26.1" customHeight="1" thickBot="1">
      <c r="B24" s="21"/>
      <c r="C24" s="573" t="s">
        <v>39</v>
      </c>
      <c r="D24" s="573"/>
      <c r="E24" s="573"/>
      <c r="F24" s="573"/>
      <c r="G24" s="573"/>
      <c r="H24" s="573" t="s">
        <v>40</v>
      </c>
      <c r="I24" s="573"/>
      <c r="J24" s="573"/>
      <c r="K24" s="573"/>
      <c r="L24" s="573"/>
      <c r="M24" s="596"/>
      <c r="N24" s="596"/>
      <c r="O24" s="596"/>
      <c r="P24" s="596"/>
      <c r="Q24" s="596"/>
      <c r="R24" s="596"/>
      <c r="S24" s="596"/>
      <c r="T24" s="596"/>
      <c r="U24" s="596"/>
      <c r="V24" s="596"/>
      <c r="W24" s="596"/>
      <c r="X24" s="596"/>
      <c r="Y24" s="596"/>
      <c r="Z24" s="22"/>
      <c r="AB24" s="88" t="s">
        <v>326</v>
      </c>
    </row>
    <row r="25" spans="2:53" s="13" customFormat="1" ht="15.95" customHeight="1">
      <c r="B25" s="23"/>
      <c r="C25" s="628" t="s">
        <v>7</v>
      </c>
      <c r="D25" s="570" t="s">
        <v>41</v>
      </c>
      <c r="E25" s="570"/>
      <c r="F25" s="570"/>
      <c r="G25" s="570"/>
      <c r="H25" s="629" t="s">
        <v>42</v>
      </c>
      <c r="I25" s="629"/>
      <c r="J25" s="570"/>
      <c r="K25" s="630" t="s">
        <v>43</v>
      </c>
      <c r="L25" s="630"/>
      <c r="M25" s="570"/>
      <c r="N25" s="630" t="s">
        <v>44</v>
      </c>
      <c r="O25" s="630"/>
      <c r="P25" s="570"/>
      <c r="Q25" s="630" t="s">
        <v>45</v>
      </c>
      <c r="R25" s="630"/>
      <c r="S25" s="570"/>
      <c r="T25" s="24"/>
      <c r="U25" s="630" t="s">
        <v>46</v>
      </c>
      <c r="V25" s="630"/>
      <c r="W25" s="570" t="s">
        <v>47</v>
      </c>
      <c r="X25" s="570"/>
      <c r="Y25" s="570"/>
      <c r="Z25" s="16"/>
    </row>
    <row r="26" spans="2:53" s="13" customFormat="1" ht="15.95" customHeight="1">
      <c r="B26" s="631" t="s">
        <v>48</v>
      </c>
      <c r="C26" s="590"/>
      <c r="D26" s="570"/>
      <c r="E26" s="570"/>
      <c r="F26" s="570"/>
      <c r="G26" s="570"/>
      <c r="H26" s="601"/>
      <c r="I26" s="601"/>
      <c r="J26" s="570"/>
      <c r="K26" s="570"/>
      <c r="L26" s="570"/>
      <c r="M26" s="570"/>
      <c r="N26" s="570"/>
      <c r="O26" s="570"/>
      <c r="P26" s="570"/>
      <c r="Q26" s="570"/>
      <c r="R26" s="570"/>
      <c r="S26" s="570"/>
      <c r="T26" s="24"/>
      <c r="U26" s="570"/>
      <c r="V26" s="570"/>
      <c r="W26" s="570"/>
      <c r="X26" s="570"/>
      <c r="Y26" s="570"/>
      <c r="Z26" s="16"/>
    </row>
    <row r="27" spans="2:53" s="13" customFormat="1" ht="15.95" customHeight="1">
      <c r="B27" s="631"/>
      <c r="C27" s="590"/>
      <c r="H27" s="594" t="s">
        <v>49</v>
      </c>
      <c r="I27" s="594"/>
      <c r="J27" s="594"/>
      <c r="K27" s="595" t="s">
        <v>50</v>
      </c>
      <c r="L27" s="595"/>
      <c r="M27" s="595"/>
      <c r="N27" s="595"/>
      <c r="O27" s="595"/>
      <c r="P27" s="595"/>
      <c r="Q27" s="595"/>
      <c r="R27" s="595"/>
      <c r="S27" s="595"/>
      <c r="T27" s="595"/>
      <c r="U27" s="595"/>
      <c r="V27" s="595"/>
      <c r="W27" s="595"/>
      <c r="X27" s="595"/>
      <c r="Z27" s="16"/>
    </row>
    <row r="28" spans="2:53" s="13" customFormat="1" ht="15.95" customHeight="1">
      <c r="B28" s="631"/>
      <c r="C28" s="590"/>
      <c r="H28" s="594"/>
      <c r="I28" s="594"/>
      <c r="J28" s="594"/>
      <c r="K28" s="595"/>
      <c r="L28" s="595"/>
      <c r="M28" s="595"/>
      <c r="N28" s="595"/>
      <c r="O28" s="595"/>
      <c r="P28" s="595"/>
      <c r="Q28" s="595"/>
      <c r="R28" s="595"/>
      <c r="S28" s="595"/>
      <c r="T28" s="595"/>
      <c r="U28" s="595"/>
      <c r="V28" s="595"/>
      <c r="W28" s="595"/>
      <c r="X28" s="595"/>
      <c r="Z28" s="16"/>
    </row>
    <row r="29" spans="2:53" s="13" customFormat="1" ht="15.95" customHeight="1">
      <c r="B29" s="631"/>
      <c r="C29" s="590"/>
      <c r="H29" s="594"/>
      <c r="I29" s="594"/>
      <c r="J29" s="594"/>
      <c r="K29" s="595"/>
      <c r="L29" s="595"/>
      <c r="M29" s="595"/>
      <c r="N29" s="595"/>
      <c r="O29" s="595"/>
      <c r="P29" s="595"/>
      <c r="Q29" s="595"/>
      <c r="R29" s="595"/>
      <c r="S29" s="595"/>
      <c r="T29" s="595"/>
      <c r="U29" s="595"/>
      <c r="V29" s="595"/>
      <c r="W29" s="595"/>
      <c r="X29" s="595"/>
      <c r="Z29" s="16"/>
    </row>
    <row r="30" spans="2:53" s="13" customFormat="1" ht="15.95" customHeight="1">
      <c r="B30" s="27" t="s">
        <v>51</v>
      </c>
      <c r="C30" s="599"/>
      <c r="D30" s="28"/>
      <c r="E30" s="28"/>
      <c r="F30" s="28"/>
      <c r="G30" s="28"/>
      <c r="H30" s="28"/>
      <c r="I30" s="28"/>
      <c r="J30" s="28"/>
      <c r="K30" s="28"/>
      <c r="L30" s="28"/>
      <c r="M30" s="28"/>
      <c r="N30" s="602"/>
      <c r="O30" s="602"/>
      <c r="P30" s="602" t="s">
        <v>52</v>
      </c>
      <c r="Q30" s="602"/>
      <c r="R30" s="632"/>
      <c r="S30" s="632"/>
      <c r="T30" s="632"/>
      <c r="U30" s="632"/>
      <c r="V30" s="632"/>
      <c r="W30" s="632"/>
      <c r="X30" s="632"/>
      <c r="Y30" s="632"/>
      <c r="Z30" s="29"/>
      <c r="AB30" s="15" t="s">
        <v>202</v>
      </c>
    </row>
    <row r="31" spans="2:53" s="13" customFormat="1" ht="15.95" customHeight="1">
      <c r="B31" s="30"/>
      <c r="C31" s="589" t="s">
        <v>53</v>
      </c>
      <c r="D31" s="567" t="s">
        <v>41</v>
      </c>
      <c r="E31" s="567"/>
      <c r="F31" s="567"/>
      <c r="G31" s="567"/>
      <c r="H31" s="592" t="s">
        <v>54</v>
      </c>
      <c r="I31" s="593"/>
      <c r="J31" s="567"/>
      <c r="K31" s="567" t="s">
        <v>44</v>
      </c>
      <c r="L31" s="567"/>
      <c r="M31" s="567"/>
      <c r="N31" s="567" t="s">
        <v>45</v>
      </c>
      <c r="O31" s="567"/>
      <c r="P31" s="567"/>
      <c r="Q31" s="567" t="s">
        <v>55</v>
      </c>
      <c r="R31" s="567"/>
      <c r="S31" s="567"/>
      <c r="T31" s="31"/>
      <c r="U31" s="587" t="s">
        <v>56</v>
      </c>
      <c r="V31" s="567"/>
      <c r="W31" s="567" t="s">
        <v>47</v>
      </c>
      <c r="X31" s="567"/>
      <c r="Y31" s="567"/>
      <c r="Z31" s="32"/>
    </row>
    <row r="32" spans="2:53" s="13" customFormat="1" ht="15.95" customHeight="1">
      <c r="B32" s="631" t="s">
        <v>57</v>
      </c>
      <c r="C32" s="590"/>
      <c r="D32" s="570"/>
      <c r="E32" s="570"/>
      <c r="F32" s="570"/>
      <c r="G32" s="570"/>
      <c r="H32" s="594"/>
      <c r="I32" s="594"/>
      <c r="J32" s="570"/>
      <c r="K32" s="570"/>
      <c r="L32" s="570"/>
      <c r="M32" s="570"/>
      <c r="N32" s="570"/>
      <c r="O32" s="570"/>
      <c r="P32" s="570"/>
      <c r="Q32" s="570"/>
      <c r="R32" s="570"/>
      <c r="S32" s="570"/>
      <c r="T32" s="24"/>
      <c r="U32" s="570"/>
      <c r="V32" s="570"/>
      <c r="W32" s="570"/>
      <c r="X32" s="570"/>
      <c r="Y32" s="570"/>
      <c r="Z32" s="16"/>
    </row>
    <row r="33" spans="2:26" s="13" customFormat="1" ht="15.95" customHeight="1">
      <c r="B33" s="631"/>
      <c r="C33" s="590"/>
      <c r="H33" s="594" t="s">
        <v>58</v>
      </c>
      <c r="I33" s="594"/>
      <c r="J33" s="594"/>
      <c r="K33" s="595"/>
      <c r="L33" s="595"/>
      <c r="M33" s="595"/>
      <c r="N33" s="595"/>
      <c r="O33" s="595"/>
      <c r="P33" s="595"/>
      <c r="Q33" s="595"/>
      <c r="R33" s="595"/>
      <c r="S33" s="595"/>
      <c r="T33" s="595"/>
      <c r="U33" s="595"/>
      <c r="V33" s="595"/>
      <c r="W33" s="595"/>
      <c r="X33" s="595"/>
      <c r="Z33" s="16"/>
    </row>
    <row r="34" spans="2:26" s="13" customFormat="1" ht="15.95" customHeight="1">
      <c r="B34" s="631"/>
      <c r="C34" s="590"/>
      <c r="H34" s="594"/>
      <c r="I34" s="594"/>
      <c r="J34" s="594"/>
      <c r="K34" s="595"/>
      <c r="L34" s="595"/>
      <c r="M34" s="595"/>
      <c r="N34" s="595"/>
      <c r="O34" s="595"/>
      <c r="P34" s="595"/>
      <c r="Q34" s="595"/>
      <c r="R34" s="595"/>
      <c r="S34" s="595"/>
      <c r="T34" s="595"/>
      <c r="U34" s="595"/>
      <c r="V34" s="595"/>
      <c r="W34" s="595"/>
      <c r="X34" s="595"/>
      <c r="Z34" s="16"/>
    </row>
    <row r="35" spans="2:26" s="13" customFormat="1" ht="15.95" customHeight="1">
      <c r="B35" s="631"/>
      <c r="C35" s="590"/>
      <c r="H35" s="594"/>
      <c r="I35" s="594"/>
      <c r="J35" s="594"/>
      <c r="K35" s="595"/>
      <c r="L35" s="595"/>
      <c r="M35" s="595"/>
      <c r="N35" s="595"/>
      <c r="O35" s="595"/>
      <c r="P35" s="595"/>
      <c r="Q35" s="595"/>
      <c r="R35" s="595"/>
      <c r="S35" s="595"/>
      <c r="T35" s="595"/>
      <c r="U35" s="595"/>
      <c r="V35" s="595"/>
      <c r="W35" s="595"/>
      <c r="X35" s="595"/>
      <c r="Z35" s="16"/>
    </row>
    <row r="36" spans="2:26" s="13" customFormat="1" ht="15.95" customHeight="1" thickBot="1">
      <c r="B36" s="33"/>
      <c r="C36" s="591"/>
      <c r="D36" s="34"/>
      <c r="E36" s="34"/>
      <c r="F36" s="34"/>
      <c r="G36" s="34"/>
      <c r="H36" s="34"/>
      <c r="I36" s="34"/>
      <c r="J36" s="34"/>
      <c r="K36" s="34"/>
      <c r="L36" s="34"/>
      <c r="M36" s="34"/>
      <c r="N36" s="573"/>
      <c r="O36" s="573"/>
      <c r="P36" s="573" t="s">
        <v>52</v>
      </c>
      <c r="Q36" s="573"/>
      <c r="R36" s="588"/>
      <c r="S36" s="588"/>
      <c r="T36" s="588"/>
      <c r="U36" s="588"/>
      <c r="V36" s="588"/>
      <c r="W36" s="588"/>
      <c r="X36" s="588"/>
      <c r="Y36" s="588"/>
      <c r="Z36" s="22"/>
    </row>
    <row r="37" spans="2:26" s="13" customFormat="1" ht="14.25" thickBot="1"/>
    <row r="38" spans="2:26" s="13" customFormat="1" ht="13.5" customHeight="1">
      <c r="B38" s="538" t="str">
        <f>基本情報入力!E24</f>
        <v>課長</v>
      </c>
      <c r="C38" s="539"/>
      <c r="D38" s="539"/>
      <c r="E38" s="542" t="str">
        <f>基本情報入力!H24</f>
        <v>副課長</v>
      </c>
      <c r="F38" s="539"/>
      <c r="G38" s="539"/>
      <c r="H38" s="543" t="str">
        <f>基本情報入力!K24</f>
        <v>課長補佐</v>
      </c>
      <c r="I38" s="539"/>
      <c r="J38" s="539"/>
      <c r="K38" s="545" t="str">
        <f>基本情報入力!N24</f>
        <v>総括監督員</v>
      </c>
      <c r="L38" s="546"/>
      <c r="M38" s="547"/>
      <c r="N38" s="545" t="str">
        <f>基本情報入力!Q24</f>
        <v>主任監督員</v>
      </c>
      <c r="O38" s="546"/>
      <c r="P38" s="546"/>
      <c r="Q38" s="546"/>
      <c r="R38" s="546"/>
      <c r="S38" s="554"/>
      <c r="T38" s="35"/>
      <c r="U38" s="557" t="str">
        <f>基本情報入力!U24</f>
        <v>現　場
代理人</v>
      </c>
      <c r="V38" s="558"/>
      <c r="W38" s="559"/>
      <c r="X38" s="561" t="str">
        <f>基本情報入力!X24</f>
        <v>主　任
（監　理）
技術者</v>
      </c>
      <c r="Y38" s="558"/>
      <c r="Z38" s="562"/>
    </row>
    <row r="39" spans="2:26" s="13" customFormat="1" ht="13.5">
      <c r="B39" s="540"/>
      <c r="C39" s="541"/>
      <c r="D39" s="541"/>
      <c r="E39" s="541"/>
      <c r="F39" s="541"/>
      <c r="G39" s="541"/>
      <c r="H39" s="544"/>
      <c r="I39" s="541"/>
      <c r="J39" s="541"/>
      <c r="K39" s="548"/>
      <c r="L39" s="549"/>
      <c r="M39" s="550"/>
      <c r="N39" s="548"/>
      <c r="O39" s="549"/>
      <c r="P39" s="549"/>
      <c r="Q39" s="549"/>
      <c r="R39" s="549"/>
      <c r="S39" s="555"/>
      <c r="T39" s="35"/>
      <c r="U39" s="560"/>
      <c r="V39" s="533"/>
      <c r="W39" s="544"/>
      <c r="X39" s="532"/>
      <c r="Y39" s="533"/>
      <c r="Z39" s="534"/>
    </row>
    <row r="40" spans="2:26" s="13" customFormat="1" ht="13.5">
      <c r="B40" s="540"/>
      <c r="C40" s="541"/>
      <c r="D40" s="541"/>
      <c r="E40" s="541"/>
      <c r="F40" s="541"/>
      <c r="G40" s="541"/>
      <c r="H40" s="544"/>
      <c r="I40" s="541"/>
      <c r="J40" s="541"/>
      <c r="K40" s="548"/>
      <c r="L40" s="549"/>
      <c r="M40" s="550"/>
      <c r="N40" s="548"/>
      <c r="O40" s="549"/>
      <c r="P40" s="549"/>
      <c r="Q40" s="549"/>
      <c r="R40" s="549"/>
      <c r="S40" s="555"/>
      <c r="T40" s="35"/>
      <c r="U40" s="560"/>
      <c r="V40" s="533"/>
      <c r="W40" s="544"/>
      <c r="X40" s="532"/>
      <c r="Y40" s="533"/>
      <c r="Z40" s="534"/>
    </row>
    <row r="41" spans="2:26" s="13" customFormat="1" ht="13.5">
      <c r="B41" s="540"/>
      <c r="C41" s="541"/>
      <c r="D41" s="541"/>
      <c r="E41" s="541"/>
      <c r="F41" s="541"/>
      <c r="G41" s="541"/>
      <c r="H41" s="544"/>
      <c r="I41" s="541"/>
      <c r="J41" s="541"/>
      <c r="K41" s="551"/>
      <c r="L41" s="552"/>
      <c r="M41" s="553"/>
      <c r="N41" s="551"/>
      <c r="O41" s="552"/>
      <c r="P41" s="552"/>
      <c r="Q41" s="552"/>
      <c r="R41" s="552"/>
      <c r="S41" s="556"/>
      <c r="T41" s="35"/>
      <c r="U41" s="560"/>
      <c r="V41" s="533"/>
      <c r="W41" s="544"/>
      <c r="X41" s="532"/>
      <c r="Y41" s="533"/>
      <c r="Z41" s="534"/>
    </row>
    <row r="42" spans="2:26" s="13" customFormat="1" ht="18" customHeight="1">
      <c r="B42" s="540"/>
      <c r="C42" s="541"/>
      <c r="D42" s="541"/>
      <c r="E42" s="541"/>
      <c r="F42" s="541"/>
      <c r="G42" s="541"/>
      <c r="H42" s="544"/>
      <c r="I42" s="541"/>
      <c r="J42" s="541"/>
      <c r="K42" s="566"/>
      <c r="L42" s="567"/>
      <c r="M42" s="568"/>
      <c r="N42" s="566"/>
      <c r="O42" s="567"/>
      <c r="P42" s="567"/>
      <c r="Q42" s="567"/>
      <c r="R42" s="567"/>
      <c r="S42" s="575"/>
      <c r="T42" s="36"/>
      <c r="U42" s="560"/>
      <c r="V42" s="533"/>
      <c r="W42" s="544"/>
      <c r="X42" s="532"/>
      <c r="Y42" s="533"/>
      <c r="Z42" s="534"/>
    </row>
    <row r="43" spans="2:26" s="13" customFormat="1" ht="18" customHeight="1">
      <c r="B43" s="540"/>
      <c r="C43" s="541"/>
      <c r="D43" s="541"/>
      <c r="E43" s="541"/>
      <c r="F43" s="541"/>
      <c r="G43" s="541"/>
      <c r="H43" s="544"/>
      <c r="I43" s="541"/>
      <c r="J43" s="541"/>
      <c r="K43" s="569"/>
      <c r="L43" s="570"/>
      <c r="M43" s="571"/>
      <c r="N43" s="569"/>
      <c r="O43" s="570"/>
      <c r="P43" s="570"/>
      <c r="Q43" s="570"/>
      <c r="R43" s="570"/>
      <c r="S43" s="576"/>
      <c r="T43" s="36"/>
      <c r="U43" s="560"/>
      <c r="V43" s="533"/>
      <c r="W43" s="544"/>
      <c r="X43" s="532"/>
      <c r="Y43" s="533"/>
      <c r="Z43" s="534"/>
    </row>
    <row r="44" spans="2:26" s="13" customFormat="1" ht="18" customHeight="1">
      <c r="B44" s="540"/>
      <c r="C44" s="541"/>
      <c r="D44" s="541"/>
      <c r="E44" s="541"/>
      <c r="F44" s="541"/>
      <c r="G44" s="541"/>
      <c r="H44" s="544"/>
      <c r="I44" s="541"/>
      <c r="J44" s="541"/>
      <c r="K44" s="569"/>
      <c r="L44" s="570"/>
      <c r="M44" s="571"/>
      <c r="N44" s="569"/>
      <c r="O44" s="570"/>
      <c r="P44" s="570"/>
      <c r="Q44" s="570"/>
      <c r="R44" s="570"/>
      <c r="S44" s="576"/>
      <c r="T44" s="36"/>
      <c r="U44" s="560"/>
      <c r="V44" s="533"/>
      <c r="W44" s="544"/>
      <c r="X44" s="532"/>
      <c r="Y44" s="533"/>
      <c r="Z44" s="534"/>
    </row>
    <row r="45" spans="2:26" s="13" customFormat="1" ht="18.600000000000001" customHeight="1" thickBot="1">
      <c r="B45" s="563"/>
      <c r="C45" s="564"/>
      <c r="D45" s="564"/>
      <c r="E45" s="564"/>
      <c r="F45" s="564"/>
      <c r="G45" s="564"/>
      <c r="H45" s="565"/>
      <c r="I45" s="564"/>
      <c r="J45" s="564"/>
      <c r="K45" s="572"/>
      <c r="L45" s="573"/>
      <c r="M45" s="574"/>
      <c r="N45" s="572"/>
      <c r="O45" s="573"/>
      <c r="P45" s="573"/>
      <c r="Q45" s="573"/>
      <c r="R45" s="573"/>
      <c r="S45" s="577"/>
      <c r="T45" s="36"/>
      <c r="U45" s="578"/>
      <c r="V45" s="536"/>
      <c r="W45" s="565"/>
      <c r="X45" s="535"/>
      <c r="Y45" s="536"/>
      <c r="Z45" s="537"/>
    </row>
    <row r="46" spans="2:26" ht="19.5" thickBot="1">
      <c r="B46" s="37" t="s">
        <v>63</v>
      </c>
    </row>
    <row r="47" spans="2:26" ht="9.9499999999999993" customHeight="1">
      <c r="B47" s="580" t="s">
        <v>64</v>
      </c>
      <c r="C47" s="586" t="s">
        <v>65</v>
      </c>
      <c r="D47" s="539"/>
      <c r="E47" s="539"/>
      <c r="F47" s="539" t="s">
        <v>66</v>
      </c>
      <c r="G47" s="539"/>
      <c r="H47" s="539"/>
      <c r="I47" s="543" t="s">
        <v>67</v>
      </c>
      <c r="J47" s="539"/>
      <c r="K47" s="539"/>
      <c r="L47" s="542" t="s">
        <v>68</v>
      </c>
      <c r="M47" s="542"/>
      <c r="N47" s="542"/>
      <c r="O47" s="546" t="s">
        <v>69</v>
      </c>
      <c r="P47" s="546"/>
      <c r="Q47" s="554"/>
      <c r="R47" s="13"/>
      <c r="S47" s="557" t="s">
        <v>61</v>
      </c>
      <c r="T47" s="558"/>
      <c r="U47" s="559"/>
      <c r="V47" s="561" t="s">
        <v>62</v>
      </c>
      <c r="W47" s="558"/>
      <c r="X47" s="562"/>
      <c r="Y47" s="13"/>
    </row>
    <row r="48" spans="2:26" ht="9.9499999999999993" customHeight="1">
      <c r="B48" s="581"/>
      <c r="C48" s="540"/>
      <c r="D48" s="541"/>
      <c r="E48" s="541"/>
      <c r="F48" s="541"/>
      <c r="G48" s="541"/>
      <c r="H48" s="541"/>
      <c r="I48" s="544"/>
      <c r="J48" s="541"/>
      <c r="K48" s="541"/>
      <c r="L48" s="583"/>
      <c r="M48" s="583"/>
      <c r="N48" s="583"/>
      <c r="O48" s="549"/>
      <c r="P48" s="549"/>
      <c r="Q48" s="555"/>
      <c r="R48" s="13"/>
      <c r="S48" s="560"/>
      <c r="T48" s="533"/>
      <c r="U48" s="544"/>
      <c r="V48" s="532"/>
      <c r="W48" s="533"/>
      <c r="X48" s="534"/>
      <c r="Y48" s="13"/>
    </row>
    <row r="49" spans="2:34" ht="9.9499999999999993" customHeight="1">
      <c r="B49" s="581"/>
      <c r="C49" s="540"/>
      <c r="D49" s="541"/>
      <c r="E49" s="541"/>
      <c r="F49" s="541"/>
      <c r="G49" s="541"/>
      <c r="H49" s="541"/>
      <c r="I49" s="544"/>
      <c r="J49" s="541"/>
      <c r="K49" s="541"/>
      <c r="L49" s="583"/>
      <c r="M49" s="583"/>
      <c r="N49" s="583"/>
      <c r="O49" s="549"/>
      <c r="P49" s="549"/>
      <c r="Q49" s="555"/>
      <c r="R49" s="13"/>
      <c r="S49" s="560"/>
      <c r="T49" s="533"/>
      <c r="U49" s="544"/>
      <c r="V49" s="532"/>
      <c r="W49" s="533"/>
      <c r="X49" s="534"/>
      <c r="Y49" s="13"/>
    </row>
    <row r="50" spans="2:34" ht="9.9499999999999993" customHeight="1">
      <c r="B50" s="581"/>
      <c r="C50" s="540"/>
      <c r="D50" s="541"/>
      <c r="E50" s="541"/>
      <c r="F50" s="541"/>
      <c r="G50" s="541"/>
      <c r="H50" s="541"/>
      <c r="I50" s="544"/>
      <c r="J50" s="541"/>
      <c r="K50" s="541"/>
      <c r="L50" s="583"/>
      <c r="M50" s="583"/>
      <c r="N50" s="583"/>
      <c r="O50" s="552"/>
      <c r="P50" s="552"/>
      <c r="Q50" s="556"/>
      <c r="R50" s="13"/>
      <c r="S50" s="560"/>
      <c r="T50" s="533"/>
      <c r="U50" s="544"/>
      <c r="V50" s="532"/>
      <c r="W50" s="533"/>
      <c r="X50" s="534"/>
      <c r="Y50" s="13"/>
    </row>
    <row r="51" spans="2:34" ht="12" customHeight="1">
      <c r="B51" s="581"/>
      <c r="C51" s="540"/>
      <c r="D51" s="541"/>
      <c r="E51" s="541"/>
      <c r="F51" s="541"/>
      <c r="G51" s="541"/>
      <c r="H51" s="541"/>
      <c r="I51" s="544"/>
      <c r="J51" s="541"/>
      <c r="K51" s="541"/>
      <c r="L51" s="541"/>
      <c r="M51" s="541"/>
      <c r="N51" s="541"/>
      <c r="O51" s="567"/>
      <c r="P51" s="567"/>
      <c r="Q51" s="575"/>
      <c r="R51" s="13"/>
      <c r="S51" s="560"/>
      <c r="T51" s="533"/>
      <c r="U51" s="544"/>
      <c r="V51" s="532"/>
      <c r="W51" s="533"/>
      <c r="X51" s="534"/>
      <c r="Y51" s="13"/>
    </row>
    <row r="52" spans="2:34" ht="12" customHeight="1">
      <c r="B52" s="581"/>
      <c r="C52" s="540"/>
      <c r="D52" s="541"/>
      <c r="E52" s="541"/>
      <c r="F52" s="541"/>
      <c r="G52" s="541"/>
      <c r="H52" s="541"/>
      <c r="I52" s="544"/>
      <c r="J52" s="541"/>
      <c r="K52" s="541"/>
      <c r="L52" s="541"/>
      <c r="M52" s="541"/>
      <c r="N52" s="541"/>
      <c r="O52" s="570"/>
      <c r="P52" s="570"/>
      <c r="Q52" s="576"/>
      <c r="R52" s="13"/>
      <c r="S52" s="560"/>
      <c r="T52" s="533"/>
      <c r="U52" s="544"/>
      <c r="V52" s="532"/>
      <c r="W52" s="533"/>
      <c r="X52" s="534"/>
      <c r="Y52" s="13"/>
    </row>
    <row r="53" spans="2:34" ht="12" customHeight="1">
      <c r="B53" s="581"/>
      <c r="C53" s="540"/>
      <c r="D53" s="541"/>
      <c r="E53" s="541"/>
      <c r="F53" s="541"/>
      <c r="G53" s="541"/>
      <c r="H53" s="541"/>
      <c r="I53" s="544"/>
      <c r="J53" s="541"/>
      <c r="K53" s="541"/>
      <c r="L53" s="541"/>
      <c r="M53" s="541"/>
      <c r="N53" s="541"/>
      <c r="O53" s="570"/>
      <c r="P53" s="570"/>
      <c r="Q53" s="576"/>
      <c r="R53" s="13"/>
      <c r="S53" s="560"/>
      <c r="T53" s="533"/>
      <c r="U53" s="544"/>
      <c r="V53" s="532"/>
      <c r="W53" s="533"/>
      <c r="X53" s="534"/>
      <c r="Y53" s="13"/>
    </row>
    <row r="54" spans="2:34" ht="12" customHeight="1" thickBot="1">
      <c r="B54" s="582"/>
      <c r="C54" s="563"/>
      <c r="D54" s="564"/>
      <c r="E54" s="564"/>
      <c r="F54" s="564"/>
      <c r="G54" s="564"/>
      <c r="H54" s="564"/>
      <c r="I54" s="565"/>
      <c r="J54" s="564"/>
      <c r="K54" s="564"/>
      <c r="L54" s="564"/>
      <c r="M54" s="564"/>
      <c r="N54" s="564"/>
      <c r="O54" s="573"/>
      <c r="P54" s="573"/>
      <c r="Q54" s="577"/>
      <c r="R54" s="13"/>
      <c r="S54" s="578"/>
      <c r="T54" s="536"/>
      <c r="U54" s="565"/>
      <c r="V54" s="535"/>
      <c r="W54" s="536"/>
      <c r="X54" s="537"/>
      <c r="Y54" s="13"/>
    </row>
    <row r="55" spans="2:34" ht="9.9499999999999993" customHeight="1">
      <c r="B55" s="580" t="s">
        <v>70</v>
      </c>
      <c r="C55" s="559" t="s">
        <v>65</v>
      </c>
      <c r="D55" s="539"/>
      <c r="E55" s="539"/>
      <c r="F55" s="539" t="s">
        <v>66</v>
      </c>
      <c r="G55" s="539"/>
      <c r="H55" s="539"/>
      <c r="I55" s="542" t="s">
        <v>72</v>
      </c>
      <c r="J55" s="542"/>
      <c r="K55" s="542"/>
      <c r="L55" s="545" t="s">
        <v>69</v>
      </c>
      <c r="M55" s="546"/>
      <c r="N55" s="554"/>
      <c r="O55" s="39"/>
      <c r="P55" s="39"/>
      <c r="Q55" s="39"/>
      <c r="R55"/>
      <c r="S55" s="579"/>
      <c r="T55" s="570"/>
      <c r="U55" s="570"/>
      <c r="V55" s="570"/>
      <c r="W55" s="570"/>
      <c r="X55" s="570"/>
      <c r="Y55" s="570"/>
      <c r="Z55" s="549"/>
      <c r="AA55" s="570"/>
      <c r="AB55" s="570"/>
      <c r="AC55" s="549"/>
      <c r="AD55" s="549"/>
      <c r="AE55" s="549"/>
      <c r="AF55" s="549"/>
      <c r="AG55" s="549"/>
      <c r="AH55" s="549"/>
    </row>
    <row r="56" spans="2:34" ht="9.9499999999999993" customHeight="1">
      <c r="B56" s="581"/>
      <c r="C56" s="544"/>
      <c r="D56" s="541"/>
      <c r="E56" s="541"/>
      <c r="F56" s="541"/>
      <c r="G56" s="541"/>
      <c r="H56" s="541"/>
      <c r="I56" s="583"/>
      <c r="J56" s="583"/>
      <c r="K56" s="583"/>
      <c r="L56" s="548"/>
      <c r="M56" s="549"/>
      <c r="N56" s="555"/>
      <c r="O56" s="39"/>
      <c r="P56" s="39"/>
      <c r="Q56" s="39"/>
      <c r="S56" s="579"/>
      <c r="T56" s="570"/>
      <c r="U56" s="570"/>
      <c r="V56" s="570"/>
      <c r="W56" s="570"/>
      <c r="X56" s="570"/>
      <c r="Y56" s="570"/>
      <c r="Z56" s="570"/>
      <c r="AA56" s="570"/>
      <c r="AB56" s="570"/>
      <c r="AC56" s="549"/>
      <c r="AD56" s="549"/>
      <c r="AE56" s="549"/>
      <c r="AF56" s="549"/>
      <c r="AG56" s="549"/>
      <c r="AH56" s="549"/>
    </row>
    <row r="57" spans="2:34" ht="9.9499999999999993" customHeight="1">
      <c r="B57" s="581"/>
      <c r="C57" s="544"/>
      <c r="D57" s="541"/>
      <c r="E57" s="541"/>
      <c r="F57" s="541"/>
      <c r="G57" s="541"/>
      <c r="H57" s="541"/>
      <c r="I57" s="583"/>
      <c r="J57" s="583"/>
      <c r="K57" s="583"/>
      <c r="L57" s="548"/>
      <c r="M57" s="549"/>
      <c r="N57" s="555"/>
      <c r="O57" s="39"/>
      <c r="P57" s="39"/>
      <c r="Q57" s="39"/>
      <c r="S57" s="579"/>
      <c r="T57" s="570"/>
      <c r="U57" s="570"/>
      <c r="V57" s="570"/>
      <c r="W57" s="570"/>
      <c r="X57" s="570"/>
      <c r="Y57" s="570"/>
      <c r="Z57" s="570"/>
      <c r="AA57" s="570"/>
      <c r="AB57" s="570"/>
      <c r="AC57" s="549"/>
      <c r="AD57" s="549"/>
      <c r="AE57" s="549"/>
      <c r="AF57" s="549"/>
      <c r="AG57" s="549"/>
      <c r="AH57" s="549"/>
    </row>
    <row r="58" spans="2:34" ht="9.9499999999999993" customHeight="1">
      <c r="B58" s="581"/>
      <c r="C58" s="544"/>
      <c r="D58" s="541"/>
      <c r="E58" s="541"/>
      <c r="F58" s="541"/>
      <c r="G58" s="541"/>
      <c r="H58" s="541"/>
      <c r="I58" s="583"/>
      <c r="J58" s="583"/>
      <c r="K58" s="583"/>
      <c r="L58" s="551"/>
      <c r="M58" s="552"/>
      <c r="N58" s="556"/>
      <c r="O58" s="39"/>
      <c r="P58" s="39"/>
      <c r="Q58" s="39"/>
      <c r="S58" s="579"/>
      <c r="T58" s="570"/>
      <c r="U58" s="570"/>
      <c r="V58" s="570"/>
      <c r="W58" s="570"/>
      <c r="X58" s="570"/>
      <c r="Y58" s="570"/>
      <c r="Z58" s="570"/>
      <c r="AA58" s="570"/>
      <c r="AB58" s="570"/>
      <c r="AC58" s="549"/>
      <c r="AD58" s="549"/>
      <c r="AE58" s="549"/>
      <c r="AF58" s="549"/>
      <c r="AG58" s="549"/>
      <c r="AH58" s="549"/>
    </row>
    <row r="59" spans="2:34" ht="12" customHeight="1">
      <c r="B59" s="581"/>
      <c r="C59" s="544"/>
      <c r="D59" s="541"/>
      <c r="E59" s="541"/>
      <c r="F59" s="541"/>
      <c r="G59" s="541"/>
      <c r="H59" s="541"/>
      <c r="I59" s="544"/>
      <c r="J59" s="541"/>
      <c r="K59" s="541"/>
      <c r="L59" s="541"/>
      <c r="M59" s="541"/>
      <c r="N59" s="584"/>
      <c r="O59" s="20"/>
      <c r="P59" s="13"/>
      <c r="Q59" s="13"/>
      <c r="S59" s="579"/>
      <c r="T59" s="570"/>
      <c r="U59" s="570"/>
      <c r="V59" s="570"/>
      <c r="W59" s="570"/>
      <c r="X59" s="570"/>
      <c r="Y59" s="570"/>
      <c r="Z59" s="570"/>
      <c r="AA59" s="570"/>
      <c r="AB59" s="570"/>
      <c r="AC59" s="570"/>
      <c r="AD59" s="570"/>
      <c r="AE59" s="570"/>
      <c r="AF59" s="570"/>
      <c r="AG59" s="570"/>
      <c r="AH59" s="570"/>
    </row>
    <row r="60" spans="2:34" ht="12" customHeight="1">
      <c r="B60" s="581"/>
      <c r="C60" s="544"/>
      <c r="D60" s="541"/>
      <c r="E60" s="541"/>
      <c r="F60" s="541"/>
      <c r="G60" s="541"/>
      <c r="H60" s="541"/>
      <c r="I60" s="544"/>
      <c r="J60" s="541"/>
      <c r="K60" s="541"/>
      <c r="L60" s="541"/>
      <c r="M60" s="541"/>
      <c r="N60" s="584"/>
      <c r="O60" s="13"/>
      <c r="P60" s="13"/>
      <c r="Q60" s="13"/>
      <c r="S60" s="579"/>
      <c r="T60" s="570"/>
      <c r="U60" s="570"/>
      <c r="V60" s="570"/>
      <c r="W60" s="570"/>
      <c r="X60" s="570"/>
      <c r="Y60" s="570"/>
      <c r="Z60" s="570"/>
      <c r="AA60" s="570"/>
      <c r="AB60" s="570"/>
      <c r="AC60" s="570"/>
      <c r="AD60" s="570"/>
      <c r="AE60" s="570"/>
      <c r="AF60" s="570"/>
      <c r="AG60" s="570"/>
      <c r="AH60" s="570"/>
    </row>
    <row r="61" spans="2:34" ht="12" customHeight="1">
      <c r="B61" s="581"/>
      <c r="C61" s="544"/>
      <c r="D61" s="541"/>
      <c r="E61" s="541"/>
      <c r="F61" s="541"/>
      <c r="G61" s="541"/>
      <c r="H61" s="541"/>
      <c r="I61" s="544"/>
      <c r="J61" s="541"/>
      <c r="K61" s="541"/>
      <c r="L61" s="541"/>
      <c r="M61" s="541"/>
      <c r="N61" s="584"/>
      <c r="O61" s="13"/>
      <c r="P61" s="13"/>
      <c r="Q61" s="13"/>
      <c r="S61" s="579"/>
      <c r="T61" s="570"/>
      <c r="U61" s="570"/>
      <c r="V61" s="570"/>
      <c r="W61" s="570"/>
      <c r="X61" s="570"/>
      <c r="Y61" s="570"/>
      <c r="Z61" s="570"/>
      <c r="AA61" s="570"/>
      <c r="AB61" s="570"/>
      <c r="AC61" s="570"/>
      <c r="AD61" s="570"/>
      <c r="AE61" s="570"/>
      <c r="AF61" s="570"/>
      <c r="AG61" s="570"/>
      <c r="AH61" s="570"/>
    </row>
    <row r="62" spans="2:34" ht="12" customHeight="1" thickBot="1">
      <c r="B62" s="582"/>
      <c r="C62" s="565"/>
      <c r="D62" s="564"/>
      <c r="E62" s="564"/>
      <c r="F62" s="564"/>
      <c r="G62" s="564"/>
      <c r="H62" s="564"/>
      <c r="I62" s="565"/>
      <c r="J62" s="564"/>
      <c r="K62" s="564"/>
      <c r="L62" s="564"/>
      <c r="M62" s="564"/>
      <c r="N62" s="585"/>
      <c r="O62" s="13"/>
      <c r="P62" s="13"/>
      <c r="Q62" s="13"/>
      <c r="S62" s="579"/>
      <c r="T62" s="570"/>
      <c r="U62" s="570"/>
      <c r="V62" s="570"/>
      <c r="W62" s="570"/>
      <c r="X62" s="570"/>
      <c r="Y62" s="570"/>
      <c r="Z62" s="570"/>
      <c r="AA62" s="570"/>
      <c r="AB62" s="570"/>
      <c r="AC62" s="570"/>
      <c r="AD62" s="570"/>
      <c r="AE62" s="570"/>
      <c r="AF62" s="570"/>
      <c r="AG62" s="570"/>
      <c r="AH62" s="570"/>
    </row>
  </sheetData>
  <mergeCells count="102">
    <mergeCell ref="L14:R14"/>
    <mergeCell ref="W59:Y62"/>
    <mergeCell ref="Z59:AB62"/>
    <mergeCell ref="AC59:AE62"/>
    <mergeCell ref="AF59:AH62"/>
    <mergeCell ref="T55:V58"/>
    <mergeCell ref="W55:Y58"/>
    <mergeCell ref="Z55:AB58"/>
    <mergeCell ref="AC55:AE58"/>
    <mergeCell ref="AF55:AH58"/>
    <mergeCell ref="S47:U50"/>
    <mergeCell ref="V47:X50"/>
    <mergeCell ref="X38:Z41"/>
    <mergeCell ref="W25:Y26"/>
    <mergeCell ref="C59:E62"/>
    <mergeCell ref="F59:H62"/>
    <mergeCell ref="I59:K62"/>
    <mergeCell ref="L59:N62"/>
    <mergeCell ref="T59:V62"/>
    <mergeCell ref="B55:B62"/>
    <mergeCell ref="C55:E58"/>
    <mergeCell ref="F55:H58"/>
    <mergeCell ref="I55:K58"/>
    <mergeCell ref="L55:N58"/>
    <mergeCell ref="S55:S62"/>
    <mergeCell ref="C51:E54"/>
    <mergeCell ref="F51:H54"/>
    <mergeCell ref="I51:K54"/>
    <mergeCell ref="L51:N54"/>
    <mergeCell ref="O51:Q54"/>
    <mergeCell ref="S51:U54"/>
    <mergeCell ref="V51:X54"/>
    <mergeCell ref="B47:B54"/>
    <mergeCell ref="C47:E50"/>
    <mergeCell ref="F47:H50"/>
    <mergeCell ref="I47:K50"/>
    <mergeCell ref="L47:N50"/>
    <mergeCell ref="O47:Q50"/>
    <mergeCell ref="B42:D45"/>
    <mergeCell ref="E42:G45"/>
    <mergeCell ref="H42:J45"/>
    <mergeCell ref="K42:M45"/>
    <mergeCell ref="N42:S45"/>
    <mergeCell ref="U42:W45"/>
    <mergeCell ref="X42:Z45"/>
    <mergeCell ref="B38:D41"/>
    <mergeCell ref="E38:G41"/>
    <mergeCell ref="H38:J41"/>
    <mergeCell ref="K38:M41"/>
    <mergeCell ref="N38:S41"/>
    <mergeCell ref="U38:W41"/>
    <mergeCell ref="B32:B35"/>
    <mergeCell ref="H33:J35"/>
    <mergeCell ref="K33:X35"/>
    <mergeCell ref="N36:O36"/>
    <mergeCell ref="P36:Q36"/>
    <mergeCell ref="R36:Y36"/>
    <mergeCell ref="N31:O32"/>
    <mergeCell ref="P31:P32"/>
    <mergeCell ref="Q31:R32"/>
    <mergeCell ref="S31:S32"/>
    <mergeCell ref="U31:V32"/>
    <mergeCell ref="W31:Y32"/>
    <mergeCell ref="C31:C36"/>
    <mergeCell ref="D31:G32"/>
    <mergeCell ref="H31:I32"/>
    <mergeCell ref="J31:J32"/>
    <mergeCell ref="K31:L32"/>
    <mergeCell ref="M31:M32"/>
    <mergeCell ref="B26:B29"/>
    <mergeCell ref="H27:J29"/>
    <mergeCell ref="K27:X29"/>
    <mergeCell ref="N30:O30"/>
    <mergeCell ref="P30:Q30"/>
    <mergeCell ref="R30:Y30"/>
    <mergeCell ref="M25:M26"/>
    <mergeCell ref="N25:O26"/>
    <mergeCell ref="P25:P26"/>
    <mergeCell ref="Q25:R26"/>
    <mergeCell ref="S25:S26"/>
    <mergeCell ref="U25:V26"/>
    <mergeCell ref="C24:E24"/>
    <mergeCell ref="F24:G24"/>
    <mergeCell ref="H24:L24"/>
    <mergeCell ref="M24:Y24"/>
    <mergeCell ref="C25:C30"/>
    <mergeCell ref="D25:G26"/>
    <mergeCell ref="H25:I26"/>
    <mergeCell ref="J25:J26"/>
    <mergeCell ref="K25:L26"/>
    <mergeCell ref="B5:E6"/>
    <mergeCell ref="F5:Z5"/>
    <mergeCell ref="F6:H6"/>
    <mergeCell ref="J6:Y6"/>
    <mergeCell ref="B7:E7"/>
    <mergeCell ref="F7:Z7"/>
    <mergeCell ref="B3:Z3"/>
    <mergeCell ref="B4:E4"/>
    <mergeCell ref="F4:H4"/>
    <mergeCell ref="I4:K4"/>
    <mergeCell ref="L4:N4"/>
    <mergeCell ref="O4:Z4"/>
  </mergeCells>
  <phoneticPr fontId="3"/>
  <conditionalFormatting sqref="F24:G24">
    <cfRule type="containsBlanks" dxfId="38" priority="2">
      <formula>LEN(TRIM(F24))=0</formula>
    </cfRule>
  </conditionalFormatting>
  <conditionalFormatting sqref="F7:Z7">
    <cfRule type="containsBlanks" dxfId="37" priority="4">
      <formula>LEN(TRIM(F7))=0</formula>
    </cfRule>
  </conditionalFormatting>
  <conditionalFormatting sqref="L14">
    <cfRule type="containsBlanks" dxfId="36" priority="5">
      <formula>LEN(TRIM(L14))=0</formula>
    </cfRule>
  </conditionalFormatting>
  <conditionalFormatting sqref="O4:Z4">
    <cfRule type="containsBlanks" dxfId="35" priority="3">
      <formula>LEN(TRIM(O4))=0</formula>
    </cfRule>
  </conditionalFormatting>
  <conditionalFormatting sqref="R30:Y30">
    <cfRule type="containsBlanks" dxfId="34" priority="1">
      <formula>LEN(TRIM(R30))=0</formula>
    </cfRule>
  </conditionalFormatting>
  <printOptions horizontalCentered="1"/>
  <pageMargins left="0.78740157480314965" right="0.78740157480314965" top="0.98425196850393704" bottom="0.98425196850393704" header="0.51181102362204722" footer="0.51181102362204722"/>
  <pageSetup paperSize="9" scale="9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11184-FE99-4E7D-8294-6056E6A93028}">
  <sheetPr>
    <pageSetUpPr fitToPage="1"/>
  </sheetPr>
  <dimension ref="B1:BB62"/>
  <sheetViews>
    <sheetView view="pageBreakPreview" zoomScaleNormal="95" zoomScaleSheetLayoutView="100" workbookViewId="0">
      <selection activeCell="B38" sqref="B38:Z41"/>
    </sheetView>
  </sheetViews>
  <sheetFormatPr defaultRowHeight="18.75"/>
  <cols>
    <col min="1" max="1" width="39.375" style="38" customWidth="1"/>
    <col min="2" max="19" width="3.375" style="38" customWidth="1"/>
    <col min="20" max="20" width="1.125" style="38" customWidth="1"/>
    <col min="21" max="165" width="3.375" style="38" customWidth="1"/>
    <col min="166" max="258" width="9" style="38"/>
    <col min="259" max="421" width="3.375" style="38" customWidth="1"/>
    <col min="422" max="514" width="9" style="38"/>
    <col min="515" max="677" width="3.375" style="38" customWidth="1"/>
    <col min="678" max="770" width="9" style="38"/>
    <col min="771" max="933" width="3.375" style="38" customWidth="1"/>
    <col min="934" max="1026" width="9" style="38"/>
    <col min="1027" max="1189" width="3.375" style="38" customWidth="1"/>
    <col min="1190" max="1282" width="9" style="38"/>
    <col min="1283" max="1445" width="3.375" style="38" customWidth="1"/>
    <col min="1446" max="1538" width="9" style="38"/>
    <col min="1539" max="1701" width="3.375" style="38" customWidth="1"/>
    <col min="1702" max="1794" width="9" style="38"/>
    <col min="1795" max="1957" width="3.375" style="38" customWidth="1"/>
    <col min="1958" max="2050" width="9" style="38"/>
    <col min="2051" max="2213" width="3.375" style="38" customWidth="1"/>
    <col min="2214" max="2306" width="9" style="38"/>
    <col min="2307" max="2469" width="3.375" style="38" customWidth="1"/>
    <col min="2470" max="2562" width="9" style="38"/>
    <col min="2563" max="2725" width="3.375" style="38" customWidth="1"/>
    <col min="2726" max="2818" width="9" style="38"/>
    <col min="2819" max="2981" width="3.375" style="38" customWidth="1"/>
    <col min="2982" max="3074" width="9" style="38"/>
    <col min="3075" max="3237" width="3.375" style="38" customWidth="1"/>
    <col min="3238" max="3330" width="9" style="38"/>
    <col min="3331" max="3493" width="3.375" style="38" customWidth="1"/>
    <col min="3494" max="3586" width="9" style="38"/>
    <col min="3587" max="3749" width="3.375" style="38" customWidth="1"/>
    <col min="3750" max="3842" width="9" style="38"/>
    <col min="3843" max="4005" width="3.375" style="38" customWidth="1"/>
    <col min="4006" max="4098" width="9" style="38"/>
    <col min="4099" max="4261" width="3.375" style="38" customWidth="1"/>
    <col min="4262" max="4354" width="9" style="38"/>
    <col min="4355" max="4517" width="3.375" style="38" customWidth="1"/>
    <col min="4518" max="4610" width="9" style="38"/>
    <col min="4611" max="4773" width="3.375" style="38" customWidth="1"/>
    <col min="4774" max="4866" width="9" style="38"/>
    <col min="4867" max="5029" width="3.375" style="38" customWidth="1"/>
    <col min="5030" max="5122" width="9" style="38"/>
    <col min="5123" max="5285" width="3.375" style="38" customWidth="1"/>
    <col min="5286" max="5378" width="9" style="38"/>
    <col min="5379" max="5541" width="3.375" style="38" customWidth="1"/>
    <col min="5542" max="5634" width="9" style="38"/>
    <col min="5635" max="5797" width="3.375" style="38" customWidth="1"/>
    <col min="5798" max="5890" width="9" style="38"/>
    <col min="5891" max="6053" width="3.375" style="38" customWidth="1"/>
    <col min="6054" max="6146" width="9" style="38"/>
    <col min="6147" max="6309" width="3.375" style="38" customWidth="1"/>
    <col min="6310" max="6402" width="9" style="38"/>
    <col min="6403" max="6565" width="3.375" style="38" customWidth="1"/>
    <col min="6566" max="6658" width="9" style="38"/>
    <col min="6659" max="6821" width="3.375" style="38" customWidth="1"/>
    <col min="6822" max="6914" width="9" style="38"/>
    <col min="6915" max="7077" width="3.375" style="38" customWidth="1"/>
    <col min="7078" max="7170" width="9" style="38"/>
    <col min="7171" max="7333" width="3.375" style="38" customWidth="1"/>
    <col min="7334" max="7426" width="9" style="38"/>
    <col min="7427" max="7589" width="3.375" style="38" customWidth="1"/>
    <col min="7590" max="7682" width="9" style="38"/>
    <col min="7683" max="7845" width="3.375" style="38" customWidth="1"/>
    <col min="7846" max="7938" width="9" style="38"/>
    <col min="7939" max="8101" width="3.375" style="38" customWidth="1"/>
    <col min="8102" max="8194" width="9" style="38"/>
    <col min="8195" max="8357" width="3.375" style="38" customWidth="1"/>
    <col min="8358" max="8450" width="9" style="38"/>
    <col min="8451" max="8613" width="3.375" style="38" customWidth="1"/>
    <col min="8614" max="8706" width="9" style="38"/>
    <col min="8707" max="8869" width="3.375" style="38" customWidth="1"/>
    <col min="8870" max="8962" width="9" style="38"/>
    <col min="8963" max="9125" width="3.375" style="38" customWidth="1"/>
    <col min="9126" max="9218" width="9" style="38"/>
    <col min="9219" max="9381" width="3.375" style="38" customWidth="1"/>
    <col min="9382" max="9474" width="9" style="38"/>
    <col min="9475" max="9637" width="3.375" style="38" customWidth="1"/>
    <col min="9638" max="9730" width="9" style="38"/>
    <col min="9731" max="9893" width="3.375" style="38" customWidth="1"/>
    <col min="9894" max="9986" width="9" style="38"/>
    <col min="9987" max="10149" width="3.375" style="38" customWidth="1"/>
    <col min="10150" max="10242" width="9" style="38"/>
    <col min="10243" max="10405" width="3.375" style="38" customWidth="1"/>
    <col min="10406" max="10498" width="9" style="38"/>
    <col min="10499" max="10661" width="3.375" style="38" customWidth="1"/>
    <col min="10662" max="10754" width="9" style="38"/>
    <col min="10755" max="10917" width="3.375" style="38" customWidth="1"/>
    <col min="10918" max="11010" width="9" style="38"/>
    <col min="11011" max="11173" width="3.375" style="38" customWidth="1"/>
    <col min="11174" max="11266" width="9" style="38"/>
    <col min="11267" max="11429" width="3.375" style="38" customWidth="1"/>
    <col min="11430" max="11522" width="9" style="38"/>
    <col min="11523" max="11685" width="3.375" style="38" customWidth="1"/>
    <col min="11686" max="11778" width="9" style="38"/>
    <col min="11779" max="11941" width="3.375" style="38" customWidth="1"/>
    <col min="11942" max="12034" width="9" style="38"/>
    <col min="12035" max="12197" width="3.375" style="38" customWidth="1"/>
    <col min="12198" max="12290" width="9" style="38"/>
    <col min="12291" max="12453" width="3.375" style="38" customWidth="1"/>
    <col min="12454" max="12546" width="9" style="38"/>
    <col min="12547" max="12709" width="3.375" style="38" customWidth="1"/>
    <col min="12710" max="12802" width="9" style="38"/>
    <col min="12803" max="12965" width="3.375" style="38" customWidth="1"/>
    <col min="12966" max="13058" width="9" style="38"/>
    <col min="13059" max="13221" width="3.375" style="38" customWidth="1"/>
    <col min="13222" max="13314" width="9" style="38"/>
    <col min="13315" max="13477" width="3.375" style="38" customWidth="1"/>
    <col min="13478" max="13570" width="9" style="38"/>
    <col min="13571" max="13733" width="3.375" style="38" customWidth="1"/>
    <col min="13734" max="13826" width="9" style="38"/>
    <col min="13827" max="13989" width="3.375" style="38" customWidth="1"/>
    <col min="13990" max="14082" width="9" style="38"/>
    <col min="14083" max="14245" width="3.375" style="38" customWidth="1"/>
    <col min="14246" max="14338" width="9" style="38"/>
    <col min="14339" max="14501" width="3.375" style="38" customWidth="1"/>
    <col min="14502" max="14594" width="9" style="38"/>
    <col min="14595" max="14757" width="3.375" style="38" customWidth="1"/>
    <col min="14758" max="14850" width="9" style="38"/>
    <col min="14851" max="15013" width="3.375" style="38" customWidth="1"/>
    <col min="15014" max="15106" width="9" style="38"/>
    <col min="15107" max="15269" width="3.375" style="38" customWidth="1"/>
    <col min="15270" max="15362" width="9" style="38"/>
    <col min="15363" max="15525" width="3.375" style="38" customWidth="1"/>
    <col min="15526" max="15618" width="9" style="38"/>
    <col min="15619" max="15781" width="3.375" style="38" customWidth="1"/>
    <col min="15782" max="15874" width="9" style="38"/>
    <col min="15875" max="16037" width="3.375" style="38" customWidth="1"/>
    <col min="16038" max="16130" width="9" style="38"/>
    <col min="16131" max="16293" width="3.375" style="38" customWidth="1"/>
    <col min="16294" max="16384" width="9" style="38"/>
  </cols>
  <sheetData>
    <row r="1" spans="2:54" ht="23.25" customHeight="1"/>
    <row r="2" spans="2:54" s="13" customFormat="1" ht="13.5">
      <c r="B2" s="12" t="s">
        <v>27</v>
      </c>
    </row>
    <row r="3" spans="2:54" s="13" customFormat="1" ht="30" customHeight="1" thickBot="1">
      <c r="B3" s="610" t="s">
        <v>28</v>
      </c>
      <c r="C3" s="610"/>
      <c r="D3" s="610"/>
      <c r="E3" s="610"/>
      <c r="F3" s="610"/>
      <c r="G3" s="610"/>
      <c r="H3" s="610"/>
      <c r="I3" s="610"/>
      <c r="J3" s="610"/>
      <c r="K3" s="610"/>
      <c r="L3" s="610"/>
      <c r="M3" s="610"/>
      <c r="N3" s="610"/>
      <c r="O3" s="610"/>
      <c r="P3" s="610"/>
      <c r="Q3" s="610"/>
      <c r="R3" s="610"/>
      <c r="S3" s="610"/>
      <c r="T3" s="610"/>
      <c r="U3" s="610"/>
      <c r="V3" s="610"/>
      <c r="W3" s="610"/>
      <c r="X3" s="610"/>
      <c r="Y3" s="610"/>
      <c r="Z3" s="610"/>
    </row>
    <row r="4" spans="2:54" s="13" customFormat="1" ht="26.1" customHeight="1">
      <c r="B4" s="611" t="s">
        <v>29</v>
      </c>
      <c r="C4" s="558"/>
      <c r="D4" s="558"/>
      <c r="E4" s="562"/>
      <c r="F4" s="612" t="s">
        <v>30</v>
      </c>
      <c r="G4" s="613"/>
      <c r="H4" s="613"/>
      <c r="I4" s="558" t="s">
        <v>31</v>
      </c>
      <c r="J4" s="613"/>
      <c r="K4" s="614"/>
      <c r="L4" s="615" t="s">
        <v>32</v>
      </c>
      <c r="M4" s="558"/>
      <c r="N4" s="559"/>
      <c r="O4" s="625"/>
      <c r="P4" s="626"/>
      <c r="Q4" s="626"/>
      <c r="R4" s="626"/>
      <c r="S4" s="626"/>
      <c r="T4" s="626"/>
      <c r="U4" s="626"/>
      <c r="V4" s="626"/>
      <c r="W4" s="626"/>
      <c r="X4" s="626"/>
      <c r="Y4" s="626"/>
      <c r="Z4" s="627"/>
      <c r="AB4" s="88" t="s">
        <v>201</v>
      </c>
    </row>
    <row r="5" spans="2:54" s="13" customFormat="1" ht="26.1" customHeight="1">
      <c r="B5" s="560" t="s">
        <v>33</v>
      </c>
      <c r="C5" s="533"/>
      <c r="D5" s="533"/>
      <c r="E5" s="534"/>
      <c r="F5" s="604" t="s">
        <v>34</v>
      </c>
      <c r="G5" s="593"/>
      <c r="H5" s="593"/>
      <c r="I5" s="593"/>
      <c r="J5" s="593"/>
      <c r="K5" s="593"/>
      <c r="L5" s="593"/>
      <c r="M5" s="593"/>
      <c r="N5" s="593"/>
      <c r="O5" s="593"/>
      <c r="P5" s="593"/>
      <c r="Q5" s="593"/>
      <c r="R5" s="593"/>
      <c r="S5" s="593"/>
      <c r="T5" s="593"/>
      <c r="U5" s="593"/>
      <c r="V5" s="593"/>
      <c r="W5" s="593"/>
      <c r="X5" s="593"/>
      <c r="Y5" s="593"/>
      <c r="Z5" s="605"/>
      <c r="AB5" s="13" t="s">
        <v>202</v>
      </c>
    </row>
    <row r="6" spans="2:54" s="13" customFormat="1" ht="26.1" customHeight="1">
      <c r="B6" s="560"/>
      <c r="C6" s="533"/>
      <c r="D6" s="533"/>
      <c r="E6" s="534"/>
      <c r="F6" s="570" t="s">
        <v>35</v>
      </c>
      <c r="G6" s="570"/>
      <c r="H6" s="570"/>
      <c r="I6" s="14" t="s">
        <v>36</v>
      </c>
      <c r="J6" s="594"/>
      <c r="K6" s="594"/>
      <c r="L6" s="594"/>
      <c r="M6" s="594"/>
      <c r="N6" s="594"/>
      <c r="O6" s="594"/>
      <c r="P6" s="594"/>
      <c r="Q6" s="594"/>
      <c r="R6" s="594"/>
      <c r="S6" s="594"/>
      <c r="T6" s="594"/>
      <c r="U6" s="594"/>
      <c r="V6" s="594"/>
      <c r="W6" s="594"/>
      <c r="X6" s="594"/>
      <c r="Y6" s="594"/>
      <c r="Z6" s="16" t="s">
        <v>37</v>
      </c>
    </row>
    <row r="7" spans="2:54" s="13" customFormat="1" ht="26.1" customHeight="1" thickBot="1">
      <c r="B7" s="606" t="s">
        <v>3</v>
      </c>
      <c r="C7" s="567"/>
      <c r="D7" s="567"/>
      <c r="E7" s="575"/>
      <c r="F7" s="607" t="str">
        <f>IF(基本情報入力!J4="","",基本情報入力!J4)</f>
        <v/>
      </c>
      <c r="G7" s="608"/>
      <c r="H7" s="608"/>
      <c r="I7" s="608"/>
      <c r="J7" s="608"/>
      <c r="K7" s="608"/>
      <c r="L7" s="608"/>
      <c r="M7" s="608"/>
      <c r="N7" s="608"/>
      <c r="O7" s="608"/>
      <c r="P7" s="608"/>
      <c r="Q7" s="608"/>
      <c r="R7" s="608"/>
      <c r="S7" s="608"/>
      <c r="T7" s="608"/>
      <c r="U7" s="608"/>
      <c r="V7" s="608"/>
      <c r="W7" s="608"/>
      <c r="X7" s="608"/>
      <c r="Y7" s="608"/>
      <c r="Z7" s="609"/>
    </row>
    <row r="8" spans="2:54" s="13" customFormat="1" ht="13.5">
      <c r="B8" s="17"/>
      <c r="C8" s="18" t="s">
        <v>38</v>
      </c>
      <c r="D8" s="18"/>
      <c r="E8" s="18"/>
      <c r="F8" s="18"/>
      <c r="G8" s="18"/>
      <c r="H8" s="18"/>
      <c r="I8" s="18"/>
      <c r="J8" s="18"/>
      <c r="K8" s="18"/>
      <c r="L8" s="18"/>
      <c r="M8" s="18"/>
      <c r="N8" s="18"/>
      <c r="O8" s="18"/>
      <c r="P8" s="18"/>
      <c r="Q8" s="18"/>
      <c r="R8" s="18"/>
      <c r="S8" s="18"/>
      <c r="T8" s="18"/>
      <c r="U8" s="18"/>
      <c r="V8" s="18"/>
      <c r="W8" s="18"/>
      <c r="X8" s="18"/>
      <c r="Y8" s="18"/>
      <c r="Z8" s="19"/>
    </row>
    <row r="9" spans="2:54" s="13" customFormat="1" ht="18" customHeight="1">
      <c r="B9" s="20"/>
      <c r="C9" s="84" t="s">
        <v>103</v>
      </c>
      <c r="D9" s="84"/>
      <c r="E9" s="84"/>
      <c r="F9" s="84"/>
      <c r="G9" s="84"/>
      <c r="H9" s="84"/>
      <c r="I9" s="84"/>
      <c r="J9" s="84"/>
      <c r="K9" s="84"/>
      <c r="L9" s="84"/>
      <c r="M9" s="84"/>
      <c r="N9" s="84"/>
      <c r="O9" s="84"/>
      <c r="P9" s="84"/>
      <c r="Q9" s="84"/>
      <c r="R9" s="84"/>
      <c r="S9" s="84"/>
      <c r="T9" s="84"/>
      <c r="U9" s="84"/>
      <c r="V9" s="84"/>
      <c r="W9" s="84"/>
      <c r="X9" s="84"/>
      <c r="Y9" s="84"/>
      <c r="Z9" s="85"/>
      <c r="AF9" s="83"/>
      <c r="AG9" s="83"/>
      <c r="AH9" s="83"/>
      <c r="AI9" s="83"/>
      <c r="AJ9" s="83"/>
      <c r="AK9" s="83"/>
      <c r="AL9" s="83"/>
      <c r="AM9" s="83"/>
      <c r="AN9" s="83"/>
      <c r="AO9" s="83"/>
      <c r="AP9" s="83"/>
      <c r="AQ9" s="83"/>
      <c r="AR9" s="83"/>
      <c r="AS9" s="83"/>
      <c r="AT9" s="83"/>
      <c r="AU9" s="83"/>
      <c r="AV9" s="83"/>
      <c r="AW9" s="83"/>
      <c r="AX9" s="83"/>
      <c r="AY9" s="83"/>
      <c r="AZ9" s="83"/>
      <c r="BA9" s="83"/>
      <c r="BB9" s="83"/>
    </row>
    <row r="10" spans="2:54" s="13" customFormat="1" ht="18" customHeight="1">
      <c r="B10" s="20"/>
      <c r="C10" s="84"/>
      <c r="D10" s="84"/>
      <c r="E10" s="84"/>
      <c r="F10" s="84"/>
      <c r="G10" s="84"/>
      <c r="H10" s="84"/>
      <c r="I10" s="84"/>
      <c r="J10" s="84"/>
      <c r="K10" s="84"/>
      <c r="L10" s="84"/>
      <c r="M10" s="84"/>
      <c r="N10" s="84"/>
      <c r="O10" s="84"/>
      <c r="P10" s="84"/>
      <c r="Q10" s="84"/>
      <c r="R10" s="84"/>
      <c r="S10" s="84"/>
      <c r="T10" s="84"/>
      <c r="U10" s="84"/>
      <c r="V10" s="84"/>
      <c r="W10" s="84"/>
      <c r="X10" s="84"/>
      <c r="Y10" s="84"/>
      <c r="Z10" s="85"/>
      <c r="AF10" s="83"/>
      <c r="AG10" s="83"/>
      <c r="AH10" s="83"/>
      <c r="AI10" s="83"/>
      <c r="AJ10" s="83"/>
      <c r="AK10" s="83"/>
      <c r="AL10" s="83"/>
      <c r="AM10" s="83"/>
      <c r="AN10" s="83"/>
      <c r="AO10" s="83"/>
      <c r="AP10" s="83"/>
      <c r="AQ10" s="83"/>
      <c r="AR10" s="83"/>
      <c r="AS10" s="83"/>
      <c r="AT10" s="83"/>
      <c r="AU10" s="83"/>
      <c r="AV10" s="83"/>
      <c r="AW10" s="83"/>
      <c r="AX10" s="83"/>
      <c r="AY10" s="83"/>
      <c r="AZ10" s="83"/>
      <c r="BA10" s="83"/>
      <c r="BB10" s="83"/>
    </row>
    <row r="11" spans="2:54" s="13" customFormat="1" ht="18" customHeight="1">
      <c r="B11" s="20"/>
      <c r="C11" s="84" t="s">
        <v>110</v>
      </c>
      <c r="D11" s="84"/>
      <c r="E11" s="84"/>
      <c r="F11" s="84"/>
      <c r="G11" s="84"/>
      <c r="H11" s="84"/>
      <c r="I11" s="84"/>
      <c r="J11" s="84"/>
      <c r="K11" s="84"/>
      <c r="L11" s="84"/>
      <c r="M11" s="84"/>
      <c r="N11" s="84"/>
      <c r="O11" s="84"/>
      <c r="P11" s="84"/>
      <c r="Q11" s="84"/>
      <c r="R11" s="84"/>
      <c r="S11" s="84"/>
      <c r="T11" s="84"/>
      <c r="U11" s="84"/>
      <c r="V11" s="84"/>
      <c r="W11" s="84"/>
      <c r="X11" s="84"/>
      <c r="Y11" s="84"/>
      <c r="Z11" s="85"/>
      <c r="AF11" s="83"/>
      <c r="AG11" s="83"/>
      <c r="AH11" s="83"/>
      <c r="AI11" s="83"/>
      <c r="AJ11" s="83"/>
      <c r="AK11" s="83"/>
      <c r="AL11" s="83"/>
      <c r="AM11" s="83"/>
      <c r="AN11" s="83"/>
      <c r="AO11" s="83"/>
      <c r="AP11" s="83"/>
      <c r="AQ11" s="83"/>
      <c r="AR11" s="83"/>
      <c r="AS11" s="83"/>
      <c r="AT11" s="83"/>
      <c r="AU11" s="83"/>
      <c r="AV11" s="83"/>
      <c r="AW11" s="83"/>
      <c r="AX11" s="83"/>
      <c r="AY11" s="83"/>
      <c r="AZ11" s="83"/>
      <c r="BA11" s="83"/>
      <c r="BB11" s="83"/>
    </row>
    <row r="12" spans="2:54" s="13" customFormat="1" ht="18" customHeight="1">
      <c r="B12" s="20"/>
      <c r="C12" s="84" t="s">
        <v>106</v>
      </c>
      <c r="D12" s="84"/>
      <c r="E12" s="84"/>
      <c r="F12" s="84"/>
      <c r="G12" s="84"/>
      <c r="H12" s="84"/>
      <c r="I12" s="84"/>
      <c r="J12" s="84"/>
      <c r="K12" s="84"/>
      <c r="L12" s="84"/>
      <c r="M12" s="84"/>
      <c r="N12" s="84"/>
      <c r="O12" s="84"/>
      <c r="P12" s="84"/>
      <c r="Q12" s="84"/>
      <c r="R12" s="84"/>
      <c r="S12" s="84"/>
      <c r="T12" s="84"/>
      <c r="U12" s="84"/>
      <c r="V12" s="84"/>
      <c r="W12" s="84"/>
      <c r="X12" s="84"/>
      <c r="Y12" s="84"/>
      <c r="Z12" s="85"/>
      <c r="AF12" s="83"/>
      <c r="AG12" s="83"/>
      <c r="AH12" s="83"/>
      <c r="AI12" s="83"/>
      <c r="AJ12" s="83"/>
      <c r="AK12" s="83"/>
      <c r="AL12" s="83"/>
      <c r="AM12" s="83"/>
      <c r="AN12" s="83"/>
      <c r="AO12" s="83"/>
      <c r="AP12" s="83"/>
      <c r="AQ12" s="83"/>
      <c r="AR12" s="83"/>
      <c r="AS12" s="83"/>
      <c r="AT12" s="83"/>
      <c r="AU12" s="83"/>
      <c r="AV12" s="83"/>
      <c r="AW12" s="83"/>
      <c r="AX12" s="83"/>
      <c r="AY12" s="83"/>
      <c r="AZ12" s="83"/>
      <c r="BA12" s="83"/>
      <c r="BB12" s="83"/>
    </row>
    <row r="13" spans="2:54" s="13" customFormat="1" ht="18" customHeight="1">
      <c r="B13" s="20"/>
      <c r="C13" s="84"/>
      <c r="D13" s="84"/>
      <c r="E13" s="84"/>
      <c r="F13" s="84"/>
      <c r="G13" s="84"/>
      <c r="H13" s="84"/>
      <c r="I13" s="84"/>
      <c r="J13" s="84"/>
      <c r="K13" s="84"/>
      <c r="L13" s="84"/>
      <c r="M13" s="84"/>
      <c r="N13" s="84"/>
      <c r="O13" s="84"/>
      <c r="P13" s="84"/>
      <c r="Q13" s="84"/>
      <c r="R13" s="84"/>
      <c r="S13" s="84"/>
      <c r="T13" s="84"/>
      <c r="U13" s="84"/>
      <c r="V13" s="84"/>
      <c r="W13" s="84"/>
      <c r="X13" s="84"/>
      <c r="Y13" s="84"/>
      <c r="Z13" s="85"/>
      <c r="AF13" s="83"/>
      <c r="AG13" s="83"/>
      <c r="AH13" s="83"/>
      <c r="AI13" s="83"/>
      <c r="AJ13" s="83"/>
      <c r="AK13" s="83"/>
      <c r="AL13" s="83"/>
      <c r="AM13" s="83"/>
      <c r="AN13" s="83"/>
      <c r="AO13" s="83"/>
      <c r="AP13" s="83"/>
      <c r="AQ13" s="83"/>
      <c r="AR13" s="83"/>
      <c r="AS13" s="83"/>
      <c r="AT13" s="83"/>
      <c r="AU13" s="83"/>
      <c r="AV13" s="83"/>
      <c r="AW13" s="83"/>
      <c r="AX13" s="83"/>
      <c r="AY13" s="83"/>
      <c r="AZ13" s="83"/>
      <c r="BA13" s="83"/>
      <c r="BB13" s="83"/>
    </row>
    <row r="14" spans="2:54" s="13" customFormat="1" ht="18" customHeight="1">
      <c r="B14" s="20"/>
      <c r="C14" s="84" t="s">
        <v>108</v>
      </c>
      <c r="D14" s="84"/>
      <c r="E14" s="84"/>
      <c r="F14" s="84"/>
      <c r="G14" s="84"/>
      <c r="H14" s="84"/>
      <c r="I14" s="84"/>
      <c r="J14" s="84"/>
      <c r="L14" s="633"/>
      <c r="M14" s="633"/>
      <c r="N14" s="633"/>
      <c r="O14" s="633"/>
      <c r="P14" s="633"/>
      <c r="Q14" s="633"/>
      <c r="R14" s="633"/>
      <c r="S14" s="84" t="s">
        <v>105</v>
      </c>
      <c r="T14" s="84"/>
      <c r="U14" s="84"/>
      <c r="V14" s="84"/>
      <c r="W14" s="84"/>
      <c r="X14" s="84"/>
      <c r="Y14" s="84"/>
      <c r="Z14" s="85"/>
      <c r="AB14" s="88" t="s">
        <v>326</v>
      </c>
      <c r="AF14" s="83"/>
      <c r="AG14" s="83"/>
      <c r="AH14" s="83"/>
      <c r="AI14" s="83"/>
      <c r="AJ14" s="83"/>
      <c r="AK14" s="83"/>
      <c r="AL14" s="83"/>
      <c r="AM14" s="83"/>
      <c r="AN14" s="83"/>
      <c r="AO14" s="83"/>
      <c r="AP14" s="83"/>
      <c r="AQ14" s="83"/>
      <c r="AR14" s="83"/>
      <c r="AS14" s="83"/>
      <c r="AT14" s="83"/>
      <c r="AU14" s="83"/>
      <c r="AV14" s="83"/>
      <c r="AW14" s="83"/>
      <c r="AX14" s="83"/>
      <c r="AY14" s="83"/>
      <c r="AZ14" s="83"/>
      <c r="BA14" s="83"/>
      <c r="BB14" s="83"/>
    </row>
    <row r="15" spans="2:54" s="13" customFormat="1" ht="18" customHeight="1">
      <c r="B15" s="20"/>
      <c r="C15" s="84"/>
      <c r="D15" s="84"/>
      <c r="E15" s="84"/>
      <c r="F15" s="84"/>
      <c r="G15" s="84"/>
      <c r="H15" s="84"/>
      <c r="I15" s="84"/>
      <c r="J15" s="84"/>
      <c r="K15" s="84"/>
      <c r="L15" s="84"/>
      <c r="M15" s="84"/>
      <c r="N15" s="84"/>
      <c r="O15" s="84"/>
      <c r="P15" s="84"/>
      <c r="Q15" s="84"/>
      <c r="R15" s="84"/>
      <c r="S15" s="84"/>
      <c r="T15" s="84"/>
      <c r="U15" s="84"/>
      <c r="V15" s="84"/>
      <c r="W15" s="84"/>
      <c r="X15" s="84"/>
      <c r="Y15" s="84"/>
      <c r="Z15" s="85"/>
      <c r="AF15" s="83"/>
      <c r="AG15" s="83"/>
      <c r="AH15" s="83"/>
      <c r="AI15" s="83"/>
      <c r="AJ15" s="83"/>
      <c r="AK15" s="83"/>
      <c r="AL15" s="83"/>
      <c r="AM15" s="83"/>
      <c r="AN15" s="83"/>
      <c r="AO15" s="83"/>
      <c r="AP15" s="83"/>
      <c r="AQ15" s="83"/>
      <c r="AR15" s="83"/>
      <c r="AS15" s="83"/>
      <c r="AT15" s="83"/>
      <c r="AU15" s="83"/>
      <c r="AV15" s="83"/>
      <c r="AW15" s="83"/>
      <c r="AX15" s="83"/>
      <c r="AY15" s="83"/>
      <c r="AZ15" s="83"/>
      <c r="BA15" s="83"/>
      <c r="BB15" s="83"/>
    </row>
    <row r="16" spans="2:54" s="13" customFormat="1" ht="18" customHeight="1">
      <c r="B16" s="20"/>
      <c r="C16" s="84" t="s">
        <v>109</v>
      </c>
      <c r="D16" s="84"/>
      <c r="E16" s="84"/>
      <c r="F16" s="84"/>
      <c r="G16" s="84"/>
      <c r="H16" s="84"/>
      <c r="I16" s="84"/>
      <c r="J16" s="84"/>
      <c r="K16" s="84"/>
      <c r="L16" s="84"/>
      <c r="M16" s="84"/>
      <c r="N16" s="84"/>
      <c r="O16" s="84"/>
      <c r="P16" s="84"/>
      <c r="Q16" s="84"/>
      <c r="R16" s="84"/>
      <c r="S16" s="84"/>
      <c r="T16" s="84"/>
      <c r="U16" s="84"/>
      <c r="V16" s="84"/>
      <c r="W16" s="84"/>
      <c r="X16" s="84"/>
      <c r="Y16" s="84"/>
      <c r="Z16" s="85"/>
      <c r="AF16" s="83"/>
      <c r="AG16" s="83"/>
      <c r="AH16" s="83"/>
      <c r="AI16" s="83"/>
      <c r="AJ16" s="83"/>
      <c r="AK16" s="83"/>
      <c r="AL16" s="83"/>
      <c r="AM16" s="83"/>
      <c r="AN16" s="83"/>
      <c r="AO16" s="83"/>
      <c r="AP16" s="83"/>
      <c r="AQ16" s="83"/>
      <c r="AR16" s="83"/>
      <c r="AS16" s="83"/>
      <c r="AT16" s="83"/>
      <c r="AU16" s="83"/>
      <c r="AV16" s="83"/>
      <c r="AW16" s="83"/>
      <c r="AX16" s="83"/>
      <c r="AY16" s="83"/>
      <c r="AZ16" s="83"/>
      <c r="BA16" s="83"/>
      <c r="BB16" s="83"/>
    </row>
    <row r="17" spans="2:54" s="13" customFormat="1" ht="18" customHeight="1">
      <c r="B17" s="20"/>
      <c r="C17" s="84"/>
      <c r="D17" s="84"/>
      <c r="E17" s="84"/>
      <c r="F17" s="84"/>
      <c r="G17" s="84"/>
      <c r="H17" s="84"/>
      <c r="I17" s="84"/>
      <c r="J17" s="84"/>
      <c r="K17" s="84"/>
      <c r="L17" s="84"/>
      <c r="M17" s="84"/>
      <c r="N17" s="84"/>
      <c r="O17" s="84"/>
      <c r="P17" s="84"/>
      <c r="Q17" s="84"/>
      <c r="R17" s="84"/>
      <c r="S17" s="84"/>
      <c r="T17" s="84"/>
      <c r="U17" s="84"/>
      <c r="V17" s="84"/>
      <c r="W17" s="84"/>
      <c r="X17" s="84"/>
      <c r="Y17" s="84"/>
      <c r="Z17" s="85"/>
      <c r="AF17" s="83"/>
      <c r="AG17" s="83"/>
      <c r="AH17" s="83"/>
      <c r="AI17" s="83"/>
      <c r="AJ17" s="83"/>
      <c r="AK17" s="83"/>
      <c r="AL17" s="83"/>
      <c r="AM17" s="83"/>
      <c r="AN17" s="83"/>
      <c r="AO17" s="83"/>
      <c r="AP17" s="83"/>
      <c r="AQ17" s="83"/>
      <c r="AR17" s="83"/>
      <c r="AS17" s="83"/>
      <c r="AT17" s="83"/>
      <c r="AU17" s="83"/>
      <c r="AV17" s="83"/>
      <c r="AW17" s="83"/>
      <c r="AX17" s="83"/>
      <c r="AY17" s="83"/>
      <c r="AZ17" s="83"/>
      <c r="BA17" s="83"/>
      <c r="BB17" s="83"/>
    </row>
    <row r="18" spans="2:54" s="13" customFormat="1" ht="18" customHeight="1">
      <c r="B18" s="20"/>
      <c r="C18" s="84"/>
      <c r="D18" s="84"/>
      <c r="E18" s="84"/>
      <c r="F18" s="84"/>
      <c r="G18" s="84"/>
      <c r="H18" s="84"/>
      <c r="I18" s="84"/>
      <c r="J18" s="84"/>
      <c r="K18" s="84"/>
      <c r="L18" s="84"/>
      <c r="M18" s="84"/>
      <c r="N18" s="84"/>
      <c r="O18" s="84"/>
      <c r="P18" s="84"/>
      <c r="Q18" s="84"/>
      <c r="R18" s="84"/>
      <c r="S18" s="84"/>
      <c r="T18" s="84"/>
      <c r="U18" s="84"/>
      <c r="V18" s="84"/>
      <c r="W18" s="84"/>
      <c r="X18" s="84"/>
      <c r="Y18" s="84"/>
      <c r="Z18" s="85"/>
      <c r="AF18" s="83"/>
      <c r="AG18" s="83"/>
      <c r="AH18" s="83"/>
      <c r="AI18" s="83"/>
      <c r="AJ18" s="83"/>
      <c r="AK18" s="83"/>
      <c r="AL18" s="83"/>
      <c r="AM18" s="83"/>
      <c r="AN18" s="83"/>
      <c r="AO18" s="83"/>
      <c r="AP18" s="83"/>
      <c r="AQ18" s="83"/>
      <c r="AR18" s="83"/>
      <c r="AS18" s="83"/>
      <c r="AT18" s="83"/>
      <c r="AU18" s="83"/>
      <c r="AV18" s="83"/>
      <c r="AW18" s="83"/>
      <c r="AX18" s="83"/>
      <c r="AY18" s="83"/>
      <c r="AZ18" s="83"/>
      <c r="BA18" s="83"/>
      <c r="BB18" s="83"/>
    </row>
    <row r="19" spans="2:54" s="13" customFormat="1" ht="18" customHeight="1">
      <c r="B19" s="20"/>
      <c r="C19" s="84"/>
      <c r="D19" s="84"/>
      <c r="E19" s="84"/>
      <c r="F19" s="84"/>
      <c r="G19" s="84"/>
      <c r="H19" s="84"/>
      <c r="I19" s="84"/>
      <c r="J19" s="84"/>
      <c r="K19" s="84"/>
      <c r="L19" s="84"/>
      <c r="M19" s="84"/>
      <c r="N19" s="84"/>
      <c r="O19" s="84"/>
      <c r="P19" s="84"/>
      <c r="Q19" s="84"/>
      <c r="R19" s="84"/>
      <c r="S19" s="84"/>
      <c r="T19" s="84"/>
      <c r="U19" s="84"/>
      <c r="V19" s="84"/>
      <c r="W19" s="84"/>
      <c r="X19" s="84"/>
      <c r="Y19" s="84"/>
      <c r="Z19" s="85"/>
      <c r="AF19" s="83"/>
      <c r="AG19" s="83"/>
      <c r="AH19" s="83"/>
      <c r="AI19" s="83"/>
      <c r="AJ19" s="83"/>
      <c r="AK19" s="83"/>
      <c r="AL19" s="83"/>
      <c r="AM19" s="83"/>
      <c r="AN19" s="83"/>
      <c r="AO19" s="83"/>
      <c r="AP19" s="83"/>
      <c r="AQ19" s="83"/>
      <c r="AR19" s="83"/>
      <c r="AS19" s="83"/>
      <c r="AT19" s="83"/>
      <c r="AU19" s="83"/>
      <c r="AV19" s="83"/>
      <c r="AW19" s="83"/>
      <c r="AX19" s="83"/>
      <c r="AY19" s="83"/>
      <c r="AZ19" s="83"/>
      <c r="BA19" s="83"/>
      <c r="BB19" s="83"/>
    </row>
    <row r="20" spans="2:54" s="13" customFormat="1" ht="18" customHeight="1">
      <c r="B20" s="20"/>
      <c r="C20" s="84"/>
      <c r="D20" s="84"/>
      <c r="E20" s="84"/>
      <c r="F20" s="84"/>
      <c r="G20" s="84"/>
      <c r="H20" s="84"/>
      <c r="I20" s="84"/>
      <c r="J20" s="84"/>
      <c r="K20" s="84"/>
      <c r="L20" s="84"/>
      <c r="M20" s="84"/>
      <c r="N20" s="84"/>
      <c r="O20" s="84"/>
      <c r="P20" s="84"/>
      <c r="Q20" s="84"/>
      <c r="R20" s="84"/>
      <c r="S20" s="84"/>
      <c r="T20" s="84"/>
      <c r="U20" s="84"/>
      <c r="V20" s="84"/>
      <c r="W20" s="84"/>
      <c r="X20" s="84"/>
      <c r="Y20" s="84"/>
      <c r="Z20" s="85"/>
      <c r="AF20" s="83"/>
      <c r="AG20" s="83"/>
      <c r="AH20" s="83"/>
      <c r="AI20" s="83"/>
      <c r="AJ20" s="83"/>
      <c r="AK20" s="83"/>
      <c r="AL20" s="83"/>
      <c r="AM20" s="83"/>
      <c r="AN20" s="83"/>
      <c r="AO20" s="83"/>
      <c r="AP20" s="83"/>
      <c r="AQ20" s="83"/>
      <c r="AR20" s="83"/>
      <c r="AS20" s="83"/>
      <c r="AT20" s="83"/>
      <c r="AU20" s="83"/>
      <c r="AV20" s="83"/>
      <c r="AW20" s="83"/>
      <c r="AX20" s="83"/>
      <c r="AY20" s="83"/>
      <c r="AZ20" s="83"/>
      <c r="BA20" s="83"/>
      <c r="BB20" s="83"/>
    </row>
    <row r="21" spans="2:54" s="13" customFormat="1" ht="18" customHeight="1">
      <c r="B21" s="20"/>
      <c r="C21" s="84"/>
      <c r="D21" s="84"/>
      <c r="E21" s="84"/>
      <c r="F21" s="84"/>
      <c r="G21" s="84"/>
      <c r="H21" s="84"/>
      <c r="I21" s="84"/>
      <c r="J21" s="84"/>
      <c r="K21" s="84"/>
      <c r="L21" s="84"/>
      <c r="M21" s="84"/>
      <c r="N21" s="84"/>
      <c r="O21" s="84"/>
      <c r="P21" s="84"/>
      <c r="Q21" s="84"/>
      <c r="R21" s="84"/>
      <c r="S21" s="84"/>
      <c r="T21" s="84"/>
      <c r="U21" s="84"/>
      <c r="V21" s="84"/>
      <c r="W21" s="84"/>
      <c r="X21" s="84"/>
      <c r="Y21" s="84"/>
      <c r="Z21" s="85"/>
      <c r="AF21" s="83"/>
      <c r="AG21" s="83"/>
      <c r="AH21" s="83"/>
      <c r="AI21" s="83"/>
      <c r="AJ21" s="83"/>
      <c r="AK21" s="83"/>
      <c r="AL21" s="83"/>
      <c r="AM21" s="83"/>
      <c r="AN21" s="83"/>
      <c r="AO21" s="83"/>
      <c r="AP21" s="83"/>
      <c r="AQ21" s="83"/>
      <c r="AR21" s="83"/>
      <c r="AS21" s="83"/>
      <c r="AT21" s="83"/>
      <c r="AU21" s="83"/>
      <c r="AV21" s="83"/>
      <c r="AW21" s="83"/>
      <c r="AX21" s="83"/>
      <c r="AY21" s="83"/>
      <c r="AZ21" s="83"/>
      <c r="BA21" s="83"/>
      <c r="BB21" s="83"/>
    </row>
    <row r="22" spans="2:54" s="13" customFormat="1" ht="18" customHeight="1">
      <c r="B22" s="20"/>
      <c r="C22" s="84"/>
      <c r="D22" s="84"/>
      <c r="E22" s="84"/>
      <c r="F22" s="84"/>
      <c r="G22" s="84"/>
      <c r="H22" s="84"/>
      <c r="I22" s="84"/>
      <c r="J22" s="84"/>
      <c r="K22" s="84"/>
      <c r="L22" s="84"/>
      <c r="M22" s="84"/>
      <c r="N22" s="84"/>
      <c r="O22" s="84"/>
      <c r="P22" s="84"/>
      <c r="Q22" s="84"/>
      <c r="R22" s="84"/>
      <c r="S22" s="84"/>
      <c r="T22" s="84"/>
      <c r="U22" s="84"/>
      <c r="V22" s="84"/>
      <c r="W22" s="84"/>
      <c r="X22" s="84"/>
      <c r="Y22" s="84"/>
      <c r="Z22" s="85"/>
      <c r="AF22" s="83"/>
      <c r="AG22" s="83"/>
      <c r="AH22" s="83"/>
      <c r="AI22" s="83"/>
      <c r="AJ22" s="83"/>
      <c r="AK22" s="83"/>
      <c r="AL22" s="83"/>
      <c r="AM22" s="83"/>
      <c r="AN22" s="83"/>
      <c r="AO22" s="83"/>
      <c r="AP22" s="83"/>
      <c r="AQ22" s="83"/>
      <c r="AR22" s="83"/>
      <c r="AS22" s="83"/>
      <c r="AT22" s="83"/>
      <c r="AU22" s="83"/>
      <c r="AV22" s="83"/>
      <c r="AW22" s="83"/>
      <c r="AX22" s="83"/>
      <c r="AY22" s="83"/>
      <c r="AZ22" s="83"/>
      <c r="BA22" s="83"/>
      <c r="BB22" s="83"/>
    </row>
    <row r="23" spans="2:54" s="13" customFormat="1" ht="18" customHeight="1">
      <c r="B23" s="20"/>
      <c r="C23" s="84"/>
      <c r="D23" s="84"/>
      <c r="E23" s="84"/>
      <c r="F23" s="84"/>
      <c r="G23" s="84"/>
      <c r="H23" s="84"/>
      <c r="I23" s="84"/>
      <c r="J23" s="84"/>
      <c r="K23" s="84"/>
      <c r="L23" s="84"/>
      <c r="M23" s="84"/>
      <c r="N23" s="84"/>
      <c r="O23" s="84"/>
      <c r="P23" s="84"/>
      <c r="Q23" s="84"/>
      <c r="R23" s="84"/>
      <c r="S23" s="84"/>
      <c r="T23" s="84"/>
      <c r="U23" s="84"/>
      <c r="V23" s="84"/>
      <c r="W23" s="84"/>
      <c r="X23" s="84"/>
      <c r="Y23" s="84"/>
      <c r="Z23" s="85"/>
      <c r="AF23" s="83"/>
      <c r="AG23" s="83"/>
      <c r="AH23" s="83"/>
      <c r="AI23" s="83"/>
      <c r="AJ23" s="83"/>
      <c r="AK23" s="83"/>
      <c r="AL23" s="83"/>
      <c r="AM23" s="83"/>
      <c r="AN23" s="83"/>
      <c r="AO23" s="83"/>
      <c r="AP23" s="83"/>
      <c r="AQ23" s="83"/>
      <c r="AR23" s="83"/>
      <c r="AS23" s="83"/>
      <c r="AT23" s="83"/>
      <c r="AU23" s="83"/>
      <c r="AV23" s="83"/>
      <c r="AW23" s="83"/>
      <c r="AX23" s="83"/>
      <c r="AY23" s="83"/>
      <c r="AZ23" s="83"/>
      <c r="BA23" s="83"/>
      <c r="BB23" s="83"/>
    </row>
    <row r="24" spans="2:54" s="13" customFormat="1" ht="26.1" customHeight="1" thickBot="1">
      <c r="B24" s="21"/>
      <c r="C24" s="573" t="s">
        <v>39</v>
      </c>
      <c r="D24" s="573"/>
      <c r="E24" s="573"/>
      <c r="F24" s="573"/>
      <c r="G24" s="573"/>
      <c r="H24" s="573" t="s">
        <v>40</v>
      </c>
      <c r="I24" s="573"/>
      <c r="J24" s="573"/>
      <c r="K24" s="573"/>
      <c r="L24" s="573"/>
      <c r="M24" s="596"/>
      <c r="N24" s="596"/>
      <c r="O24" s="596"/>
      <c r="P24" s="596"/>
      <c r="Q24" s="596"/>
      <c r="R24" s="596"/>
      <c r="S24" s="596"/>
      <c r="T24" s="596"/>
      <c r="U24" s="596"/>
      <c r="V24" s="596"/>
      <c r="W24" s="596"/>
      <c r="X24" s="596"/>
      <c r="Y24" s="596"/>
      <c r="Z24" s="22"/>
      <c r="AB24" s="88" t="s">
        <v>326</v>
      </c>
    </row>
    <row r="25" spans="2:54" s="13" customFormat="1" ht="15.95" customHeight="1">
      <c r="B25" s="23"/>
      <c r="C25" s="628" t="s">
        <v>7</v>
      </c>
      <c r="D25" s="570" t="s">
        <v>41</v>
      </c>
      <c r="E25" s="570"/>
      <c r="F25" s="570"/>
      <c r="G25" s="570"/>
      <c r="H25" s="629" t="s">
        <v>42</v>
      </c>
      <c r="I25" s="629"/>
      <c r="J25" s="570"/>
      <c r="K25" s="630" t="s">
        <v>43</v>
      </c>
      <c r="L25" s="630"/>
      <c r="M25" s="570"/>
      <c r="N25" s="630" t="s">
        <v>44</v>
      </c>
      <c r="O25" s="630"/>
      <c r="P25" s="570"/>
      <c r="Q25" s="630" t="s">
        <v>45</v>
      </c>
      <c r="R25" s="630"/>
      <c r="S25" s="570"/>
      <c r="T25" s="24"/>
      <c r="U25" s="630" t="s">
        <v>46</v>
      </c>
      <c r="V25" s="630"/>
      <c r="W25" s="570" t="s">
        <v>47</v>
      </c>
      <c r="X25" s="570"/>
      <c r="Y25" s="570"/>
      <c r="Z25" s="16"/>
    </row>
    <row r="26" spans="2:54" s="13" customFormat="1" ht="15.95" customHeight="1">
      <c r="B26" s="631" t="s">
        <v>48</v>
      </c>
      <c r="C26" s="590"/>
      <c r="D26" s="570"/>
      <c r="E26" s="570"/>
      <c r="F26" s="570"/>
      <c r="G26" s="570"/>
      <c r="H26" s="601"/>
      <c r="I26" s="601"/>
      <c r="J26" s="570"/>
      <c r="K26" s="570"/>
      <c r="L26" s="570"/>
      <c r="M26" s="570"/>
      <c r="N26" s="570"/>
      <c r="O26" s="570"/>
      <c r="P26" s="570"/>
      <c r="Q26" s="570"/>
      <c r="R26" s="570"/>
      <c r="S26" s="570"/>
      <c r="T26" s="24"/>
      <c r="U26" s="570"/>
      <c r="V26" s="570"/>
      <c r="W26" s="570"/>
      <c r="X26" s="570"/>
      <c r="Y26" s="570"/>
      <c r="Z26" s="16"/>
    </row>
    <row r="27" spans="2:54" s="13" customFormat="1" ht="15.95" customHeight="1">
      <c r="B27" s="631"/>
      <c r="C27" s="590"/>
      <c r="H27" s="594" t="s">
        <v>49</v>
      </c>
      <c r="I27" s="594"/>
      <c r="J27" s="594"/>
      <c r="K27" s="87" t="s">
        <v>115</v>
      </c>
      <c r="L27" s="87"/>
      <c r="M27" s="87"/>
      <c r="N27" s="87"/>
      <c r="O27" s="87"/>
      <c r="P27" s="87"/>
      <c r="Q27" s="87"/>
      <c r="R27" s="87"/>
      <c r="S27" s="87"/>
      <c r="T27" s="87"/>
      <c r="U27" s="87"/>
      <c r="V27" s="87"/>
      <c r="W27" s="87"/>
      <c r="X27" s="87"/>
      <c r="Z27" s="16"/>
    </row>
    <row r="28" spans="2:54" s="13" customFormat="1" ht="15.95" customHeight="1">
      <c r="B28" s="631"/>
      <c r="C28" s="590"/>
      <c r="H28" s="594"/>
      <c r="I28" s="594"/>
      <c r="J28" s="594"/>
      <c r="K28" s="87" t="s">
        <v>116</v>
      </c>
      <c r="L28" s="87"/>
      <c r="M28" s="87"/>
      <c r="N28" s="87"/>
      <c r="O28" s="87"/>
      <c r="P28" s="87"/>
      <c r="Q28" s="87"/>
      <c r="R28" s="87"/>
      <c r="S28" s="87"/>
      <c r="T28" s="87"/>
      <c r="U28" s="87"/>
      <c r="V28" s="87"/>
      <c r="W28" s="87"/>
      <c r="X28" s="87"/>
      <c r="Z28" s="16"/>
    </row>
    <row r="29" spans="2:54" s="13" customFormat="1" ht="15.95" customHeight="1">
      <c r="B29" s="631"/>
      <c r="C29" s="590"/>
      <c r="H29" s="594"/>
      <c r="I29" s="594"/>
      <c r="J29" s="594"/>
      <c r="K29" s="87" t="s">
        <v>117</v>
      </c>
      <c r="L29" s="87"/>
      <c r="M29" s="87"/>
      <c r="N29" s="87"/>
      <c r="O29" s="570"/>
      <c r="P29" s="570"/>
      <c r="Q29" s="570"/>
      <c r="R29" s="570"/>
      <c r="S29" s="87" t="s">
        <v>118</v>
      </c>
      <c r="T29" s="87"/>
      <c r="U29" s="87"/>
      <c r="V29" s="87"/>
      <c r="W29" s="87"/>
      <c r="X29" s="87"/>
      <c r="Z29" s="16"/>
      <c r="AB29" s="88" t="s">
        <v>326</v>
      </c>
    </row>
    <row r="30" spans="2:54" s="13" customFormat="1" ht="15.95" customHeight="1">
      <c r="B30" s="27" t="s">
        <v>51</v>
      </c>
      <c r="C30" s="599"/>
      <c r="D30" s="28"/>
      <c r="E30" s="28"/>
      <c r="F30" s="28"/>
      <c r="G30" s="28"/>
      <c r="H30" s="28"/>
      <c r="I30" s="28"/>
      <c r="J30" s="28"/>
      <c r="K30" s="28"/>
      <c r="L30" s="28"/>
      <c r="M30" s="28"/>
      <c r="N30" s="602"/>
      <c r="O30" s="602"/>
      <c r="P30" s="602" t="s">
        <v>52</v>
      </c>
      <c r="Q30" s="602"/>
      <c r="R30" s="632"/>
      <c r="S30" s="632"/>
      <c r="T30" s="632"/>
      <c r="U30" s="632"/>
      <c r="V30" s="632"/>
      <c r="W30" s="632"/>
      <c r="X30" s="632"/>
      <c r="Y30" s="632"/>
      <c r="Z30" s="29"/>
      <c r="AB30" s="13" t="s">
        <v>202</v>
      </c>
    </row>
    <row r="31" spans="2:54" s="13" customFormat="1" ht="15.95" customHeight="1">
      <c r="B31" s="30"/>
      <c r="C31" s="589" t="s">
        <v>53</v>
      </c>
      <c r="D31" s="567" t="s">
        <v>41</v>
      </c>
      <c r="E31" s="567"/>
      <c r="F31" s="567"/>
      <c r="G31" s="567"/>
      <c r="H31" s="592" t="s">
        <v>54</v>
      </c>
      <c r="I31" s="593"/>
      <c r="J31" s="567"/>
      <c r="K31" s="567" t="s">
        <v>44</v>
      </c>
      <c r="L31" s="567"/>
      <c r="M31" s="567"/>
      <c r="N31" s="567" t="s">
        <v>45</v>
      </c>
      <c r="O31" s="567"/>
      <c r="P31" s="567"/>
      <c r="Q31" s="567" t="s">
        <v>55</v>
      </c>
      <c r="R31" s="567"/>
      <c r="S31" s="567"/>
      <c r="T31" s="31"/>
      <c r="U31" s="587" t="s">
        <v>56</v>
      </c>
      <c r="V31" s="567"/>
      <c r="W31" s="567" t="s">
        <v>47</v>
      </c>
      <c r="X31" s="567"/>
      <c r="Y31" s="567"/>
      <c r="Z31" s="32"/>
    </row>
    <row r="32" spans="2:54" s="13" customFormat="1" ht="15.95" customHeight="1">
      <c r="B32" s="631" t="s">
        <v>57</v>
      </c>
      <c r="C32" s="590"/>
      <c r="D32" s="570"/>
      <c r="E32" s="570"/>
      <c r="F32" s="570"/>
      <c r="G32" s="570"/>
      <c r="H32" s="594"/>
      <c r="I32" s="594"/>
      <c r="J32" s="570"/>
      <c r="K32" s="570"/>
      <c r="L32" s="570"/>
      <c r="M32" s="570"/>
      <c r="N32" s="570"/>
      <c r="O32" s="570"/>
      <c r="P32" s="570"/>
      <c r="Q32" s="570"/>
      <c r="R32" s="570"/>
      <c r="S32" s="570"/>
      <c r="T32" s="24"/>
      <c r="U32" s="570"/>
      <c r="V32" s="570"/>
      <c r="W32" s="570"/>
      <c r="X32" s="570"/>
      <c r="Y32" s="570"/>
      <c r="Z32" s="16"/>
    </row>
    <row r="33" spans="2:26" s="13" customFormat="1" ht="15.95" customHeight="1">
      <c r="B33" s="631"/>
      <c r="C33" s="590"/>
      <c r="H33" s="594" t="s">
        <v>58</v>
      </c>
      <c r="I33" s="594"/>
      <c r="J33" s="594"/>
      <c r="K33" s="595"/>
      <c r="L33" s="595"/>
      <c r="M33" s="595"/>
      <c r="N33" s="595"/>
      <c r="O33" s="595"/>
      <c r="P33" s="595"/>
      <c r="Q33" s="595"/>
      <c r="R33" s="595"/>
      <c r="S33" s="595"/>
      <c r="T33" s="595"/>
      <c r="U33" s="595"/>
      <c r="V33" s="595"/>
      <c r="W33" s="595"/>
      <c r="X33" s="595"/>
      <c r="Z33" s="16"/>
    </row>
    <row r="34" spans="2:26" s="13" customFormat="1" ht="15.95" customHeight="1">
      <c r="B34" s="631"/>
      <c r="C34" s="590"/>
      <c r="H34" s="594"/>
      <c r="I34" s="594"/>
      <c r="J34" s="594"/>
      <c r="K34" s="595"/>
      <c r="L34" s="595"/>
      <c r="M34" s="595"/>
      <c r="N34" s="595"/>
      <c r="O34" s="595"/>
      <c r="P34" s="595"/>
      <c r="Q34" s="595"/>
      <c r="R34" s="595"/>
      <c r="S34" s="595"/>
      <c r="T34" s="595"/>
      <c r="U34" s="595"/>
      <c r="V34" s="595"/>
      <c r="W34" s="595"/>
      <c r="X34" s="595"/>
      <c r="Z34" s="16"/>
    </row>
    <row r="35" spans="2:26" s="13" customFormat="1" ht="15.95" customHeight="1">
      <c r="B35" s="631"/>
      <c r="C35" s="590"/>
      <c r="H35" s="594"/>
      <c r="I35" s="594"/>
      <c r="J35" s="594"/>
      <c r="K35" s="595"/>
      <c r="L35" s="595"/>
      <c r="M35" s="595"/>
      <c r="N35" s="595"/>
      <c r="O35" s="595"/>
      <c r="P35" s="595"/>
      <c r="Q35" s="595"/>
      <c r="R35" s="595"/>
      <c r="S35" s="595"/>
      <c r="T35" s="595"/>
      <c r="U35" s="595"/>
      <c r="V35" s="595"/>
      <c r="W35" s="595"/>
      <c r="X35" s="595"/>
      <c r="Z35" s="16"/>
    </row>
    <row r="36" spans="2:26" s="13" customFormat="1" ht="15.95" customHeight="1" thickBot="1">
      <c r="B36" s="33"/>
      <c r="C36" s="591"/>
      <c r="D36" s="34"/>
      <c r="E36" s="34"/>
      <c r="F36" s="34"/>
      <c r="G36" s="34"/>
      <c r="H36" s="34"/>
      <c r="I36" s="34"/>
      <c r="J36" s="34"/>
      <c r="K36" s="34"/>
      <c r="L36" s="34"/>
      <c r="M36" s="34"/>
      <c r="N36" s="573"/>
      <c r="O36" s="573"/>
      <c r="P36" s="573" t="s">
        <v>52</v>
      </c>
      <c r="Q36" s="573"/>
      <c r="R36" s="588"/>
      <c r="S36" s="588"/>
      <c r="T36" s="588"/>
      <c r="U36" s="588"/>
      <c r="V36" s="588"/>
      <c r="W36" s="588"/>
      <c r="X36" s="588"/>
      <c r="Y36" s="588"/>
      <c r="Z36" s="22"/>
    </row>
    <row r="37" spans="2:26" s="13" customFormat="1" ht="14.25" thickBot="1"/>
    <row r="38" spans="2:26" s="13" customFormat="1" ht="13.5" customHeight="1">
      <c r="B38" s="538" t="str">
        <f>基本情報入力!E24</f>
        <v>課長</v>
      </c>
      <c r="C38" s="539"/>
      <c r="D38" s="539"/>
      <c r="E38" s="542" t="str">
        <f>基本情報入力!H24</f>
        <v>副課長</v>
      </c>
      <c r="F38" s="539"/>
      <c r="G38" s="539"/>
      <c r="H38" s="543" t="str">
        <f>基本情報入力!K24</f>
        <v>課長補佐</v>
      </c>
      <c r="I38" s="539"/>
      <c r="J38" s="539"/>
      <c r="K38" s="545" t="str">
        <f>基本情報入力!N24</f>
        <v>総括監督員</v>
      </c>
      <c r="L38" s="546"/>
      <c r="M38" s="547"/>
      <c r="N38" s="545" t="str">
        <f>基本情報入力!Q24</f>
        <v>主任監督員</v>
      </c>
      <c r="O38" s="546"/>
      <c r="P38" s="546"/>
      <c r="Q38" s="546"/>
      <c r="R38" s="546"/>
      <c r="S38" s="554"/>
      <c r="T38" s="35"/>
      <c r="U38" s="557" t="str">
        <f>基本情報入力!U24</f>
        <v>現　場
代理人</v>
      </c>
      <c r="V38" s="558"/>
      <c r="W38" s="559"/>
      <c r="X38" s="561" t="str">
        <f>基本情報入力!X24</f>
        <v>主　任
（監　理）
技術者</v>
      </c>
      <c r="Y38" s="558"/>
      <c r="Z38" s="562"/>
    </row>
    <row r="39" spans="2:26" s="13" customFormat="1" ht="13.5">
      <c r="B39" s="540"/>
      <c r="C39" s="541"/>
      <c r="D39" s="541"/>
      <c r="E39" s="541"/>
      <c r="F39" s="541"/>
      <c r="G39" s="541"/>
      <c r="H39" s="544"/>
      <c r="I39" s="541"/>
      <c r="J39" s="541"/>
      <c r="K39" s="548"/>
      <c r="L39" s="549"/>
      <c r="M39" s="550"/>
      <c r="N39" s="548"/>
      <c r="O39" s="549"/>
      <c r="P39" s="549"/>
      <c r="Q39" s="549"/>
      <c r="R39" s="549"/>
      <c r="S39" s="555"/>
      <c r="T39" s="35"/>
      <c r="U39" s="560"/>
      <c r="V39" s="533"/>
      <c r="W39" s="544"/>
      <c r="X39" s="532"/>
      <c r="Y39" s="533"/>
      <c r="Z39" s="534"/>
    </row>
    <row r="40" spans="2:26" s="13" customFormat="1" ht="13.5">
      <c r="B40" s="540"/>
      <c r="C40" s="541"/>
      <c r="D40" s="541"/>
      <c r="E40" s="541"/>
      <c r="F40" s="541"/>
      <c r="G40" s="541"/>
      <c r="H40" s="544"/>
      <c r="I40" s="541"/>
      <c r="J40" s="541"/>
      <c r="K40" s="548"/>
      <c r="L40" s="549"/>
      <c r="M40" s="550"/>
      <c r="N40" s="548"/>
      <c r="O40" s="549"/>
      <c r="P40" s="549"/>
      <c r="Q40" s="549"/>
      <c r="R40" s="549"/>
      <c r="S40" s="555"/>
      <c r="T40" s="35"/>
      <c r="U40" s="560"/>
      <c r="V40" s="533"/>
      <c r="W40" s="544"/>
      <c r="X40" s="532"/>
      <c r="Y40" s="533"/>
      <c r="Z40" s="534"/>
    </row>
    <row r="41" spans="2:26" s="13" customFormat="1" ht="13.5">
      <c r="B41" s="540"/>
      <c r="C41" s="541"/>
      <c r="D41" s="541"/>
      <c r="E41" s="541"/>
      <c r="F41" s="541"/>
      <c r="G41" s="541"/>
      <c r="H41" s="544"/>
      <c r="I41" s="541"/>
      <c r="J41" s="541"/>
      <c r="K41" s="551"/>
      <c r="L41" s="552"/>
      <c r="M41" s="553"/>
      <c r="N41" s="551"/>
      <c r="O41" s="552"/>
      <c r="P41" s="552"/>
      <c r="Q41" s="552"/>
      <c r="R41" s="552"/>
      <c r="S41" s="556"/>
      <c r="T41" s="35"/>
      <c r="U41" s="560"/>
      <c r="V41" s="533"/>
      <c r="W41" s="544"/>
      <c r="X41" s="532"/>
      <c r="Y41" s="533"/>
      <c r="Z41" s="534"/>
    </row>
    <row r="42" spans="2:26" s="13" customFormat="1" ht="18" customHeight="1">
      <c r="B42" s="540"/>
      <c r="C42" s="541"/>
      <c r="D42" s="541"/>
      <c r="E42" s="541"/>
      <c r="F42" s="541"/>
      <c r="G42" s="541"/>
      <c r="H42" s="544"/>
      <c r="I42" s="541"/>
      <c r="J42" s="541"/>
      <c r="K42" s="566"/>
      <c r="L42" s="567"/>
      <c r="M42" s="568"/>
      <c r="N42" s="566"/>
      <c r="O42" s="567"/>
      <c r="P42" s="567"/>
      <c r="Q42" s="567"/>
      <c r="R42" s="567"/>
      <c r="S42" s="575"/>
      <c r="T42" s="36"/>
      <c r="U42" s="560"/>
      <c r="V42" s="533"/>
      <c r="W42" s="544"/>
      <c r="X42" s="532"/>
      <c r="Y42" s="533"/>
      <c r="Z42" s="534"/>
    </row>
    <row r="43" spans="2:26" s="13" customFormat="1" ht="18" customHeight="1">
      <c r="B43" s="540"/>
      <c r="C43" s="541"/>
      <c r="D43" s="541"/>
      <c r="E43" s="541"/>
      <c r="F43" s="541"/>
      <c r="G43" s="541"/>
      <c r="H43" s="544"/>
      <c r="I43" s="541"/>
      <c r="J43" s="541"/>
      <c r="K43" s="569"/>
      <c r="L43" s="570"/>
      <c r="M43" s="571"/>
      <c r="N43" s="569"/>
      <c r="O43" s="570"/>
      <c r="P43" s="570"/>
      <c r="Q43" s="570"/>
      <c r="R43" s="570"/>
      <c r="S43" s="576"/>
      <c r="T43" s="36"/>
      <c r="U43" s="560"/>
      <c r="V43" s="533"/>
      <c r="W43" s="544"/>
      <c r="X43" s="532"/>
      <c r="Y43" s="533"/>
      <c r="Z43" s="534"/>
    </row>
    <row r="44" spans="2:26" s="13" customFormat="1" ht="18" customHeight="1">
      <c r="B44" s="540"/>
      <c r="C44" s="541"/>
      <c r="D44" s="541"/>
      <c r="E44" s="541"/>
      <c r="F44" s="541"/>
      <c r="G44" s="541"/>
      <c r="H44" s="544"/>
      <c r="I44" s="541"/>
      <c r="J44" s="541"/>
      <c r="K44" s="569"/>
      <c r="L44" s="570"/>
      <c r="M44" s="571"/>
      <c r="N44" s="569"/>
      <c r="O44" s="570"/>
      <c r="P44" s="570"/>
      <c r="Q44" s="570"/>
      <c r="R44" s="570"/>
      <c r="S44" s="576"/>
      <c r="T44" s="36"/>
      <c r="U44" s="560"/>
      <c r="V44" s="533"/>
      <c r="W44" s="544"/>
      <c r="X44" s="532"/>
      <c r="Y44" s="533"/>
      <c r="Z44" s="534"/>
    </row>
    <row r="45" spans="2:26" s="13" customFormat="1" ht="18.600000000000001" customHeight="1" thickBot="1">
      <c r="B45" s="563"/>
      <c r="C45" s="564"/>
      <c r="D45" s="564"/>
      <c r="E45" s="564"/>
      <c r="F45" s="564"/>
      <c r="G45" s="564"/>
      <c r="H45" s="565"/>
      <c r="I45" s="564"/>
      <c r="J45" s="564"/>
      <c r="K45" s="572"/>
      <c r="L45" s="573"/>
      <c r="M45" s="574"/>
      <c r="N45" s="572"/>
      <c r="O45" s="573"/>
      <c r="P45" s="573"/>
      <c r="Q45" s="573"/>
      <c r="R45" s="573"/>
      <c r="S45" s="577"/>
      <c r="T45" s="36"/>
      <c r="U45" s="578"/>
      <c r="V45" s="536"/>
      <c r="W45" s="565"/>
      <c r="X45" s="535"/>
      <c r="Y45" s="536"/>
      <c r="Z45" s="537"/>
    </row>
    <row r="46" spans="2:26" ht="19.5" thickBot="1">
      <c r="B46" s="37" t="s">
        <v>63</v>
      </c>
    </row>
    <row r="47" spans="2:26" ht="9.9499999999999993" customHeight="1">
      <c r="B47" s="580" t="s">
        <v>64</v>
      </c>
      <c r="C47" s="586" t="s">
        <v>65</v>
      </c>
      <c r="D47" s="539"/>
      <c r="E47" s="539"/>
      <c r="F47" s="539" t="s">
        <v>66</v>
      </c>
      <c r="G47" s="539"/>
      <c r="H47" s="539"/>
      <c r="I47" s="543" t="s">
        <v>67</v>
      </c>
      <c r="J47" s="539"/>
      <c r="K47" s="539"/>
      <c r="L47" s="542" t="s">
        <v>68</v>
      </c>
      <c r="M47" s="542"/>
      <c r="N47" s="542"/>
      <c r="O47" s="546" t="s">
        <v>69</v>
      </c>
      <c r="P47" s="546"/>
      <c r="Q47" s="554"/>
      <c r="R47" s="13"/>
      <c r="S47" s="557" t="s">
        <v>61</v>
      </c>
      <c r="T47" s="558"/>
      <c r="U47" s="559"/>
      <c r="V47" s="561" t="s">
        <v>62</v>
      </c>
      <c r="W47" s="558"/>
      <c r="X47" s="562"/>
      <c r="Y47" s="13"/>
    </row>
    <row r="48" spans="2:26" ht="9.9499999999999993" customHeight="1">
      <c r="B48" s="581"/>
      <c r="C48" s="540"/>
      <c r="D48" s="541"/>
      <c r="E48" s="541"/>
      <c r="F48" s="541"/>
      <c r="G48" s="541"/>
      <c r="H48" s="541"/>
      <c r="I48" s="544"/>
      <c r="J48" s="541"/>
      <c r="K48" s="541"/>
      <c r="L48" s="583"/>
      <c r="M48" s="583"/>
      <c r="N48" s="583"/>
      <c r="O48" s="549"/>
      <c r="P48" s="549"/>
      <c r="Q48" s="555"/>
      <c r="R48" s="13"/>
      <c r="S48" s="560"/>
      <c r="T48" s="533"/>
      <c r="U48" s="544"/>
      <c r="V48" s="532"/>
      <c r="W48" s="533"/>
      <c r="X48" s="534"/>
      <c r="Y48" s="13"/>
    </row>
    <row r="49" spans="2:34" ht="9.9499999999999993" customHeight="1">
      <c r="B49" s="581"/>
      <c r="C49" s="540"/>
      <c r="D49" s="541"/>
      <c r="E49" s="541"/>
      <c r="F49" s="541"/>
      <c r="G49" s="541"/>
      <c r="H49" s="541"/>
      <c r="I49" s="544"/>
      <c r="J49" s="541"/>
      <c r="K49" s="541"/>
      <c r="L49" s="583"/>
      <c r="M49" s="583"/>
      <c r="N49" s="583"/>
      <c r="O49" s="549"/>
      <c r="P49" s="549"/>
      <c r="Q49" s="555"/>
      <c r="R49" s="13"/>
      <c r="S49" s="560"/>
      <c r="T49" s="533"/>
      <c r="U49" s="544"/>
      <c r="V49" s="532"/>
      <c r="W49" s="533"/>
      <c r="X49" s="534"/>
      <c r="Y49" s="13"/>
    </row>
    <row r="50" spans="2:34" ht="9.9499999999999993" customHeight="1">
      <c r="B50" s="581"/>
      <c r="C50" s="540"/>
      <c r="D50" s="541"/>
      <c r="E50" s="541"/>
      <c r="F50" s="541"/>
      <c r="G50" s="541"/>
      <c r="H50" s="541"/>
      <c r="I50" s="544"/>
      <c r="J50" s="541"/>
      <c r="K50" s="541"/>
      <c r="L50" s="583"/>
      <c r="M50" s="583"/>
      <c r="N50" s="583"/>
      <c r="O50" s="552"/>
      <c r="P50" s="552"/>
      <c r="Q50" s="556"/>
      <c r="R50" s="13"/>
      <c r="S50" s="560"/>
      <c r="T50" s="533"/>
      <c r="U50" s="544"/>
      <c r="V50" s="532"/>
      <c r="W50" s="533"/>
      <c r="X50" s="534"/>
      <c r="Y50" s="13"/>
    </row>
    <row r="51" spans="2:34" ht="12" customHeight="1">
      <c r="B51" s="581"/>
      <c r="C51" s="540"/>
      <c r="D51" s="541"/>
      <c r="E51" s="541"/>
      <c r="F51" s="541"/>
      <c r="G51" s="541"/>
      <c r="H51" s="541"/>
      <c r="I51" s="544"/>
      <c r="J51" s="541"/>
      <c r="K51" s="541"/>
      <c r="L51" s="541"/>
      <c r="M51" s="541"/>
      <c r="N51" s="541"/>
      <c r="O51" s="567"/>
      <c r="P51" s="567"/>
      <c r="Q51" s="575"/>
      <c r="R51" s="13"/>
      <c r="S51" s="560"/>
      <c r="T51" s="533"/>
      <c r="U51" s="544"/>
      <c r="V51" s="532"/>
      <c r="W51" s="533"/>
      <c r="X51" s="534"/>
      <c r="Y51" s="13"/>
    </row>
    <row r="52" spans="2:34" ht="12" customHeight="1">
      <c r="B52" s="581"/>
      <c r="C52" s="540"/>
      <c r="D52" s="541"/>
      <c r="E52" s="541"/>
      <c r="F52" s="541"/>
      <c r="G52" s="541"/>
      <c r="H52" s="541"/>
      <c r="I52" s="544"/>
      <c r="J52" s="541"/>
      <c r="K52" s="541"/>
      <c r="L52" s="541"/>
      <c r="M52" s="541"/>
      <c r="N52" s="541"/>
      <c r="O52" s="570"/>
      <c r="P52" s="570"/>
      <c r="Q52" s="576"/>
      <c r="R52" s="13"/>
      <c r="S52" s="560"/>
      <c r="T52" s="533"/>
      <c r="U52" s="544"/>
      <c r="V52" s="532"/>
      <c r="W52" s="533"/>
      <c r="X52" s="534"/>
      <c r="Y52" s="13"/>
    </row>
    <row r="53" spans="2:34" ht="12" customHeight="1">
      <c r="B53" s="581"/>
      <c r="C53" s="540"/>
      <c r="D53" s="541"/>
      <c r="E53" s="541"/>
      <c r="F53" s="541"/>
      <c r="G53" s="541"/>
      <c r="H53" s="541"/>
      <c r="I53" s="544"/>
      <c r="J53" s="541"/>
      <c r="K53" s="541"/>
      <c r="L53" s="541"/>
      <c r="M53" s="541"/>
      <c r="N53" s="541"/>
      <c r="O53" s="570"/>
      <c r="P53" s="570"/>
      <c r="Q53" s="576"/>
      <c r="R53" s="13"/>
      <c r="S53" s="560"/>
      <c r="T53" s="533"/>
      <c r="U53" s="544"/>
      <c r="V53" s="532"/>
      <c r="W53" s="533"/>
      <c r="X53" s="534"/>
      <c r="Y53" s="13"/>
    </row>
    <row r="54" spans="2:34" ht="12" customHeight="1" thickBot="1">
      <c r="B54" s="582"/>
      <c r="C54" s="563"/>
      <c r="D54" s="564"/>
      <c r="E54" s="564"/>
      <c r="F54" s="564"/>
      <c r="G54" s="564"/>
      <c r="H54" s="564"/>
      <c r="I54" s="565"/>
      <c r="J54" s="564"/>
      <c r="K54" s="564"/>
      <c r="L54" s="564"/>
      <c r="M54" s="564"/>
      <c r="N54" s="564"/>
      <c r="O54" s="573"/>
      <c r="P54" s="573"/>
      <c r="Q54" s="577"/>
      <c r="R54" s="13"/>
      <c r="S54" s="578"/>
      <c r="T54" s="536"/>
      <c r="U54" s="565"/>
      <c r="V54" s="535"/>
      <c r="W54" s="536"/>
      <c r="X54" s="537"/>
      <c r="Y54" s="13"/>
    </row>
    <row r="55" spans="2:34" ht="9.9499999999999993" customHeight="1">
      <c r="B55" s="580" t="s">
        <v>70</v>
      </c>
      <c r="C55" s="559" t="s">
        <v>65</v>
      </c>
      <c r="D55" s="539"/>
      <c r="E55" s="539"/>
      <c r="F55" s="539" t="s">
        <v>66</v>
      </c>
      <c r="G55" s="539"/>
      <c r="H55" s="539"/>
      <c r="I55" s="542" t="s">
        <v>72</v>
      </c>
      <c r="J55" s="542"/>
      <c r="K55" s="542"/>
      <c r="L55" s="545" t="s">
        <v>69</v>
      </c>
      <c r="M55" s="546"/>
      <c r="N55" s="554"/>
      <c r="O55" s="39"/>
      <c r="P55" s="39"/>
      <c r="Q55" s="39"/>
      <c r="R55"/>
      <c r="S55" s="579"/>
      <c r="T55" s="570"/>
      <c r="U55" s="570"/>
      <c r="V55" s="570"/>
      <c r="W55" s="570"/>
      <c r="X55" s="570"/>
      <c r="Y55" s="570"/>
      <c r="Z55" s="549"/>
      <c r="AA55" s="570"/>
      <c r="AB55" s="570"/>
      <c r="AC55" s="549"/>
      <c r="AD55" s="549"/>
      <c r="AE55" s="549"/>
      <c r="AF55" s="549"/>
      <c r="AG55" s="549"/>
      <c r="AH55" s="549"/>
    </row>
    <row r="56" spans="2:34" ht="9.9499999999999993" customHeight="1">
      <c r="B56" s="581"/>
      <c r="C56" s="544"/>
      <c r="D56" s="541"/>
      <c r="E56" s="541"/>
      <c r="F56" s="541"/>
      <c r="G56" s="541"/>
      <c r="H56" s="541"/>
      <c r="I56" s="583"/>
      <c r="J56" s="583"/>
      <c r="K56" s="583"/>
      <c r="L56" s="548"/>
      <c r="M56" s="549"/>
      <c r="N56" s="555"/>
      <c r="O56" s="39"/>
      <c r="P56" s="39"/>
      <c r="Q56" s="39"/>
      <c r="S56" s="579"/>
      <c r="T56" s="570"/>
      <c r="U56" s="570"/>
      <c r="V56" s="570"/>
      <c r="W56" s="570"/>
      <c r="X56" s="570"/>
      <c r="Y56" s="570"/>
      <c r="Z56" s="570"/>
      <c r="AA56" s="570"/>
      <c r="AB56" s="570"/>
      <c r="AC56" s="549"/>
      <c r="AD56" s="549"/>
      <c r="AE56" s="549"/>
      <c r="AF56" s="549"/>
      <c r="AG56" s="549"/>
      <c r="AH56" s="549"/>
    </row>
    <row r="57" spans="2:34" ht="9.9499999999999993" customHeight="1">
      <c r="B57" s="581"/>
      <c r="C57" s="544"/>
      <c r="D57" s="541"/>
      <c r="E57" s="541"/>
      <c r="F57" s="541"/>
      <c r="G57" s="541"/>
      <c r="H57" s="541"/>
      <c r="I57" s="583"/>
      <c r="J57" s="583"/>
      <c r="K57" s="583"/>
      <c r="L57" s="548"/>
      <c r="M57" s="549"/>
      <c r="N57" s="555"/>
      <c r="O57" s="39"/>
      <c r="P57" s="39"/>
      <c r="Q57" s="39"/>
      <c r="S57" s="579"/>
      <c r="T57" s="570"/>
      <c r="U57" s="570"/>
      <c r="V57" s="570"/>
      <c r="W57" s="570"/>
      <c r="X57" s="570"/>
      <c r="Y57" s="570"/>
      <c r="Z57" s="570"/>
      <c r="AA57" s="570"/>
      <c r="AB57" s="570"/>
      <c r="AC57" s="549"/>
      <c r="AD57" s="549"/>
      <c r="AE57" s="549"/>
      <c r="AF57" s="549"/>
      <c r="AG57" s="549"/>
      <c r="AH57" s="549"/>
    </row>
    <row r="58" spans="2:34" ht="9.9499999999999993" customHeight="1">
      <c r="B58" s="581"/>
      <c r="C58" s="544"/>
      <c r="D58" s="541"/>
      <c r="E58" s="541"/>
      <c r="F58" s="541"/>
      <c r="G58" s="541"/>
      <c r="H58" s="541"/>
      <c r="I58" s="583"/>
      <c r="J58" s="583"/>
      <c r="K58" s="583"/>
      <c r="L58" s="551"/>
      <c r="M58" s="552"/>
      <c r="N58" s="556"/>
      <c r="O58" s="39"/>
      <c r="P58" s="39"/>
      <c r="Q58" s="39"/>
      <c r="S58" s="579"/>
      <c r="T58" s="570"/>
      <c r="U58" s="570"/>
      <c r="V58" s="570"/>
      <c r="W58" s="570"/>
      <c r="X58" s="570"/>
      <c r="Y58" s="570"/>
      <c r="Z58" s="570"/>
      <c r="AA58" s="570"/>
      <c r="AB58" s="570"/>
      <c r="AC58" s="549"/>
      <c r="AD58" s="549"/>
      <c r="AE58" s="549"/>
      <c r="AF58" s="549"/>
      <c r="AG58" s="549"/>
      <c r="AH58" s="549"/>
    </row>
    <row r="59" spans="2:34" ht="12" customHeight="1">
      <c r="B59" s="581"/>
      <c r="C59" s="544"/>
      <c r="D59" s="541"/>
      <c r="E59" s="541"/>
      <c r="F59" s="541"/>
      <c r="G59" s="541"/>
      <c r="H59" s="541"/>
      <c r="I59" s="544"/>
      <c r="J59" s="541"/>
      <c r="K59" s="541"/>
      <c r="L59" s="541"/>
      <c r="M59" s="541"/>
      <c r="N59" s="584"/>
      <c r="O59" s="20"/>
      <c r="P59" s="13"/>
      <c r="Q59" s="13"/>
      <c r="S59" s="579"/>
      <c r="T59" s="570"/>
      <c r="U59" s="570"/>
      <c r="V59" s="570"/>
      <c r="W59" s="570"/>
      <c r="X59" s="570"/>
      <c r="Y59" s="570"/>
      <c r="Z59" s="570"/>
      <c r="AA59" s="570"/>
      <c r="AB59" s="570"/>
      <c r="AC59" s="570"/>
      <c r="AD59" s="570"/>
      <c r="AE59" s="570"/>
      <c r="AF59" s="570"/>
      <c r="AG59" s="570"/>
      <c r="AH59" s="570"/>
    </row>
    <row r="60" spans="2:34" ht="12" customHeight="1">
      <c r="B60" s="581"/>
      <c r="C60" s="544"/>
      <c r="D60" s="541"/>
      <c r="E60" s="541"/>
      <c r="F60" s="541"/>
      <c r="G60" s="541"/>
      <c r="H60" s="541"/>
      <c r="I60" s="544"/>
      <c r="J60" s="541"/>
      <c r="K60" s="541"/>
      <c r="L60" s="541"/>
      <c r="M60" s="541"/>
      <c r="N60" s="584"/>
      <c r="O60" s="13"/>
      <c r="P60" s="13"/>
      <c r="Q60" s="13"/>
      <c r="S60" s="579"/>
      <c r="T60" s="570"/>
      <c r="U60" s="570"/>
      <c r="V60" s="570"/>
      <c r="W60" s="570"/>
      <c r="X60" s="570"/>
      <c r="Y60" s="570"/>
      <c r="Z60" s="570"/>
      <c r="AA60" s="570"/>
      <c r="AB60" s="570"/>
      <c r="AC60" s="570"/>
      <c r="AD60" s="570"/>
      <c r="AE60" s="570"/>
      <c r="AF60" s="570"/>
      <c r="AG60" s="570"/>
      <c r="AH60" s="570"/>
    </row>
    <row r="61" spans="2:34" ht="12" customHeight="1">
      <c r="B61" s="581"/>
      <c r="C61" s="544"/>
      <c r="D61" s="541"/>
      <c r="E61" s="541"/>
      <c r="F61" s="541"/>
      <c r="G61" s="541"/>
      <c r="H61" s="541"/>
      <c r="I61" s="544"/>
      <c r="J61" s="541"/>
      <c r="K61" s="541"/>
      <c r="L61" s="541"/>
      <c r="M61" s="541"/>
      <c r="N61" s="584"/>
      <c r="O61" s="13"/>
      <c r="P61" s="13"/>
      <c r="Q61" s="13"/>
      <c r="S61" s="579"/>
      <c r="T61" s="570"/>
      <c r="U61" s="570"/>
      <c r="V61" s="570"/>
      <c r="W61" s="570"/>
      <c r="X61" s="570"/>
      <c r="Y61" s="570"/>
      <c r="Z61" s="570"/>
      <c r="AA61" s="570"/>
      <c r="AB61" s="570"/>
      <c r="AC61" s="570"/>
      <c r="AD61" s="570"/>
      <c r="AE61" s="570"/>
      <c r="AF61" s="570"/>
      <c r="AG61" s="570"/>
      <c r="AH61" s="570"/>
    </row>
    <row r="62" spans="2:34" ht="12" customHeight="1" thickBot="1">
      <c r="B62" s="582"/>
      <c r="C62" s="565"/>
      <c r="D62" s="564"/>
      <c r="E62" s="564"/>
      <c r="F62" s="564"/>
      <c r="G62" s="564"/>
      <c r="H62" s="564"/>
      <c r="I62" s="565"/>
      <c r="J62" s="564"/>
      <c r="K62" s="564"/>
      <c r="L62" s="564"/>
      <c r="M62" s="564"/>
      <c r="N62" s="585"/>
      <c r="O62" s="13"/>
      <c r="P62" s="13"/>
      <c r="Q62" s="13"/>
      <c r="S62" s="579"/>
      <c r="T62" s="570"/>
      <c r="U62" s="570"/>
      <c r="V62" s="570"/>
      <c r="W62" s="570"/>
      <c r="X62" s="570"/>
      <c r="Y62" s="570"/>
      <c r="Z62" s="570"/>
      <c r="AA62" s="570"/>
      <c r="AB62" s="570"/>
      <c r="AC62" s="570"/>
      <c r="AD62" s="570"/>
      <c r="AE62" s="570"/>
      <c r="AF62" s="570"/>
      <c r="AG62" s="570"/>
      <c r="AH62" s="570"/>
    </row>
  </sheetData>
  <mergeCells count="102">
    <mergeCell ref="W59:Y62"/>
    <mergeCell ref="Z59:AB62"/>
    <mergeCell ref="AC59:AE62"/>
    <mergeCell ref="AF59:AH62"/>
    <mergeCell ref="L14:R14"/>
    <mergeCell ref="O29:R29"/>
    <mergeCell ref="T55:V58"/>
    <mergeCell ref="W55:Y58"/>
    <mergeCell ref="Z55:AB58"/>
    <mergeCell ref="AC55:AE58"/>
    <mergeCell ref="AF55:AH58"/>
    <mergeCell ref="S47:U50"/>
    <mergeCell ref="V47:X50"/>
    <mergeCell ref="X38:Z41"/>
    <mergeCell ref="W25:Y26"/>
    <mergeCell ref="C59:E62"/>
    <mergeCell ref="F59:H62"/>
    <mergeCell ref="I59:K62"/>
    <mergeCell ref="L59:N62"/>
    <mergeCell ref="T59:V62"/>
    <mergeCell ref="B55:B62"/>
    <mergeCell ref="C55:E58"/>
    <mergeCell ref="F55:H58"/>
    <mergeCell ref="I55:K58"/>
    <mergeCell ref="L55:N58"/>
    <mergeCell ref="S55:S62"/>
    <mergeCell ref="C51:E54"/>
    <mergeCell ref="F51:H54"/>
    <mergeCell ref="I51:K54"/>
    <mergeCell ref="L51:N54"/>
    <mergeCell ref="O51:Q54"/>
    <mergeCell ref="S51:U54"/>
    <mergeCell ref="V51:X54"/>
    <mergeCell ref="B47:B54"/>
    <mergeCell ref="C47:E50"/>
    <mergeCell ref="F47:H50"/>
    <mergeCell ref="I47:K50"/>
    <mergeCell ref="L47:N50"/>
    <mergeCell ref="O47:Q50"/>
    <mergeCell ref="B42:D45"/>
    <mergeCell ref="E42:G45"/>
    <mergeCell ref="H42:J45"/>
    <mergeCell ref="K42:M45"/>
    <mergeCell ref="N42:S45"/>
    <mergeCell ref="U42:W45"/>
    <mergeCell ref="X42:Z45"/>
    <mergeCell ref="B38:D41"/>
    <mergeCell ref="E38:G41"/>
    <mergeCell ref="H38:J41"/>
    <mergeCell ref="K38:M41"/>
    <mergeCell ref="N38:S41"/>
    <mergeCell ref="U38:W41"/>
    <mergeCell ref="B32:B35"/>
    <mergeCell ref="H33:J35"/>
    <mergeCell ref="K33:X35"/>
    <mergeCell ref="N36:O36"/>
    <mergeCell ref="P36:Q36"/>
    <mergeCell ref="R36:Y36"/>
    <mergeCell ref="N31:O32"/>
    <mergeCell ref="P31:P32"/>
    <mergeCell ref="Q31:R32"/>
    <mergeCell ref="S31:S32"/>
    <mergeCell ref="U31:V32"/>
    <mergeCell ref="W31:Y32"/>
    <mergeCell ref="C31:C36"/>
    <mergeCell ref="D31:G32"/>
    <mergeCell ref="H31:I32"/>
    <mergeCell ref="J31:J32"/>
    <mergeCell ref="K31:L32"/>
    <mergeCell ref="M31:M32"/>
    <mergeCell ref="B26:B29"/>
    <mergeCell ref="H27:J29"/>
    <mergeCell ref="N30:O30"/>
    <mergeCell ref="P30:Q30"/>
    <mergeCell ref="R30:Y30"/>
    <mergeCell ref="M25:M26"/>
    <mergeCell ref="N25:O26"/>
    <mergeCell ref="P25:P26"/>
    <mergeCell ref="Q25:R26"/>
    <mergeCell ref="S25:S26"/>
    <mergeCell ref="U25:V26"/>
    <mergeCell ref="C24:E24"/>
    <mergeCell ref="F24:G24"/>
    <mergeCell ref="H24:L24"/>
    <mergeCell ref="M24:Y24"/>
    <mergeCell ref="C25:C30"/>
    <mergeCell ref="D25:G26"/>
    <mergeCell ref="H25:I26"/>
    <mergeCell ref="J25:J26"/>
    <mergeCell ref="K25:L26"/>
    <mergeCell ref="B5:E6"/>
    <mergeCell ref="F5:Z5"/>
    <mergeCell ref="F6:H6"/>
    <mergeCell ref="J6:Y6"/>
    <mergeCell ref="B7:E7"/>
    <mergeCell ref="F7:Z7"/>
    <mergeCell ref="B3:Z3"/>
    <mergeCell ref="B4:E4"/>
    <mergeCell ref="F4:H4"/>
    <mergeCell ref="I4:K4"/>
    <mergeCell ref="L4:N4"/>
    <mergeCell ref="O4:Z4"/>
  </mergeCells>
  <phoneticPr fontId="3"/>
  <conditionalFormatting sqref="F24:G24">
    <cfRule type="containsBlanks" dxfId="33" priority="8">
      <formula>LEN(TRIM(F24))=0</formula>
    </cfRule>
  </conditionalFormatting>
  <conditionalFormatting sqref="F7:Z7">
    <cfRule type="containsBlanks" dxfId="32" priority="1">
      <formula>LEN(TRIM(F7))=0</formula>
    </cfRule>
  </conditionalFormatting>
  <conditionalFormatting sqref="L14">
    <cfRule type="containsBlanks" dxfId="31" priority="7">
      <formula>LEN(TRIM(L14))=0</formula>
    </cfRule>
  </conditionalFormatting>
  <conditionalFormatting sqref="O29:R29">
    <cfRule type="containsBlanks" dxfId="30" priority="3">
      <formula>LEN(TRIM(O29))=0</formula>
    </cfRule>
  </conditionalFormatting>
  <conditionalFormatting sqref="O4:Z4">
    <cfRule type="containsBlanks" dxfId="29" priority="5">
      <formula>LEN(TRIM(O4))=0</formula>
    </cfRule>
  </conditionalFormatting>
  <conditionalFormatting sqref="R30:Y30">
    <cfRule type="containsBlanks" dxfId="28" priority="2">
      <formula>LEN(TRIM(R30))=0</formula>
    </cfRule>
  </conditionalFormatting>
  <printOptions horizontalCentered="1"/>
  <pageMargins left="0.78740157480314965" right="0.78740157480314965" top="0.98425196850393704" bottom="0.98425196850393704" header="0.51181102362204722" footer="0.51181102362204722"/>
  <pageSetup paperSize="9" scale="9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17113-0652-47D2-B711-3197E051701E}">
  <sheetPr>
    <pageSetUpPr fitToPage="1"/>
  </sheetPr>
  <dimension ref="B1:O25"/>
  <sheetViews>
    <sheetView view="pageBreakPreview" zoomScaleNormal="100" zoomScaleSheetLayoutView="100" workbookViewId="0"/>
  </sheetViews>
  <sheetFormatPr defaultRowHeight="18.75"/>
  <cols>
    <col min="1" max="1" width="39.5" style="40" customWidth="1"/>
    <col min="2" max="4" width="9" style="40"/>
    <col min="5" max="5" width="36.875" style="41" customWidth="1"/>
    <col min="6" max="6" width="18.375" style="40" hidden="1" customWidth="1"/>
    <col min="7" max="7" width="9" style="40"/>
    <col min="8" max="8" width="0" style="40" hidden="1" customWidth="1"/>
    <col min="9" max="9" width="9" style="40"/>
    <col min="10" max="10" width="8.5" style="40" customWidth="1"/>
    <col min="11" max="11" width="8.875" style="40" customWidth="1"/>
    <col min="12" max="12" width="4.625" style="40" hidden="1" customWidth="1"/>
    <col min="13" max="260" width="9" style="40"/>
    <col min="261" max="261" width="36.875" style="40" customWidth="1"/>
    <col min="262" max="262" width="0" style="40" hidden="1" customWidth="1"/>
    <col min="263" max="263" width="9" style="40"/>
    <col min="264" max="264" width="0" style="40" hidden="1" customWidth="1"/>
    <col min="265" max="265" width="9" style="40"/>
    <col min="266" max="266" width="8.5" style="40" customWidth="1"/>
    <col min="267" max="267" width="8.875" style="40" customWidth="1"/>
    <col min="268" max="268" width="0" style="40" hidden="1" customWidth="1"/>
    <col min="269" max="516" width="9" style="40"/>
    <col min="517" max="517" width="36.875" style="40" customWidth="1"/>
    <col min="518" max="518" width="0" style="40" hidden="1" customWidth="1"/>
    <col min="519" max="519" width="9" style="40"/>
    <col min="520" max="520" width="0" style="40" hidden="1" customWidth="1"/>
    <col min="521" max="521" width="9" style="40"/>
    <col min="522" max="522" width="8.5" style="40" customWidth="1"/>
    <col min="523" max="523" width="8.875" style="40" customWidth="1"/>
    <col min="524" max="524" width="0" style="40" hidden="1" customWidth="1"/>
    <col min="525" max="772" width="9" style="40"/>
    <col min="773" max="773" width="36.875" style="40" customWidth="1"/>
    <col min="774" max="774" width="0" style="40" hidden="1" customWidth="1"/>
    <col min="775" max="775" width="9" style="40"/>
    <col min="776" max="776" width="0" style="40" hidden="1" customWidth="1"/>
    <col min="777" max="777" width="9" style="40"/>
    <col min="778" max="778" width="8.5" style="40" customWidth="1"/>
    <col min="779" max="779" width="8.875" style="40" customWidth="1"/>
    <col min="780" max="780" width="0" style="40" hidden="1" customWidth="1"/>
    <col min="781" max="1028" width="9" style="40"/>
    <col min="1029" max="1029" width="36.875" style="40" customWidth="1"/>
    <col min="1030" max="1030" width="0" style="40" hidden="1" customWidth="1"/>
    <col min="1031" max="1031" width="9" style="40"/>
    <col min="1032" max="1032" width="0" style="40" hidden="1" customWidth="1"/>
    <col min="1033" max="1033" width="9" style="40"/>
    <col min="1034" max="1034" width="8.5" style="40" customWidth="1"/>
    <col min="1035" max="1035" width="8.875" style="40" customWidth="1"/>
    <col min="1036" max="1036" width="0" style="40" hidden="1" customWidth="1"/>
    <col min="1037" max="1284" width="9" style="40"/>
    <col min="1285" max="1285" width="36.875" style="40" customWidth="1"/>
    <col min="1286" max="1286" width="0" style="40" hidden="1" customWidth="1"/>
    <col min="1287" max="1287" width="9" style="40"/>
    <col min="1288" max="1288" width="0" style="40" hidden="1" customWidth="1"/>
    <col min="1289" max="1289" width="9" style="40"/>
    <col min="1290" max="1290" width="8.5" style="40" customWidth="1"/>
    <col min="1291" max="1291" width="8.875" style="40" customWidth="1"/>
    <col min="1292" max="1292" width="0" style="40" hidden="1" customWidth="1"/>
    <col min="1293" max="1540" width="9" style="40"/>
    <col min="1541" max="1541" width="36.875" style="40" customWidth="1"/>
    <col min="1542" max="1542" width="0" style="40" hidden="1" customWidth="1"/>
    <col min="1543" max="1543" width="9" style="40"/>
    <col min="1544" max="1544" width="0" style="40" hidden="1" customWidth="1"/>
    <col min="1545" max="1545" width="9" style="40"/>
    <col min="1546" max="1546" width="8.5" style="40" customWidth="1"/>
    <col min="1547" max="1547" width="8.875" style="40" customWidth="1"/>
    <col min="1548" max="1548" width="0" style="40" hidden="1" customWidth="1"/>
    <col min="1549" max="1796" width="9" style="40"/>
    <col min="1797" max="1797" width="36.875" style="40" customWidth="1"/>
    <col min="1798" max="1798" width="0" style="40" hidden="1" customWidth="1"/>
    <col min="1799" max="1799" width="9" style="40"/>
    <col min="1800" max="1800" width="0" style="40" hidden="1" customWidth="1"/>
    <col min="1801" max="1801" width="9" style="40"/>
    <col min="1802" max="1802" width="8.5" style="40" customWidth="1"/>
    <col min="1803" max="1803" width="8.875" style="40" customWidth="1"/>
    <col min="1804" max="1804" width="0" style="40" hidden="1" customWidth="1"/>
    <col min="1805" max="2052" width="9" style="40"/>
    <col min="2053" max="2053" width="36.875" style="40" customWidth="1"/>
    <col min="2054" max="2054" width="0" style="40" hidden="1" customWidth="1"/>
    <col min="2055" max="2055" width="9" style="40"/>
    <col min="2056" max="2056" width="0" style="40" hidden="1" customWidth="1"/>
    <col min="2057" max="2057" width="9" style="40"/>
    <col min="2058" max="2058" width="8.5" style="40" customWidth="1"/>
    <col min="2059" max="2059" width="8.875" style="40" customWidth="1"/>
    <col min="2060" max="2060" width="0" style="40" hidden="1" customWidth="1"/>
    <col min="2061" max="2308" width="9" style="40"/>
    <col min="2309" max="2309" width="36.875" style="40" customWidth="1"/>
    <col min="2310" max="2310" width="0" style="40" hidden="1" customWidth="1"/>
    <col min="2311" max="2311" width="9" style="40"/>
    <col min="2312" max="2312" width="0" style="40" hidden="1" customWidth="1"/>
    <col min="2313" max="2313" width="9" style="40"/>
    <col min="2314" max="2314" width="8.5" style="40" customWidth="1"/>
    <col min="2315" max="2315" width="8.875" style="40" customWidth="1"/>
    <col min="2316" max="2316" width="0" style="40" hidden="1" customWidth="1"/>
    <col min="2317" max="2564" width="9" style="40"/>
    <col min="2565" max="2565" width="36.875" style="40" customWidth="1"/>
    <col min="2566" max="2566" width="0" style="40" hidden="1" customWidth="1"/>
    <col min="2567" max="2567" width="9" style="40"/>
    <col min="2568" max="2568" width="0" style="40" hidden="1" customWidth="1"/>
    <col min="2569" max="2569" width="9" style="40"/>
    <col min="2570" max="2570" width="8.5" style="40" customWidth="1"/>
    <col min="2571" max="2571" width="8.875" style="40" customWidth="1"/>
    <col min="2572" max="2572" width="0" style="40" hidden="1" customWidth="1"/>
    <col min="2573" max="2820" width="9" style="40"/>
    <col min="2821" max="2821" width="36.875" style="40" customWidth="1"/>
    <col min="2822" max="2822" width="0" style="40" hidden="1" customWidth="1"/>
    <col min="2823" max="2823" width="9" style="40"/>
    <col min="2824" max="2824" width="0" style="40" hidden="1" customWidth="1"/>
    <col min="2825" max="2825" width="9" style="40"/>
    <col min="2826" max="2826" width="8.5" style="40" customWidth="1"/>
    <col min="2827" max="2827" width="8.875" style="40" customWidth="1"/>
    <col min="2828" max="2828" width="0" style="40" hidden="1" customWidth="1"/>
    <col min="2829" max="3076" width="9" style="40"/>
    <col min="3077" max="3077" width="36.875" style="40" customWidth="1"/>
    <col min="3078" max="3078" width="0" style="40" hidden="1" customWidth="1"/>
    <col min="3079" max="3079" width="9" style="40"/>
    <col min="3080" max="3080" width="0" style="40" hidden="1" customWidth="1"/>
    <col min="3081" max="3081" width="9" style="40"/>
    <col min="3082" max="3082" width="8.5" style="40" customWidth="1"/>
    <col min="3083" max="3083" width="8.875" style="40" customWidth="1"/>
    <col min="3084" max="3084" width="0" style="40" hidden="1" customWidth="1"/>
    <col min="3085" max="3332" width="9" style="40"/>
    <col min="3333" max="3333" width="36.875" style="40" customWidth="1"/>
    <col min="3334" max="3334" width="0" style="40" hidden="1" customWidth="1"/>
    <col min="3335" max="3335" width="9" style="40"/>
    <col min="3336" max="3336" width="0" style="40" hidden="1" customWidth="1"/>
    <col min="3337" max="3337" width="9" style="40"/>
    <col min="3338" max="3338" width="8.5" style="40" customWidth="1"/>
    <col min="3339" max="3339" width="8.875" style="40" customWidth="1"/>
    <col min="3340" max="3340" width="0" style="40" hidden="1" customWidth="1"/>
    <col min="3341" max="3588" width="9" style="40"/>
    <col min="3589" max="3589" width="36.875" style="40" customWidth="1"/>
    <col min="3590" max="3590" width="0" style="40" hidden="1" customWidth="1"/>
    <col min="3591" max="3591" width="9" style="40"/>
    <col min="3592" max="3592" width="0" style="40" hidden="1" customWidth="1"/>
    <col min="3593" max="3593" width="9" style="40"/>
    <col min="3594" max="3594" width="8.5" style="40" customWidth="1"/>
    <col min="3595" max="3595" width="8.875" style="40" customWidth="1"/>
    <col min="3596" max="3596" width="0" style="40" hidden="1" customWidth="1"/>
    <col min="3597" max="3844" width="9" style="40"/>
    <col min="3845" max="3845" width="36.875" style="40" customWidth="1"/>
    <col min="3846" max="3846" width="0" style="40" hidden="1" customWidth="1"/>
    <col min="3847" max="3847" width="9" style="40"/>
    <col min="3848" max="3848" width="0" style="40" hidden="1" customWidth="1"/>
    <col min="3849" max="3849" width="9" style="40"/>
    <col min="3850" max="3850" width="8.5" style="40" customWidth="1"/>
    <col min="3851" max="3851" width="8.875" style="40" customWidth="1"/>
    <col min="3852" max="3852" width="0" style="40" hidden="1" customWidth="1"/>
    <col min="3853" max="4100" width="9" style="40"/>
    <col min="4101" max="4101" width="36.875" style="40" customWidth="1"/>
    <col min="4102" max="4102" width="0" style="40" hidden="1" customWidth="1"/>
    <col min="4103" max="4103" width="9" style="40"/>
    <col min="4104" max="4104" width="0" style="40" hidden="1" customWidth="1"/>
    <col min="4105" max="4105" width="9" style="40"/>
    <col min="4106" max="4106" width="8.5" style="40" customWidth="1"/>
    <col min="4107" max="4107" width="8.875" style="40" customWidth="1"/>
    <col min="4108" max="4108" width="0" style="40" hidden="1" customWidth="1"/>
    <col min="4109" max="4356" width="9" style="40"/>
    <col min="4357" max="4357" width="36.875" style="40" customWidth="1"/>
    <col min="4358" max="4358" width="0" style="40" hidden="1" customWidth="1"/>
    <col min="4359" max="4359" width="9" style="40"/>
    <col min="4360" max="4360" width="0" style="40" hidden="1" customWidth="1"/>
    <col min="4361" max="4361" width="9" style="40"/>
    <col min="4362" max="4362" width="8.5" style="40" customWidth="1"/>
    <col min="4363" max="4363" width="8.875" style="40" customWidth="1"/>
    <col min="4364" max="4364" width="0" style="40" hidden="1" customWidth="1"/>
    <col min="4365" max="4612" width="9" style="40"/>
    <col min="4613" max="4613" width="36.875" style="40" customWidth="1"/>
    <col min="4614" max="4614" width="0" style="40" hidden="1" customWidth="1"/>
    <col min="4615" max="4615" width="9" style="40"/>
    <col min="4616" max="4616" width="0" style="40" hidden="1" customWidth="1"/>
    <col min="4617" max="4617" width="9" style="40"/>
    <col min="4618" max="4618" width="8.5" style="40" customWidth="1"/>
    <col min="4619" max="4619" width="8.875" style="40" customWidth="1"/>
    <col min="4620" max="4620" width="0" style="40" hidden="1" customWidth="1"/>
    <col min="4621" max="4868" width="9" style="40"/>
    <col min="4869" max="4869" width="36.875" style="40" customWidth="1"/>
    <col min="4870" max="4870" width="0" style="40" hidden="1" customWidth="1"/>
    <col min="4871" max="4871" width="9" style="40"/>
    <col min="4872" max="4872" width="0" style="40" hidden="1" customWidth="1"/>
    <col min="4873" max="4873" width="9" style="40"/>
    <col min="4874" max="4874" width="8.5" style="40" customWidth="1"/>
    <col min="4875" max="4875" width="8.875" style="40" customWidth="1"/>
    <col min="4876" max="4876" width="0" style="40" hidden="1" customWidth="1"/>
    <col min="4877" max="5124" width="9" style="40"/>
    <col min="5125" max="5125" width="36.875" style="40" customWidth="1"/>
    <col min="5126" max="5126" width="0" style="40" hidden="1" customWidth="1"/>
    <col min="5127" max="5127" width="9" style="40"/>
    <col min="5128" max="5128" width="0" style="40" hidden="1" customWidth="1"/>
    <col min="5129" max="5129" width="9" style="40"/>
    <col min="5130" max="5130" width="8.5" style="40" customWidth="1"/>
    <col min="5131" max="5131" width="8.875" style="40" customWidth="1"/>
    <col min="5132" max="5132" width="0" style="40" hidden="1" customWidth="1"/>
    <col min="5133" max="5380" width="9" style="40"/>
    <col min="5381" max="5381" width="36.875" style="40" customWidth="1"/>
    <col min="5382" max="5382" width="0" style="40" hidden="1" customWidth="1"/>
    <col min="5383" max="5383" width="9" style="40"/>
    <col min="5384" max="5384" width="0" style="40" hidden="1" customWidth="1"/>
    <col min="5385" max="5385" width="9" style="40"/>
    <col min="5386" max="5386" width="8.5" style="40" customWidth="1"/>
    <col min="5387" max="5387" width="8.875" style="40" customWidth="1"/>
    <col min="5388" max="5388" width="0" style="40" hidden="1" customWidth="1"/>
    <col min="5389" max="5636" width="9" style="40"/>
    <col min="5637" max="5637" width="36.875" style="40" customWidth="1"/>
    <col min="5638" max="5638" width="0" style="40" hidden="1" customWidth="1"/>
    <col min="5639" max="5639" width="9" style="40"/>
    <col min="5640" max="5640" width="0" style="40" hidden="1" customWidth="1"/>
    <col min="5641" max="5641" width="9" style="40"/>
    <col min="5642" max="5642" width="8.5" style="40" customWidth="1"/>
    <col min="5643" max="5643" width="8.875" style="40" customWidth="1"/>
    <col min="5644" max="5644" width="0" style="40" hidden="1" customWidth="1"/>
    <col min="5645" max="5892" width="9" style="40"/>
    <col min="5893" max="5893" width="36.875" style="40" customWidth="1"/>
    <col min="5894" max="5894" width="0" style="40" hidden="1" customWidth="1"/>
    <col min="5895" max="5895" width="9" style="40"/>
    <col min="5896" max="5896" width="0" style="40" hidden="1" customWidth="1"/>
    <col min="5897" max="5897" width="9" style="40"/>
    <col min="5898" max="5898" width="8.5" style="40" customWidth="1"/>
    <col min="5899" max="5899" width="8.875" style="40" customWidth="1"/>
    <col min="5900" max="5900" width="0" style="40" hidden="1" customWidth="1"/>
    <col min="5901" max="6148" width="9" style="40"/>
    <col min="6149" max="6149" width="36.875" style="40" customWidth="1"/>
    <col min="6150" max="6150" width="0" style="40" hidden="1" customWidth="1"/>
    <col min="6151" max="6151" width="9" style="40"/>
    <col min="6152" max="6152" width="0" style="40" hidden="1" customWidth="1"/>
    <col min="6153" max="6153" width="9" style="40"/>
    <col min="6154" max="6154" width="8.5" style="40" customWidth="1"/>
    <col min="6155" max="6155" width="8.875" style="40" customWidth="1"/>
    <col min="6156" max="6156" width="0" style="40" hidden="1" customWidth="1"/>
    <col min="6157" max="6404" width="9" style="40"/>
    <col min="6405" max="6405" width="36.875" style="40" customWidth="1"/>
    <col min="6406" max="6406" width="0" style="40" hidden="1" customWidth="1"/>
    <col min="6407" max="6407" width="9" style="40"/>
    <col min="6408" max="6408" width="0" style="40" hidden="1" customWidth="1"/>
    <col min="6409" max="6409" width="9" style="40"/>
    <col min="6410" max="6410" width="8.5" style="40" customWidth="1"/>
    <col min="6411" max="6411" width="8.875" style="40" customWidth="1"/>
    <col min="6412" max="6412" width="0" style="40" hidden="1" customWidth="1"/>
    <col min="6413" max="6660" width="9" style="40"/>
    <col min="6661" max="6661" width="36.875" style="40" customWidth="1"/>
    <col min="6662" max="6662" width="0" style="40" hidden="1" customWidth="1"/>
    <col min="6663" max="6663" width="9" style="40"/>
    <col min="6664" max="6664" width="0" style="40" hidden="1" customWidth="1"/>
    <col min="6665" max="6665" width="9" style="40"/>
    <col min="6666" max="6666" width="8.5" style="40" customWidth="1"/>
    <col min="6667" max="6667" width="8.875" style="40" customWidth="1"/>
    <col min="6668" max="6668" width="0" style="40" hidden="1" customWidth="1"/>
    <col min="6669" max="6916" width="9" style="40"/>
    <col min="6917" max="6917" width="36.875" style="40" customWidth="1"/>
    <col min="6918" max="6918" width="0" style="40" hidden="1" customWidth="1"/>
    <col min="6919" max="6919" width="9" style="40"/>
    <col min="6920" max="6920" width="0" style="40" hidden="1" customWidth="1"/>
    <col min="6921" max="6921" width="9" style="40"/>
    <col min="6922" max="6922" width="8.5" style="40" customWidth="1"/>
    <col min="6923" max="6923" width="8.875" style="40" customWidth="1"/>
    <col min="6924" max="6924" width="0" style="40" hidden="1" customWidth="1"/>
    <col min="6925" max="7172" width="9" style="40"/>
    <col min="7173" max="7173" width="36.875" style="40" customWidth="1"/>
    <col min="7174" max="7174" width="0" style="40" hidden="1" customWidth="1"/>
    <col min="7175" max="7175" width="9" style="40"/>
    <col min="7176" max="7176" width="0" style="40" hidden="1" customWidth="1"/>
    <col min="7177" max="7177" width="9" style="40"/>
    <col min="7178" max="7178" width="8.5" style="40" customWidth="1"/>
    <col min="7179" max="7179" width="8.875" style="40" customWidth="1"/>
    <col min="7180" max="7180" width="0" style="40" hidden="1" customWidth="1"/>
    <col min="7181" max="7428" width="9" style="40"/>
    <col min="7429" max="7429" width="36.875" style="40" customWidth="1"/>
    <col min="7430" max="7430" width="0" style="40" hidden="1" customWidth="1"/>
    <col min="7431" max="7431" width="9" style="40"/>
    <col min="7432" max="7432" width="0" style="40" hidden="1" customWidth="1"/>
    <col min="7433" max="7433" width="9" style="40"/>
    <col min="7434" max="7434" width="8.5" style="40" customWidth="1"/>
    <col min="7435" max="7435" width="8.875" style="40" customWidth="1"/>
    <col min="7436" max="7436" width="0" style="40" hidden="1" customWidth="1"/>
    <col min="7437" max="7684" width="9" style="40"/>
    <col min="7685" max="7685" width="36.875" style="40" customWidth="1"/>
    <col min="7686" max="7686" width="0" style="40" hidden="1" customWidth="1"/>
    <col min="7687" max="7687" width="9" style="40"/>
    <col min="7688" max="7688" width="0" style="40" hidden="1" customWidth="1"/>
    <col min="7689" max="7689" width="9" style="40"/>
    <col min="7690" max="7690" width="8.5" style="40" customWidth="1"/>
    <col min="7691" max="7691" width="8.875" style="40" customWidth="1"/>
    <col min="7692" max="7692" width="0" style="40" hidden="1" customWidth="1"/>
    <col min="7693" max="7940" width="9" style="40"/>
    <col min="7941" max="7941" width="36.875" style="40" customWidth="1"/>
    <col min="7942" max="7942" width="0" style="40" hidden="1" customWidth="1"/>
    <col min="7943" max="7943" width="9" style="40"/>
    <col min="7944" max="7944" width="0" style="40" hidden="1" customWidth="1"/>
    <col min="7945" max="7945" width="9" style="40"/>
    <col min="7946" max="7946" width="8.5" style="40" customWidth="1"/>
    <col min="7947" max="7947" width="8.875" style="40" customWidth="1"/>
    <col min="7948" max="7948" width="0" style="40" hidden="1" customWidth="1"/>
    <col min="7949" max="8196" width="9" style="40"/>
    <col min="8197" max="8197" width="36.875" style="40" customWidth="1"/>
    <col min="8198" max="8198" width="0" style="40" hidden="1" customWidth="1"/>
    <col min="8199" max="8199" width="9" style="40"/>
    <col min="8200" max="8200" width="0" style="40" hidden="1" customWidth="1"/>
    <col min="8201" max="8201" width="9" style="40"/>
    <col min="8202" max="8202" width="8.5" style="40" customWidth="1"/>
    <col min="8203" max="8203" width="8.875" style="40" customWidth="1"/>
    <col min="8204" max="8204" width="0" style="40" hidden="1" customWidth="1"/>
    <col min="8205" max="8452" width="9" style="40"/>
    <col min="8453" max="8453" width="36.875" style="40" customWidth="1"/>
    <col min="8454" max="8454" width="0" style="40" hidden="1" customWidth="1"/>
    <col min="8455" max="8455" width="9" style="40"/>
    <col min="8456" max="8456" width="0" style="40" hidden="1" customWidth="1"/>
    <col min="8457" max="8457" width="9" style="40"/>
    <col min="8458" max="8458" width="8.5" style="40" customWidth="1"/>
    <col min="8459" max="8459" width="8.875" style="40" customWidth="1"/>
    <col min="8460" max="8460" width="0" style="40" hidden="1" customWidth="1"/>
    <col min="8461" max="8708" width="9" style="40"/>
    <col min="8709" max="8709" width="36.875" style="40" customWidth="1"/>
    <col min="8710" max="8710" width="0" style="40" hidden="1" customWidth="1"/>
    <col min="8711" max="8711" width="9" style="40"/>
    <col min="8712" max="8712" width="0" style="40" hidden="1" customWidth="1"/>
    <col min="8713" max="8713" width="9" style="40"/>
    <col min="8714" max="8714" width="8.5" style="40" customWidth="1"/>
    <col min="8715" max="8715" width="8.875" style="40" customWidth="1"/>
    <col min="8716" max="8716" width="0" style="40" hidden="1" customWidth="1"/>
    <col min="8717" max="8964" width="9" style="40"/>
    <col min="8965" max="8965" width="36.875" style="40" customWidth="1"/>
    <col min="8966" max="8966" width="0" style="40" hidden="1" customWidth="1"/>
    <col min="8967" max="8967" width="9" style="40"/>
    <col min="8968" max="8968" width="0" style="40" hidden="1" customWidth="1"/>
    <col min="8969" max="8969" width="9" style="40"/>
    <col min="8970" max="8970" width="8.5" style="40" customWidth="1"/>
    <col min="8971" max="8971" width="8.875" style="40" customWidth="1"/>
    <col min="8972" max="8972" width="0" style="40" hidden="1" customWidth="1"/>
    <col min="8973" max="9220" width="9" style="40"/>
    <col min="9221" max="9221" width="36.875" style="40" customWidth="1"/>
    <col min="9222" max="9222" width="0" style="40" hidden="1" customWidth="1"/>
    <col min="9223" max="9223" width="9" style="40"/>
    <col min="9224" max="9224" width="0" style="40" hidden="1" customWidth="1"/>
    <col min="9225" max="9225" width="9" style="40"/>
    <col min="9226" max="9226" width="8.5" style="40" customWidth="1"/>
    <col min="9227" max="9227" width="8.875" style="40" customWidth="1"/>
    <col min="9228" max="9228" width="0" style="40" hidden="1" customWidth="1"/>
    <col min="9229" max="9476" width="9" style="40"/>
    <col min="9477" max="9477" width="36.875" style="40" customWidth="1"/>
    <col min="9478" max="9478" width="0" style="40" hidden="1" customWidth="1"/>
    <col min="9479" max="9479" width="9" style="40"/>
    <col min="9480" max="9480" width="0" style="40" hidden="1" customWidth="1"/>
    <col min="9481" max="9481" width="9" style="40"/>
    <col min="9482" max="9482" width="8.5" style="40" customWidth="1"/>
    <col min="9483" max="9483" width="8.875" style="40" customWidth="1"/>
    <col min="9484" max="9484" width="0" style="40" hidden="1" customWidth="1"/>
    <col min="9485" max="9732" width="9" style="40"/>
    <col min="9733" max="9733" width="36.875" style="40" customWidth="1"/>
    <col min="9734" max="9734" width="0" style="40" hidden="1" customWidth="1"/>
    <col min="9735" max="9735" width="9" style="40"/>
    <col min="9736" max="9736" width="0" style="40" hidden="1" customWidth="1"/>
    <col min="9737" max="9737" width="9" style="40"/>
    <col min="9738" max="9738" width="8.5" style="40" customWidth="1"/>
    <col min="9739" max="9739" width="8.875" style="40" customWidth="1"/>
    <col min="9740" max="9740" width="0" style="40" hidden="1" customWidth="1"/>
    <col min="9741" max="9988" width="9" style="40"/>
    <col min="9989" max="9989" width="36.875" style="40" customWidth="1"/>
    <col min="9990" max="9990" width="0" style="40" hidden="1" customWidth="1"/>
    <col min="9991" max="9991" width="9" style="40"/>
    <col min="9992" max="9992" width="0" style="40" hidden="1" customWidth="1"/>
    <col min="9993" max="9993" width="9" style="40"/>
    <col min="9994" max="9994" width="8.5" style="40" customWidth="1"/>
    <col min="9995" max="9995" width="8.875" style="40" customWidth="1"/>
    <col min="9996" max="9996" width="0" style="40" hidden="1" customWidth="1"/>
    <col min="9997" max="10244" width="9" style="40"/>
    <col min="10245" max="10245" width="36.875" style="40" customWidth="1"/>
    <col min="10246" max="10246" width="0" style="40" hidden="1" customWidth="1"/>
    <col min="10247" max="10247" width="9" style="40"/>
    <col min="10248" max="10248" width="0" style="40" hidden="1" customWidth="1"/>
    <col min="10249" max="10249" width="9" style="40"/>
    <col min="10250" max="10250" width="8.5" style="40" customWidth="1"/>
    <col min="10251" max="10251" width="8.875" style="40" customWidth="1"/>
    <col min="10252" max="10252" width="0" style="40" hidden="1" customWidth="1"/>
    <col min="10253" max="10500" width="9" style="40"/>
    <col min="10501" max="10501" width="36.875" style="40" customWidth="1"/>
    <col min="10502" max="10502" width="0" style="40" hidden="1" customWidth="1"/>
    <col min="10503" max="10503" width="9" style="40"/>
    <col min="10504" max="10504" width="0" style="40" hidden="1" customWidth="1"/>
    <col min="10505" max="10505" width="9" style="40"/>
    <col min="10506" max="10506" width="8.5" style="40" customWidth="1"/>
    <col min="10507" max="10507" width="8.875" style="40" customWidth="1"/>
    <col min="10508" max="10508" width="0" style="40" hidden="1" customWidth="1"/>
    <col min="10509" max="10756" width="9" style="40"/>
    <col min="10757" max="10757" width="36.875" style="40" customWidth="1"/>
    <col min="10758" max="10758" width="0" style="40" hidden="1" customWidth="1"/>
    <col min="10759" max="10759" width="9" style="40"/>
    <col min="10760" max="10760" width="0" style="40" hidden="1" customWidth="1"/>
    <col min="10761" max="10761" width="9" style="40"/>
    <col min="10762" max="10762" width="8.5" style="40" customWidth="1"/>
    <col min="10763" max="10763" width="8.875" style="40" customWidth="1"/>
    <col min="10764" max="10764" width="0" style="40" hidden="1" customWidth="1"/>
    <col min="10765" max="11012" width="9" style="40"/>
    <col min="11013" max="11013" width="36.875" style="40" customWidth="1"/>
    <col min="11014" max="11014" width="0" style="40" hidden="1" customWidth="1"/>
    <col min="11015" max="11015" width="9" style="40"/>
    <col min="11016" max="11016" width="0" style="40" hidden="1" customWidth="1"/>
    <col min="11017" max="11017" width="9" style="40"/>
    <col min="11018" max="11018" width="8.5" style="40" customWidth="1"/>
    <col min="11019" max="11019" width="8.875" style="40" customWidth="1"/>
    <col min="11020" max="11020" width="0" style="40" hidden="1" customWidth="1"/>
    <col min="11021" max="11268" width="9" style="40"/>
    <col min="11269" max="11269" width="36.875" style="40" customWidth="1"/>
    <col min="11270" max="11270" width="0" style="40" hidden="1" customWidth="1"/>
    <col min="11271" max="11271" width="9" style="40"/>
    <col min="11272" max="11272" width="0" style="40" hidden="1" customWidth="1"/>
    <col min="11273" max="11273" width="9" style="40"/>
    <col min="11274" max="11274" width="8.5" style="40" customWidth="1"/>
    <col min="11275" max="11275" width="8.875" style="40" customWidth="1"/>
    <col min="11276" max="11276" width="0" style="40" hidden="1" customWidth="1"/>
    <col min="11277" max="11524" width="9" style="40"/>
    <col min="11525" max="11525" width="36.875" style="40" customWidth="1"/>
    <col min="11526" max="11526" width="0" style="40" hidden="1" customWidth="1"/>
    <col min="11527" max="11527" width="9" style="40"/>
    <col min="11528" max="11528" width="0" style="40" hidden="1" customWidth="1"/>
    <col min="11529" max="11529" width="9" style="40"/>
    <col min="11530" max="11530" width="8.5" style="40" customWidth="1"/>
    <col min="11531" max="11531" width="8.875" style="40" customWidth="1"/>
    <col min="11532" max="11532" width="0" style="40" hidden="1" customWidth="1"/>
    <col min="11533" max="11780" width="9" style="40"/>
    <col min="11781" max="11781" width="36.875" style="40" customWidth="1"/>
    <col min="11782" max="11782" width="0" style="40" hidden="1" customWidth="1"/>
    <col min="11783" max="11783" width="9" style="40"/>
    <col min="11784" max="11784" width="0" style="40" hidden="1" customWidth="1"/>
    <col min="11785" max="11785" width="9" style="40"/>
    <col min="11786" max="11786" width="8.5" style="40" customWidth="1"/>
    <col min="11787" max="11787" width="8.875" style="40" customWidth="1"/>
    <col min="11788" max="11788" width="0" style="40" hidden="1" customWidth="1"/>
    <col min="11789" max="12036" width="9" style="40"/>
    <col min="12037" max="12037" width="36.875" style="40" customWidth="1"/>
    <col min="12038" max="12038" width="0" style="40" hidden="1" customWidth="1"/>
    <col min="12039" max="12039" width="9" style="40"/>
    <col min="12040" max="12040" width="0" style="40" hidden="1" customWidth="1"/>
    <col min="12041" max="12041" width="9" style="40"/>
    <col min="12042" max="12042" width="8.5" style="40" customWidth="1"/>
    <col min="12043" max="12043" width="8.875" style="40" customWidth="1"/>
    <col min="12044" max="12044" width="0" style="40" hidden="1" customWidth="1"/>
    <col min="12045" max="12292" width="9" style="40"/>
    <col min="12293" max="12293" width="36.875" style="40" customWidth="1"/>
    <col min="12294" max="12294" width="0" style="40" hidden="1" customWidth="1"/>
    <col min="12295" max="12295" width="9" style="40"/>
    <col min="12296" max="12296" width="0" style="40" hidden="1" customWidth="1"/>
    <col min="12297" max="12297" width="9" style="40"/>
    <col min="12298" max="12298" width="8.5" style="40" customWidth="1"/>
    <col min="12299" max="12299" width="8.875" style="40" customWidth="1"/>
    <col min="12300" max="12300" width="0" style="40" hidden="1" customWidth="1"/>
    <col min="12301" max="12548" width="9" style="40"/>
    <col min="12549" max="12549" width="36.875" style="40" customWidth="1"/>
    <col min="12550" max="12550" width="0" style="40" hidden="1" customWidth="1"/>
    <col min="12551" max="12551" width="9" style="40"/>
    <col min="12552" max="12552" width="0" style="40" hidden="1" customWidth="1"/>
    <col min="12553" max="12553" width="9" style="40"/>
    <col min="12554" max="12554" width="8.5" style="40" customWidth="1"/>
    <col min="12555" max="12555" width="8.875" style="40" customWidth="1"/>
    <col min="12556" max="12556" width="0" style="40" hidden="1" customWidth="1"/>
    <col min="12557" max="12804" width="9" style="40"/>
    <col min="12805" max="12805" width="36.875" style="40" customWidth="1"/>
    <col min="12806" max="12806" width="0" style="40" hidden="1" customWidth="1"/>
    <col min="12807" max="12807" width="9" style="40"/>
    <col min="12808" max="12808" width="0" style="40" hidden="1" customWidth="1"/>
    <col min="12809" max="12809" width="9" style="40"/>
    <col min="12810" max="12810" width="8.5" style="40" customWidth="1"/>
    <col min="12811" max="12811" width="8.875" style="40" customWidth="1"/>
    <col min="12812" max="12812" width="0" style="40" hidden="1" customWidth="1"/>
    <col min="12813" max="13060" width="9" style="40"/>
    <col min="13061" max="13061" width="36.875" style="40" customWidth="1"/>
    <col min="13062" max="13062" width="0" style="40" hidden="1" customWidth="1"/>
    <col min="13063" max="13063" width="9" style="40"/>
    <col min="13064" max="13064" width="0" style="40" hidden="1" customWidth="1"/>
    <col min="13065" max="13065" width="9" style="40"/>
    <col min="13066" max="13066" width="8.5" style="40" customWidth="1"/>
    <col min="13067" max="13067" width="8.875" style="40" customWidth="1"/>
    <col min="13068" max="13068" width="0" style="40" hidden="1" customWidth="1"/>
    <col min="13069" max="13316" width="9" style="40"/>
    <col min="13317" max="13317" width="36.875" style="40" customWidth="1"/>
    <col min="13318" max="13318" width="0" style="40" hidden="1" customWidth="1"/>
    <col min="13319" max="13319" width="9" style="40"/>
    <col min="13320" max="13320" width="0" style="40" hidden="1" customWidth="1"/>
    <col min="13321" max="13321" width="9" style="40"/>
    <col min="13322" max="13322" width="8.5" style="40" customWidth="1"/>
    <col min="13323" max="13323" width="8.875" style="40" customWidth="1"/>
    <col min="13324" max="13324" width="0" style="40" hidden="1" customWidth="1"/>
    <col min="13325" max="13572" width="9" style="40"/>
    <col min="13573" max="13573" width="36.875" style="40" customWidth="1"/>
    <col min="13574" max="13574" width="0" style="40" hidden="1" customWidth="1"/>
    <col min="13575" max="13575" width="9" style="40"/>
    <col min="13576" max="13576" width="0" style="40" hidden="1" customWidth="1"/>
    <col min="13577" max="13577" width="9" style="40"/>
    <col min="13578" max="13578" width="8.5" style="40" customWidth="1"/>
    <col min="13579" max="13579" width="8.875" style="40" customWidth="1"/>
    <col min="13580" max="13580" width="0" style="40" hidden="1" customWidth="1"/>
    <col min="13581" max="13828" width="9" style="40"/>
    <col min="13829" max="13829" width="36.875" style="40" customWidth="1"/>
    <col min="13830" max="13830" width="0" style="40" hidden="1" customWidth="1"/>
    <col min="13831" max="13831" width="9" style="40"/>
    <col min="13832" max="13832" width="0" style="40" hidden="1" customWidth="1"/>
    <col min="13833" max="13833" width="9" style="40"/>
    <col min="13834" max="13834" width="8.5" style="40" customWidth="1"/>
    <col min="13835" max="13835" width="8.875" style="40" customWidth="1"/>
    <col min="13836" max="13836" width="0" style="40" hidden="1" customWidth="1"/>
    <col min="13837" max="14084" width="9" style="40"/>
    <col min="14085" max="14085" width="36.875" style="40" customWidth="1"/>
    <col min="14086" max="14086" width="0" style="40" hidden="1" customWidth="1"/>
    <col min="14087" max="14087" width="9" style="40"/>
    <col min="14088" max="14088" width="0" style="40" hidden="1" customWidth="1"/>
    <col min="14089" max="14089" width="9" style="40"/>
    <col min="14090" max="14090" width="8.5" style="40" customWidth="1"/>
    <col min="14091" max="14091" width="8.875" style="40" customWidth="1"/>
    <col min="14092" max="14092" width="0" style="40" hidden="1" customWidth="1"/>
    <col min="14093" max="14340" width="9" style="40"/>
    <col min="14341" max="14341" width="36.875" style="40" customWidth="1"/>
    <col min="14342" max="14342" width="0" style="40" hidden="1" customWidth="1"/>
    <col min="14343" max="14343" width="9" style="40"/>
    <col min="14344" max="14344" width="0" style="40" hidden="1" customWidth="1"/>
    <col min="14345" max="14345" width="9" style="40"/>
    <col min="14346" max="14346" width="8.5" style="40" customWidth="1"/>
    <col min="14347" max="14347" width="8.875" style="40" customWidth="1"/>
    <col min="14348" max="14348" width="0" style="40" hidden="1" customWidth="1"/>
    <col min="14349" max="14596" width="9" style="40"/>
    <col min="14597" max="14597" width="36.875" style="40" customWidth="1"/>
    <col min="14598" max="14598" width="0" style="40" hidden="1" customWidth="1"/>
    <col min="14599" max="14599" width="9" style="40"/>
    <col min="14600" max="14600" width="0" style="40" hidden="1" customWidth="1"/>
    <col min="14601" max="14601" width="9" style="40"/>
    <col min="14602" max="14602" width="8.5" style="40" customWidth="1"/>
    <col min="14603" max="14603" width="8.875" style="40" customWidth="1"/>
    <col min="14604" max="14604" width="0" style="40" hidden="1" customWidth="1"/>
    <col min="14605" max="14852" width="9" style="40"/>
    <col min="14853" max="14853" width="36.875" style="40" customWidth="1"/>
    <col min="14854" max="14854" width="0" style="40" hidden="1" customWidth="1"/>
    <col min="14855" max="14855" width="9" style="40"/>
    <col min="14856" max="14856" width="0" style="40" hidden="1" customWidth="1"/>
    <col min="14857" max="14857" width="9" style="40"/>
    <col min="14858" max="14858" width="8.5" style="40" customWidth="1"/>
    <col min="14859" max="14859" width="8.875" style="40" customWidth="1"/>
    <col min="14860" max="14860" width="0" style="40" hidden="1" customWidth="1"/>
    <col min="14861" max="15108" width="9" style="40"/>
    <col min="15109" max="15109" width="36.875" style="40" customWidth="1"/>
    <col min="15110" max="15110" width="0" style="40" hidden="1" customWidth="1"/>
    <col min="15111" max="15111" width="9" style="40"/>
    <col min="15112" max="15112" width="0" style="40" hidden="1" customWidth="1"/>
    <col min="15113" max="15113" width="9" style="40"/>
    <col min="15114" max="15114" width="8.5" style="40" customWidth="1"/>
    <col min="15115" max="15115" width="8.875" style="40" customWidth="1"/>
    <col min="15116" max="15116" width="0" style="40" hidden="1" customWidth="1"/>
    <col min="15117" max="15364" width="9" style="40"/>
    <col min="15365" max="15365" width="36.875" style="40" customWidth="1"/>
    <col min="15366" max="15366" width="0" style="40" hidden="1" customWidth="1"/>
    <col min="15367" max="15367" width="9" style="40"/>
    <col min="15368" max="15368" width="0" style="40" hidden="1" customWidth="1"/>
    <col min="15369" max="15369" width="9" style="40"/>
    <col min="15370" max="15370" width="8.5" style="40" customWidth="1"/>
    <col min="15371" max="15371" width="8.875" style="40" customWidth="1"/>
    <col min="15372" max="15372" width="0" style="40" hidden="1" customWidth="1"/>
    <col min="15373" max="15620" width="9" style="40"/>
    <col min="15621" max="15621" width="36.875" style="40" customWidth="1"/>
    <col min="15622" max="15622" width="0" style="40" hidden="1" customWidth="1"/>
    <col min="15623" max="15623" width="9" style="40"/>
    <col min="15624" max="15624" width="0" style="40" hidden="1" customWidth="1"/>
    <col min="15625" max="15625" width="9" style="40"/>
    <col min="15626" max="15626" width="8.5" style="40" customWidth="1"/>
    <col min="15627" max="15627" width="8.875" style="40" customWidth="1"/>
    <col min="15628" max="15628" width="0" style="40" hidden="1" customWidth="1"/>
    <col min="15629" max="15876" width="9" style="40"/>
    <col min="15877" max="15877" width="36.875" style="40" customWidth="1"/>
    <col min="15878" max="15878" width="0" style="40" hidden="1" customWidth="1"/>
    <col min="15879" max="15879" width="9" style="40"/>
    <col min="15880" max="15880" width="0" style="40" hidden="1" customWidth="1"/>
    <col min="15881" max="15881" width="9" style="40"/>
    <col min="15882" max="15882" width="8.5" style="40" customWidth="1"/>
    <col min="15883" max="15883" width="8.875" style="40" customWidth="1"/>
    <col min="15884" max="15884" width="0" style="40" hidden="1" customWidth="1"/>
    <col min="15885" max="16132" width="9" style="40"/>
    <col min="16133" max="16133" width="36.875" style="40" customWidth="1"/>
    <col min="16134" max="16134" width="0" style="40" hidden="1" customWidth="1"/>
    <col min="16135" max="16135" width="9" style="40"/>
    <col min="16136" max="16136" width="0" style="40" hidden="1" customWidth="1"/>
    <col min="16137" max="16137" width="9" style="40"/>
    <col min="16138" max="16138" width="8.5" style="40" customWidth="1"/>
    <col min="16139" max="16139" width="8.875" style="40" customWidth="1"/>
    <col min="16140" max="16140" width="0" style="40" hidden="1" customWidth="1"/>
    <col min="16141" max="16384" width="9" style="40"/>
  </cols>
  <sheetData>
    <row r="1" spans="2:15" ht="24" customHeight="1"/>
    <row r="3" spans="2:15" ht="19.5">
      <c r="K3" s="42" t="s">
        <v>73</v>
      </c>
    </row>
    <row r="4" spans="2:15" ht="24.75">
      <c r="B4" s="43"/>
      <c r="C4" s="634" t="s">
        <v>74</v>
      </c>
      <c r="D4" s="634"/>
      <c r="E4" s="634"/>
      <c r="F4" s="634"/>
      <c r="G4" s="634"/>
      <c r="H4" s="634"/>
      <c r="I4" s="634"/>
      <c r="J4" s="634"/>
      <c r="K4" s="634"/>
      <c r="L4" s="634"/>
    </row>
    <row r="5" spans="2:15">
      <c r="B5" s="43"/>
      <c r="C5" s="43"/>
      <c r="D5" s="43"/>
      <c r="E5" s="44"/>
      <c r="F5" s="43"/>
      <c r="G5" s="43"/>
      <c r="H5" s="43"/>
      <c r="I5" s="43"/>
      <c r="J5" s="43"/>
      <c r="K5" s="43"/>
      <c r="L5" s="43"/>
    </row>
    <row r="6" spans="2:15">
      <c r="B6" s="43"/>
      <c r="C6" s="43"/>
      <c r="D6" s="43"/>
      <c r="E6" s="45"/>
      <c r="F6" s="46"/>
      <c r="G6" s="46"/>
      <c r="H6" s="46"/>
      <c r="I6" s="46"/>
      <c r="J6" s="46"/>
      <c r="K6" s="46"/>
      <c r="L6" s="46"/>
    </row>
    <row r="7" spans="2:15" ht="26.25" customHeight="1">
      <c r="B7" s="43"/>
      <c r="C7" s="635" t="s">
        <v>323</v>
      </c>
      <c r="D7" s="636"/>
      <c r="E7" s="637" t="str">
        <f>IF(基本情報入力!$J$4="","",基本情報入力!$J$4)</f>
        <v/>
      </c>
      <c r="F7" s="637"/>
      <c r="G7" s="637"/>
      <c r="H7" s="637"/>
      <c r="I7" s="637"/>
      <c r="J7" s="637"/>
      <c r="K7" s="638"/>
      <c r="L7" s="43"/>
      <c r="O7" s="40" t="s">
        <v>321</v>
      </c>
    </row>
    <row r="8" spans="2:15">
      <c r="B8" s="43"/>
      <c r="C8" s="47"/>
      <c r="D8" s="47"/>
      <c r="E8" s="48"/>
      <c r="F8" s="47"/>
      <c r="G8" s="47"/>
      <c r="H8" s="47"/>
      <c r="I8" s="47"/>
      <c r="J8" s="47"/>
      <c r="K8" s="47"/>
      <c r="L8" s="43"/>
    </row>
    <row r="9" spans="2:15" ht="26.25" customHeight="1">
      <c r="B9" s="43"/>
      <c r="C9" s="635" t="s">
        <v>324</v>
      </c>
      <c r="D9" s="636"/>
      <c r="E9" s="177" t="str">
        <f>IF(基本情報入力!J13="","",基本情報入力!J13)</f>
        <v/>
      </c>
      <c r="F9" s="176"/>
      <c r="G9" s="639" t="str">
        <f>IF(基本情報入力!J14="","",基本情報入力!J14)</f>
        <v/>
      </c>
      <c r="H9" s="639"/>
      <c r="I9" s="639"/>
      <c r="J9" s="639"/>
      <c r="K9" s="640"/>
      <c r="L9" s="43"/>
      <c r="O9" s="40" t="s">
        <v>296</v>
      </c>
    </row>
    <row r="10" spans="2:15">
      <c r="B10" s="43"/>
      <c r="C10" s="43"/>
      <c r="D10" s="43"/>
      <c r="E10" s="50"/>
      <c r="F10" s="43"/>
      <c r="G10" s="43"/>
      <c r="H10" s="43"/>
      <c r="I10" s="43"/>
      <c r="J10" s="43"/>
      <c r="K10" s="43"/>
      <c r="L10" s="43"/>
    </row>
    <row r="11" spans="2:15">
      <c r="B11" s="43"/>
      <c r="C11" s="43" t="s">
        <v>75</v>
      </c>
      <c r="D11" s="43"/>
      <c r="E11" s="51"/>
      <c r="F11" s="43"/>
      <c r="G11" s="43"/>
      <c r="H11" s="43"/>
      <c r="I11" s="52"/>
      <c r="J11" s="43"/>
      <c r="K11" s="43"/>
      <c r="L11" s="43"/>
    </row>
    <row r="12" spans="2:15" ht="30">
      <c r="B12" s="43"/>
      <c r="C12" s="53" t="s">
        <v>76</v>
      </c>
      <c r="D12" s="53" t="s">
        <v>77</v>
      </c>
      <c r="E12" s="54" t="s">
        <v>78</v>
      </c>
      <c r="F12" s="55" t="s">
        <v>79</v>
      </c>
      <c r="G12" s="56" t="s">
        <v>80</v>
      </c>
      <c r="H12" s="56" t="s">
        <v>81</v>
      </c>
      <c r="I12" s="55" t="s">
        <v>82</v>
      </c>
      <c r="J12" s="57" t="s">
        <v>83</v>
      </c>
      <c r="K12" s="58" t="s">
        <v>84</v>
      </c>
      <c r="L12" s="59" t="s">
        <v>85</v>
      </c>
    </row>
    <row r="13" spans="2:15" ht="24.95" customHeight="1">
      <c r="B13" s="43"/>
      <c r="C13" s="60">
        <v>1</v>
      </c>
      <c r="D13" s="61" t="s">
        <v>86</v>
      </c>
      <c r="E13" s="62" t="s">
        <v>87</v>
      </c>
      <c r="F13" s="63" t="s">
        <v>88</v>
      </c>
      <c r="G13" s="63"/>
      <c r="H13" s="64"/>
      <c r="I13" s="65" t="s">
        <v>89</v>
      </c>
      <c r="J13" s="64" t="s">
        <v>90</v>
      </c>
      <c r="K13" s="66" t="s">
        <v>90</v>
      </c>
      <c r="L13" s="67"/>
      <c r="O13" s="175" t="s">
        <v>322</v>
      </c>
    </row>
    <row r="14" spans="2:15" ht="24.95" customHeight="1">
      <c r="B14" s="43"/>
      <c r="C14" s="60">
        <v>2</v>
      </c>
      <c r="D14" s="61" t="s">
        <v>86</v>
      </c>
      <c r="E14" s="62" t="s">
        <v>87</v>
      </c>
      <c r="F14" s="63" t="s">
        <v>88</v>
      </c>
      <c r="G14" s="63"/>
      <c r="H14" s="64"/>
      <c r="I14" s="65" t="s">
        <v>91</v>
      </c>
      <c r="J14" s="64" t="s">
        <v>90</v>
      </c>
      <c r="K14" s="66" t="s">
        <v>90</v>
      </c>
      <c r="L14" s="67"/>
    </row>
    <row r="15" spans="2:15" ht="24.95" customHeight="1">
      <c r="B15" s="43"/>
      <c r="C15" s="60">
        <v>3</v>
      </c>
      <c r="D15" s="68" t="s">
        <v>92</v>
      </c>
      <c r="E15" s="69" t="s">
        <v>93</v>
      </c>
      <c r="F15" s="70" t="s">
        <v>94</v>
      </c>
      <c r="G15" s="70" t="s">
        <v>64</v>
      </c>
      <c r="H15" s="71"/>
      <c r="I15" s="72" t="s">
        <v>69</v>
      </c>
      <c r="J15" s="71" t="s">
        <v>95</v>
      </c>
      <c r="K15" s="73" t="s">
        <v>95</v>
      </c>
      <c r="L15" s="67"/>
    </row>
    <row r="16" spans="2:15" ht="24.95" customHeight="1">
      <c r="B16" s="43"/>
      <c r="C16" s="60">
        <v>4</v>
      </c>
      <c r="D16" s="68" t="s">
        <v>92</v>
      </c>
      <c r="E16" s="69" t="s">
        <v>93</v>
      </c>
      <c r="F16" s="70" t="s">
        <v>94</v>
      </c>
      <c r="G16" s="70" t="s">
        <v>64</v>
      </c>
      <c r="H16" s="71"/>
      <c r="I16" s="72" t="s">
        <v>96</v>
      </c>
      <c r="J16" s="71" t="s">
        <v>95</v>
      </c>
      <c r="K16" s="73" t="s">
        <v>95</v>
      </c>
      <c r="L16" s="67"/>
    </row>
    <row r="17" spans="2:12" ht="24.95" customHeight="1">
      <c r="B17" s="43"/>
      <c r="C17" s="60">
        <v>5</v>
      </c>
      <c r="D17" s="68" t="s">
        <v>92</v>
      </c>
      <c r="E17" s="69" t="s">
        <v>93</v>
      </c>
      <c r="F17" s="70" t="s">
        <v>94</v>
      </c>
      <c r="G17" s="70" t="s">
        <v>64</v>
      </c>
      <c r="H17" s="71"/>
      <c r="I17" s="72" t="s">
        <v>97</v>
      </c>
      <c r="J17" s="71" t="s">
        <v>95</v>
      </c>
      <c r="K17" s="73" t="s">
        <v>95</v>
      </c>
      <c r="L17" s="67"/>
    </row>
    <row r="18" spans="2:12" ht="24.95" customHeight="1">
      <c r="B18" s="43"/>
      <c r="C18" s="60">
        <v>6</v>
      </c>
      <c r="D18" s="68" t="s">
        <v>92</v>
      </c>
      <c r="E18" s="69" t="s">
        <v>93</v>
      </c>
      <c r="F18" s="70" t="s">
        <v>94</v>
      </c>
      <c r="G18" s="70" t="s">
        <v>64</v>
      </c>
      <c r="H18" s="71"/>
      <c r="I18" s="72" t="s">
        <v>66</v>
      </c>
      <c r="J18" s="71" t="s">
        <v>95</v>
      </c>
      <c r="K18" s="73" t="s">
        <v>95</v>
      </c>
      <c r="L18" s="67"/>
    </row>
    <row r="19" spans="2:12" ht="24.95" customHeight="1">
      <c r="B19" s="43"/>
      <c r="C19" s="60">
        <v>7</v>
      </c>
      <c r="D19" s="68" t="s">
        <v>92</v>
      </c>
      <c r="E19" s="69" t="s">
        <v>93</v>
      </c>
      <c r="F19" s="70" t="s">
        <v>94</v>
      </c>
      <c r="G19" s="70" t="s">
        <v>64</v>
      </c>
      <c r="H19" s="71"/>
      <c r="I19" s="72" t="s">
        <v>98</v>
      </c>
      <c r="J19" s="71" t="s">
        <v>95</v>
      </c>
      <c r="K19" s="73" t="s">
        <v>95</v>
      </c>
      <c r="L19" s="67"/>
    </row>
    <row r="20" spans="2:12" ht="24.95" customHeight="1">
      <c r="B20" s="43"/>
      <c r="C20" s="60">
        <v>8</v>
      </c>
      <c r="D20" s="68" t="s">
        <v>92</v>
      </c>
      <c r="E20" s="69" t="s">
        <v>93</v>
      </c>
      <c r="F20" s="70" t="s">
        <v>94</v>
      </c>
      <c r="G20" s="70" t="s">
        <v>70</v>
      </c>
      <c r="H20" s="71"/>
      <c r="I20" s="72" t="s">
        <v>69</v>
      </c>
      <c r="J20" s="71" t="s">
        <v>95</v>
      </c>
      <c r="K20" s="73" t="s">
        <v>95</v>
      </c>
      <c r="L20" s="67"/>
    </row>
    <row r="21" spans="2:12" ht="24.95" customHeight="1">
      <c r="B21" s="43"/>
      <c r="C21" s="60">
        <v>9</v>
      </c>
      <c r="D21" s="68" t="s">
        <v>92</v>
      </c>
      <c r="E21" s="69" t="s">
        <v>93</v>
      </c>
      <c r="F21" s="70" t="s">
        <v>94</v>
      </c>
      <c r="G21" s="70" t="s">
        <v>70</v>
      </c>
      <c r="H21" s="71"/>
      <c r="I21" s="72" t="s">
        <v>71</v>
      </c>
      <c r="J21" s="71" t="s">
        <v>95</v>
      </c>
      <c r="K21" s="73" t="s">
        <v>95</v>
      </c>
      <c r="L21" s="67"/>
    </row>
    <row r="22" spans="2:12" ht="24.95" customHeight="1">
      <c r="B22" s="43"/>
      <c r="C22" s="60">
        <v>10</v>
      </c>
      <c r="D22" s="68" t="s">
        <v>92</v>
      </c>
      <c r="E22" s="69" t="s">
        <v>93</v>
      </c>
      <c r="F22" s="70" t="s">
        <v>94</v>
      </c>
      <c r="G22" s="70" t="s">
        <v>70</v>
      </c>
      <c r="H22" s="71"/>
      <c r="I22" s="72" t="s">
        <v>66</v>
      </c>
      <c r="J22" s="71" t="s">
        <v>95</v>
      </c>
      <c r="K22" s="73" t="s">
        <v>95</v>
      </c>
      <c r="L22" s="67"/>
    </row>
    <row r="23" spans="2:12" ht="24.95" customHeight="1">
      <c r="B23" s="43"/>
      <c r="C23" s="60">
        <v>11</v>
      </c>
      <c r="D23" s="68" t="s">
        <v>92</v>
      </c>
      <c r="E23" s="69" t="s">
        <v>93</v>
      </c>
      <c r="F23" s="70" t="s">
        <v>94</v>
      </c>
      <c r="G23" s="70" t="s">
        <v>70</v>
      </c>
      <c r="H23" s="71"/>
      <c r="I23" s="72" t="s">
        <v>98</v>
      </c>
      <c r="J23" s="71" t="s">
        <v>95</v>
      </c>
      <c r="K23" s="73" t="s">
        <v>95</v>
      </c>
      <c r="L23" s="67"/>
    </row>
    <row r="24" spans="2:12" ht="24.95" customHeight="1">
      <c r="B24" s="43"/>
      <c r="C24" s="74">
        <v>12</v>
      </c>
      <c r="D24" s="75" t="s">
        <v>92</v>
      </c>
      <c r="E24" s="76" t="s">
        <v>93</v>
      </c>
      <c r="F24" s="77" t="s">
        <v>94</v>
      </c>
      <c r="G24" s="77" t="s">
        <v>70</v>
      </c>
      <c r="H24" s="78"/>
      <c r="I24" s="79" t="s">
        <v>98</v>
      </c>
      <c r="J24" s="78" t="s">
        <v>95</v>
      </c>
      <c r="K24" s="80" t="s">
        <v>95</v>
      </c>
      <c r="L24" s="81"/>
    </row>
    <row r="25" spans="2:12">
      <c r="C25" s="40" t="s">
        <v>99</v>
      </c>
    </row>
  </sheetData>
  <mergeCells count="5">
    <mergeCell ref="C4:L4"/>
    <mergeCell ref="C7:D7"/>
    <mergeCell ref="E7:K7"/>
    <mergeCell ref="C9:D9"/>
    <mergeCell ref="G9:K9"/>
  </mergeCells>
  <phoneticPr fontId="3"/>
  <conditionalFormatting sqref="E9">
    <cfRule type="containsBlanks" dxfId="27" priority="2">
      <formula>LEN(TRIM(E9))=0</formula>
    </cfRule>
  </conditionalFormatting>
  <conditionalFormatting sqref="E7:K7">
    <cfRule type="containsBlanks" dxfId="26" priority="3">
      <formula>LEN(TRIM(E7))=0</formula>
    </cfRule>
  </conditionalFormatting>
  <conditionalFormatting sqref="G9:K9">
    <cfRule type="containsBlanks" dxfId="25" priority="1">
      <formula>LEN(TRIM(G9))=0</formula>
    </cfRule>
  </conditionalFormatting>
  <dataValidations count="2">
    <dataValidation type="list" allowBlank="1" showInputMessage="1" showErrorMessage="1" sqref="WVL983053:WVL983064 D65549:D65560 IZ65549:IZ65560 SV65549:SV65560 ACR65549:ACR65560 AMN65549:AMN65560 AWJ65549:AWJ65560 BGF65549:BGF65560 BQB65549:BQB65560 BZX65549:BZX65560 CJT65549:CJT65560 CTP65549:CTP65560 DDL65549:DDL65560 DNH65549:DNH65560 DXD65549:DXD65560 EGZ65549:EGZ65560 EQV65549:EQV65560 FAR65549:FAR65560 FKN65549:FKN65560 FUJ65549:FUJ65560 GEF65549:GEF65560 GOB65549:GOB65560 GXX65549:GXX65560 HHT65549:HHT65560 HRP65549:HRP65560 IBL65549:IBL65560 ILH65549:ILH65560 IVD65549:IVD65560 JEZ65549:JEZ65560 JOV65549:JOV65560 JYR65549:JYR65560 KIN65549:KIN65560 KSJ65549:KSJ65560 LCF65549:LCF65560 LMB65549:LMB65560 LVX65549:LVX65560 MFT65549:MFT65560 MPP65549:MPP65560 MZL65549:MZL65560 NJH65549:NJH65560 NTD65549:NTD65560 OCZ65549:OCZ65560 OMV65549:OMV65560 OWR65549:OWR65560 PGN65549:PGN65560 PQJ65549:PQJ65560 QAF65549:QAF65560 QKB65549:QKB65560 QTX65549:QTX65560 RDT65549:RDT65560 RNP65549:RNP65560 RXL65549:RXL65560 SHH65549:SHH65560 SRD65549:SRD65560 TAZ65549:TAZ65560 TKV65549:TKV65560 TUR65549:TUR65560 UEN65549:UEN65560 UOJ65549:UOJ65560 UYF65549:UYF65560 VIB65549:VIB65560 VRX65549:VRX65560 WBT65549:WBT65560 WLP65549:WLP65560 WVL65549:WVL65560 D131085:D131096 IZ131085:IZ131096 SV131085:SV131096 ACR131085:ACR131096 AMN131085:AMN131096 AWJ131085:AWJ131096 BGF131085:BGF131096 BQB131085:BQB131096 BZX131085:BZX131096 CJT131085:CJT131096 CTP131085:CTP131096 DDL131085:DDL131096 DNH131085:DNH131096 DXD131085:DXD131096 EGZ131085:EGZ131096 EQV131085:EQV131096 FAR131085:FAR131096 FKN131085:FKN131096 FUJ131085:FUJ131096 GEF131085:GEF131096 GOB131085:GOB131096 GXX131085:GXX131096 HHT131085:HHT131096 HRP131085:HRP131096 IBL131085:IBL131096 ILH131085:ILH131096 IVD131085:IVD131096 JEZ131085:JEZ131096 JOV131085:JOV131096 JYR131085:JYR131096 KIN131085:KIN131096 KSJ131085:KSJ131096 LCF131085:LCF131096 LMB131085:LMB131096 LVX131085:LVX131096 MFT131085:MFT131096 MPP131085:MPP131096 MZL131085:MZL131096 NJH131085:NJH131096 NTD131085:NTD131096 OCZ131085:OCZ131096 OMV131085:OMV131096 OWR131085:OWR131096 PGN131085:PGN131096 PQJ131085:PQJ131096 QAF131085:QAF131096 QKB131085:QKB131096 QTX131085:QTX131096 RDT131085:RDT131096 RNP131085:RNP131096 RXL131085:RXL131096 SHH131085:SHH131096 SRD131085:SRD131096 TAZ131085:TAZ131096 TKV131085:TKV131096 TUR131085:TUR131096 UEN131085:UEN131096 UOJ131085:UOJ131096 UYF131085:UYF131096 VIB131085:VIB131096 VRX131085:VRX131096 WBT131085:WBT131096 WLP131085:WLP131096 WVL131085:WVL131096 D196621:D196632 IZ196621:IZ196632 SV196621:SV196632 ACR196621:ACR196632 AMN196621:AMN196632 AWJ196621:AWJ196632 BGF196621:BGF196632 BQB196621:BQB196632 BZX196621:BZX196632 CJT196621:CJT196632 CTP196621:CTP196632 DDL196621:DDL196632 DNH196621:DNH196632 DXD196621:DXD196632 EGZ196621:EGZ196632 EQV196621:EQV196632 FAR196621:FAR196632 FKN196621:FKN196632 FUJ196621:FUJ196632 GEF196621:GEF196632 GOB196621:GOB196632 GXX196621:GXX196632 HHT196621:HHT196632 HRP196621:HRP196632 IBL196621:IBL196632 ILH196621:ILH196632 IVD196621:IVD196632 JEZ196621:JEZ196632 JOV196621:JOV196632 JYR196621:JYR196632 KIN196621:KIN196632 KSJ196621:KSJ196632 LCF196621:LCF196632 LMB196621:LMB196632 LVX196621:LVX196632 MFT196621:MFT196632 MPP196621:MPP196632 MZL196621:MZL196632 NJH196621:NJH196632 NTD196621:NTD196632 OCZ196621:OCZ196632 OMV196621:OMV196632 OWR196621:OWR196632 PGN196621:PGN196632 PQJ196621:PQJ196632 QAF196621:QAF196632 QKB196621:QKB196632 QTX196621:QTX196632 RDT196621:RDT196632 RNP196621:RNP196632 RXL196621:RXL196632 SHH196621:SHH196632 SRD196621:SRD196632 TAZ196621:TAZ196632 TKV196621:TKV196632 TUR196621:TUR196632 UEN196621:UEN196632 UOJ196621:UOJ196632 UYF196621:UYF196632 VIB196621:VIB196632 VRX196621:VRX196632 WBT196621:WBT196632 WLP196621:WLP196632 WVL196621:WVL196632 D262157:D262168 IZ262157:IZ262168 SV262157:SV262168 ACR262157:ACR262168 AMN262157:AMN262168 AWJ262157:AWJ262168 BGF262157:BGF262168 BQB262157:BQB262168 BZX262157:BZX262168 CJT262157:CJT262168 CTP262157:CTP262168 DDL262157:DDL262168 DNH262157:DNH262168 DXD262157:DXD262168 EGZ262157:EGZ262168 EQV262157:EQV262168 FAR262157:FAR262168 FKN262157:FKN262168 FUJ262157:FUJ262168 GEF262157:GEF262168 GOB262157:GOB262168 GXX262157:GXX262168 HHT262157:HHT262168 HRP262157:HRP262168 IBL262157:IBL262168 ILH262157:ILH262168 IVD262157:IVD262168 JEZ262157:JEZ262168 JOV262157:JOV262168 JYR262157:JYR262168 KIN262157:KIN262168 KSJ262157:KSJ262168 LCF262157:LCF262168 LMB262157:LMB262168 LVX262157:LVX262168 MFT262157:MFT262168 MPP262157:MPP262168 MZL262157:MZL262168 NJH262157:NJH262168 NTD262157:NTD262168 OCZ262157:OCZ262168 OMV262157:OMV262168 OWR262157:OWR262168 PGN262157:PGN262168 PQJ262157:PQJ262168 QAF262157:QAF262168 QKB262157:QKB262168 QTX262157:QTX262168 RDT262157:RDT262168 RNP262157:RNP262168 RXL262157:RXL262168 SHH262157:SHH262168 SRD262157:SRD262168 TAZ262157:TAZ262168 TKV262157:TKV262168 TUR262157:TUR262168 UEN262157:UEN262168 UOJ262157:UOJ262168 UYF262157:UYF262168 VIB262157:VIB262168 VRX262157:VRX262168 WBT262157:WBT262168 WLP262157:WLP262168 WVL262157:WVL262168 D327693:D327704 IZ327693:IZ327704 SV327693:SV327704 ACR327693:ACR327704 AMN327693:AMN327704 AWJ327693:AWJ327704 BGF327693:BGF327704 BQB327693:BQB327704 BZX327693:BZX327704 CJT327693:CJT327704 CTP327693:CTP327704 DDL327693:DDL327704 DNH327693:DNH327704 DXD327693:DXD327704 EGZ327693:EGZ327704 EQV327693:EQV327704 FAR327693:FAR327704 FKN327693:FKN327704 FUJ327693:FUJ327704 GEF327693:GEF327704 GOB327693:GOB327704 GXX327693:GXX327704 HHT327693:HHT327704 HRP327693:HRP327704 IBL327693:IBL327704 ILH327693:ILH327704 IVD327693:IVD327704 JEZ327693:JEZ327704 JOV327693:JOV327704 JYR327693:JYR327704 KIN327693:KIN327704 KSJ327693:KSJ327704 LCF327693:LCF327704 LMB327693:LMB327704 LVX327693:LVX327704 MFT327693:MFT327704 MPP327693:MPP327704 MZL327693:MZL327704 NJH327693:NJH327704 NTD327693:NTD327704 OCZ327693:OCZ327704 OMV327693:OMV327704 OWR327693:OWR327704 PGN327693:PGN327704 PQJ327693:PQJ327704 QAF327693:QAF327704 QKB327693:QKB327704 QTX327693:QTX327704 RDT327693:RDT327704 RNP327693:RNP327704 RXL327693:RXL327704 SHH327693:SHH327704 SRD327693:SRD327704 TAZ327693:TAZ327704 TKV327693:TKV327704 TUR327693:TUR327704 UEN327693:UEN327704 UOJ327693:UOJ327704 UYF327693:UYF327704 VIB327693:VIB327704 VRX327693:VRX327704 WBT327693:WBT327704 WLP327693:WLP327704 WVL327693:WVL327704 D393229:D393240 IZ393229:IZ393240 SV393229:SV393240 ACR393229:ACR393240 AMN393229:AMN393240 AWJ393229:AWJ393240 BGF393229:BGF393240 BQB393229:BQB393240 BZX393229:BZX393240 CJT393229:CJT393240 CTP393229:CTP393240 DDL393229:DDL393240 DNH393229:DNH393240 DXD393229:DXD393240 EGZ393229:EGZ393240 EQV393229:EQV393240 FAR393229:FAR393240 FKN393229:FKN393240 FUJ393229:FUJ393240 GEF393229:GEF393240 GOB393229:GOB393240 GXX393229:GXX393240 HHT393229:HHT393240 HRP393229:HRP393240 IBL393229:IBL393240 ILH393229:ILH393240 IVD393229:IVD393240 JEZ393229:JEZ393240 JOV393229:JOV393240 JYR393229:JYR393240 KIN393229:KIN393240 KSJ393229:KSJ393240 LCF393229:LCF393240 LMB393229:LMB393240 LVX393229:LVX393240 MFT393229:MFT393240 MPP393229:MPP393240 MZL393229:MZL393240 NJH393229:NJH393240 NTD393229:NTD393240 OCZ393229:OCZ393240 OMV393229:OMV393240 OWR393229:OWR393240 PGN393229:PGN393240 PQJ393229:PQJ393240 QAF393229:QAF393240 QKB393229:QKB393240 QTX393229:QTX393240 RDT393229:RDT393240 RNP393229:RNP393240 RXL393229:RXL393240 SHH393229:SHH393240 SRD393229:SRD393240 TAZ393229:TAZ393240 TKV393229:TKV393240 TUR393229:TUR393240 UEN393229:UEN393240 UOJ393229:UOJ393240 UYF393229:UYF393240 VIB393229:VIB393240 VRX393229:VRX393240 WBT393229:WBT393240 WLP393229:WLP393240 WVL393229:WVL393240 D458765:D458776 IZ458765:IZ458776 SV458765:SV458776 ACR458765:ACR458776 AMN458765:AMN458776 AWJ458765:AWJ458776 BGF458765:BGF458776 BQB458765:BQB458776 BZX458765:BZX458776 CJT458765:CJT458776 CTP458765:CTP458776 DDL458765:DDL458776 DNH458765:DNH458776 DXD458765:DXD458776 EGZ458765:EGZ458776 EQV458765:EQV458776 FAR458765:FAR458776 FKN458765:FKN458776 FUJ458765:FUJ458776 GEF458765:GEF458776 GOB458765:GOB458776 GXX458765:GXX458776 HHT458765:HHT458776 HRP458765:HRP458776 IBL458765:IBL458776 ILH458765:ILH458776 IVD458765:IVD458776 JEZ458765:JEZ458776 JOV458765:JOV458776 JYR458765:JYR458776 KIN458765:KIN458776 KSJ458765:KSJ458776 LCF458765:LCF458776 LMB458765:LMB458776 LVX458765:LVX458776 MFT458765:MFT458776 MPP458765:MPP458776 MZL458765:MZL458776 NJH458765:NJH458776 NTD458765:NTD458776 OCZ458765:OCZ458776 OMV458765:OMV458776 OWR458765:OWR458776 PGN458765:PGN458776 PQJ458765:PQJ458776 QAF458765:QAF458776 QKB458765:QKB458776 QTX458765:QTX458776 RDT458765:RDT458776 RNP458765:RNP458776 RXL458765:RXL458776 SHH458765:SHH458776 SRD458765:SRD458776 TAZ458765:TAZ458776 TKV458765:TKV458776 TUR458765:TUR458776 UEN458765:UEN458776 UOJ458765:UOJ458776 UYF458765:UYF458776 VIB458765:VIB458776 VRX458765:VRX458776 WBT458765:WBT458776 WLP458765:WLP458776 WVL458765:WVL458776 D524301:D524312 IZ524301:IZ524312 SV524301:SV524312 ACR524301:ACR524312 AMN524301:AMN524312 AWJ524301:AWJ524312 BGF524301:BGF524312 BQB524301:BQB524312 BZX524301:BZX524312 CJT524301:CJT524312 CTP524301:CTP524312 DDL524301:DDL524312 DNH524301:DNH524312 DXD524301:DXD524312 EGZ524301:EGZ524312 EQV524301:EQV524312 FAR524301:FAR524312 FKN524301:FKN524312 FUJ524301:FUJ524312 GEF524301:GEF524312 GOB524301:GOB524312 GXX524301:GXX524312 HHT524301:HHT524312 HRP524301:HRP524312 IBL524301:IBL524312 ILH524301:ILH524312 IVD524301:IVD524312 JEZ524301:JEZ524312 JOV524301:JOV524312 JYR524301:JYR524312 KIN524301:KIN524312 KSJ524301:KSJ524312 LCF524301:LCF524312 LMB524301:LMB524312 LVX524301:LVX524312 MFT524301:MFT524312 MPP524301:MPP524312 MZL524301:MZL524312 NJH524301:NJH524312 NTD524301:NTD524312 OCZ524301:OCZ524312 OMV524301:OMV524312 OWR524301:OWR524312 PGN524301:PGN524312 PQJ524301:PQJ524312 QAF524301:QAF524312 QKB524301:QKB524312 QTX524301:QTX524312 RDT524301:RDT524312 RNP524301:RNP524312 RXL524301:RXL524312 SHH524301:SHH524312 SRD524301:SRD524312 TAZ524301:TAZ524312 TKV524301:TKV524312 TUR524301:TUR524312 UEN524301:UEN524312 UOJ524301:UOJ524312 UYF524301:UYF524312 VIB524301:VIB524312 VRX524301:VRX524312 WBT524301:WBT524312 WLP524301:WLP524312 WVL524301:WVL524312 D589837:D589848 IZ589837:IZ589848 SV589837:SV589848 ACR589837:ACR589848 AMN589837:AMN589848 AWJ589837:AWJ589848 BGF589837:BGF589848 BQB589837:BQB589848 BZX589837:BZX589848 CJT589837:CJT589848 CTP589837:CTP589848 DDL589837:DDL589848 DNH589837:DNH589848 DXD589837:DXD589848 EGZ589837:EGZ589848 EQV589837:EQV589848 FAR589837:FAR589848 FKN589837:FKN589848 FUJ589837:FUJ589848 GEF589837:GEF589848 GOB589837:GOB589848 GXX589837:GXX589848 HHT589837:HHT589848 HRP589837:HRP589848 IBL589837:IBL589848 ILH589837:ILH589848 IVD589837:IVD589848 JEZ589837:JEZ589848 JOV589837:JOV589848 JYR589837:JYR589848 KIN589837:KIN589848 KSJ589837:KSJ589848 LCF589837:LCF589848 LMB589837:LMB589848 LVX589837:LVX589848 MFT589837:MFT589848 MPP589837:MPP589848 MZL589837:MZL589848 NJH589837:NJH589848 NTD589837:NTD589848 OCZ589837:OCZ589848 OMV589837:OMV589848 OWR589837:OWR589848 PGN589837:PGN589848 PQJ589837:PQJ589848 QAF589837:QAF589848 QKB589837:QKB589848 QTX589837:QTX589848 RDT589837:RDT589848 RNP589837:RNP589848 RXL589837:RXL589848 SHH589837:SHH589848 SRD589837:SRD589848 TAZ589837:TAZ589848 TKV589837:TKV589848 TUR589837:TUR589848 UEN589837:UEN589848 UOJ589837:UOJ589848 UYF589837:UYF589848 VIB589837:VIB589848 VRX589837:VRX589848 WBT589837:WBT589848 WLP589837:WLP589848 WVL589837:WVL589848 D655373:D655384 IZ655373:IZ655384 SV655373:SV655384 ACR655373:ACR655384 AMN655373:AMN655384 AWJ655373:AWJ655384 BGF655373:BGF655384 BQB655373:BQB655384 BZX655373:BZX655384 CJT655373:CJT655384 CTP655373:CTP655384 DDL655373:DDL655384 DNH655373:DNH655384 DXD655373:DXD655384 EGZ655373:EGZ655384 EQV655373:EQV655384 FAR655373:FAR655384 FKN655373:FKN655384 FUJ655373:FUJ655384 GEF655373:GEF655384 GOB655373:GOB655384 GXX655373:GXX655384 HHT655373:HHT655384 HRP655373:HRP655384 IBL655373:IBL655384 ILH655373:ILH655384 IVD655373:IVD655384 JEZ655373:JEZ655384 JOV655373:JOV655384 JYR655373:JYR655384 KIN655373:KIN655384 KSJ655373:KSJ655384 LCF655373:LCF655384 LMB655373:LMB655384 LVX655373:LVX655384 MFT655373:MFT655384 MPP655373:MPP655384 MZL655373:MZL655384 NJH655373:NJH655384 NTD655373:NTD655384 OCZ655373:OCZ655384 OMV655373:OMV655384 OWR655373:OWR655384 PGN655373:PGN655384 PQJ655373:PQJ655384 QAF655373:QAF655384 QKB655373:QKB655384 QTX655373:QTX655384 RDT655373:RDT655384 RNP655373:RNP655384 RXL655373:RXL655384 SHH655373:SHH655384 SRD655373:SRD655384 TAZ655373:TAZ655384 TKV655373:TKV655384 TUR655373:TUR655384 UEN655373:UEN655384 UOJ655373:UOJ655384 UYF655373:UYF655384 VIB655373:VIB655384 VRX655373:VRX655384 WBT655373:WBT655384 WLP655373:WLP655384 WVL655373:WVL655384 D720909:D720920 IZ720909:IZ720920 SV720909:SV720920 ACR720909:ACR720920 AMN720909:AMN720920 AWJ720909:AWJ720920 BGF720909:BGF720920 BQB720909:BQB720920 BZX720909:BZX720920 CJT720909:CJT720920 CTP720909:CTP720920 DDL720909:DDL720920 DNH720909:DNH720920 DXD720909:DXD720920 EGZ720909:EGZ720920 EQV720909:EQV720920 FAR720909:FAR720920 FKN720909:FKN720920 FUJ720909:FUJ720920 GEF720909:GEF720920 GOB720909:GOB720920 GXX720909:GXX720920 HHT720909:HHT720920 HRP720909:HRP720920 IBL720909:IBL720920 ILH720909:ILH720920 IVD720909:IVD720920 JEZ720909:JEZ720920 JOV720909:JOV720920 JYR720909:JYR720920 KIN720909:KIN720920 KSJ720909:KSJ720920 LCF720909:LCF720920 LMB720909:LMB720920 LVX720909:LVX720920 MFT720909:MFT720920 MPP720909:MPP720920 MZL720909:MZL720920 NJH720909:NJH720920 NTD720909:NTD720920 OCZ720909:OCZ720920 OMV720909:OMV720920 OWR720909:OWR720920 PGN720909:PGN720920 PQJ720909:PQJ720920 QAF720909:QAF720920 QKB720909:QKB720920 QTX720909:QTX720920 RDT720909:RDT720920 RNP720909:RNP720920 RXL720909:RXL720920 SHH720909:SHH720920 SRD720909:SRD720920 TAZ720909:TAZ720920 TKV720909:TKV720920 TUR720909:TUR720920 UEN720909:UEN720920 UOJ720909:UOJ720920 UYF720909:UYF720920 VIB720909:VIB720920 VRX720909:VRX720920 WBT720909:WBT720920 WLP720909:WLP720920 WVL720909:WVL720920 D786445:D786456 IZ786445:IZ786456 SV786445:SV786456 ACR786445:ACR786456 AMN786445:AMN786456 AWJ786445:AWJ786456 BGF786445:BGF786456 BQB786445:BQB786456 BZX786445:BZX786456 CJT786445:CJT786456 CTP786445:CTP786456 DDL786445:DDL786456 DNH786445:DNH786456 DXD786445:DXD786456 EGZ786445:EGZ786456 EQV786445:EQV786456 FAR786445:FAR786456 FKN786445:FKN786456 FUJ786445:FUJ786456 GEF786445:GEF786456 GOB786445:GOB786456 GXX786445:GXX786456 HHT786445:HHT786456 HRP786445:HRP786456 IBL786445:IBL786456 ILH786445:ILH786456 IVD786445:IVD786456 JEZ786445:JEZ786456 JOV786445:JOV786456 JYR786445:JYR786456 KIN786445:KIN786456 KSJ786445:KSJ786456 LCF786445:LCF786456 LMB786445:LMB786456 LVX786445:LVX786456 MFT786445:MFT786456 MPP786445:MPP786456 MZL786445:MZL786456 NJH786445:NJH786456 NTD786445:NTD786456 OCZ786445:OCZ786456 OMV786445:OMV786456 OWR786445:OWR786456 PGN786445:PGN786456 PQJ786445:PQJ786456 QAF786445:QAF786456 QKB786445:QKB786456 QTX786445:QTX786456 RDT786445:RDT786456 RNP786445:RNP786456 RXL786445:RXL786456 SHH786445:SHH786456 SRD786445:SRD786456 TAZ786445:TAZ786456 TKV786445:TKV786456 TUR786445:TUR786456 UEN786445:UEN786456 UOJ786445:UOJ786456 UYF786445:UYF786456 VIB786445:VIB786456 VRX786445:VRX786456 WBT786445:WBT786456 WLP786445:WLP786456 WVL786445:WVL786456 D851981:D851992 IZ851981:IZ851992 SV851981:SV851992 ACR851981:ACR851992 AMN851981:AMN851992 AWJ851981:AWJ851992 BGF851981:BGF851992 BQB851981:BQB851992 BZX851981:BZX851992 CJT851981:CJT851992 CTP851981:CTP851992 DDL851981:DDL851992 DNH851981:DNH851992 DXD851981:DXD851992 EGZ851981:EGZ851992 EQV851981:EQV851992 FAR851981:FAR851992 FKN851981:FKN851992 FUJ851981:FUJ851992 GEF851981:GEF851992 GOB851981:GOB851992 GXX851981:GXX851992 HHT851981:HHT851992 HRP851981:HRP851992 IBL851981:IBL851992 ILH851981:ILH851992 IVD851981:IVD851992 JEZ851981:JEZ851992 JOV851981:JOV851992 JYR851981:JYR851992 KIN851981:KIN851992 KSJ851981:KSJ851992 LCF851981:LCF851992 LMB851981:LMB851992 LVX851981:LVX851992 MFT851981:MFT851992 MPP851981:MPP851992 MZL851981:MZL851992 NJH851981:NJH851992 NTD851981:NTD851992 OCZ851981:OCZ851992 OMV851981:OMV851992 OWR851981:OWR851992 PGN851981:PGN851992 PQJ851981:PQJ851992 QAF851981:QAF851992 QKB851981:QKB851992 QTX851981:QTX851992 RDT851981:RDT851992 RNP851981:RNP851992 RXL851981:RXL851992 SHH851981:SHH851992 SRD851981:SRD851992 TAZ851981:TAZ851992 TKV851981:TKV851992 TUR851981:TUR851992 UEN851981:UEN851992 UOJ851981:UOJ851992 UYF851981:UYF851992 VIB851981:VIB851992 VRX851981:VRX851992 WBT851981:WBT851992 WLP851981:WLP851992 WVL851981:WVL851992 D917517:D917528 IZ917517:IZ917528 SV917517:SV917528 ACR917517:ACR917528 AMN917517:AMN917528 AWJ917517:AWJ917528 BGF917517:BGF917528 BQB917517:BQB917528 BZX917517:BZX917528 CJT917517:CJT917528 CTP917517:CTP917528 DDL917517:DDL917528 DNH917517:DNH917528 DXD917517:DXD917528 EGZ917517:EGZ917528 EQV917517:EQV917528 FAR917517:FAR917528 FKN917517:FKN917528 FUJ917517:FUJ917528 GEF917517:GEF917528 GOB917517:GOB917528 GXX917517:GXX917528 HHT917517:HHT917528 HRP917517:HRP917528 IBL917517:IBL917528 ILH917517:ILH917528 IVD917517:IVD917528 JEZ917517:JEZ917528 JOV917517:JOV917528 JYR917517:JYR917528 KIN917517:KIN917528 KSJ917517:KSJ917528 LCF917517:LCF917528 LMB917517:LMB917528 LVX917517:LVX917528 MFT917517:MFT917528 MPP917517:MPP917528 MZL917517:MZL917528 NJH917517:NJH917528 NTD917517:NTD917528 OCZ917517:OCZ917528 OMV917517:OMV917528 OWR917517:OWR917528 PGN917517:PGN917528 PQJ917517:PQJ917528 QAF917517:QAF917528 QKB917517:QKB917528 QTX917517:QTX917528 RDT917517:RDT917528 RNP917517:RNP917528 RXL917517:RXL917528 SHH917517:SHH917528 SRD917517:SRD917528 TAZ917517:TAZ917528 TKV917517:TKV917528 TUR917517:TUR917528 UEN917517:UEN917528 UOJ917517:UOJ917528 UYF917517:UYF917528 VIB917517:VIB917528 VRX917517:VRX917528 WBT917517:WBT917528 WLP917517:WLP917528 WVL917517:WVL917528 D983053:D983064 IZ983053:IZ983064 SV983053:SV983064 ACR983053:ACR983064 AMN983053:AMN983064 AWJ983053:AWJ983064 BGF983053:BGF983064 BQB983053:BQB983064 BZX983053:BZX983064 CJT983053:CJT983064 CTP983053:CTP983064 DDL983053:DDL983064 DNH983053:DNH983064 DXD983053:DXD983064 EGZ983053:EGZ983064 EQV983053:EQV983064 FAR983053:FAR983064 FKN983053:FKN983064 FUJ983053:FUJ983064 GEF983053:GEF983064 GOB983053:GOB983064 GXX983053:GXX983064 HHT983053:HHT983064 HRP983053:HRP983064 IBL983053:IBL983064 ILH983053:ILH983064 IVD983053:IVD983064 JEZ983053:JEZ983064 JOV983053:JOV983064 JYR983053:JYR983064 KIN983053:KIN983064 KSJ983053:KSJ983064 LCF983053:LCF983064 LMB983053:LMB983064 LVX983053:LVX983064 MFT983053:MFT983064 MPP983053:MPP983064 MZL983053:MZL983064 NJH983053:NJH983064 NTD983053:NTD983064 OCZ983053:OCZ983064 OMV983053:OMV983064 OWR983053:OWR983064 PGN983053:PGN983064 PQJ983053:PQJ983064 QAF983053:QAF983064 QKB983053:QKB983064 QTX983053:QTX983064 RDT983053:RDT983064 RNP983053:RNP983064 RXL983053:RXL983064 SHH983053:SHH983064 SRD983053:SRD983064 TAZ983053:TAZ983064 TKV983053:TKV983064 TUR983053:TUR983064 UEN983053:UEN983064 UOJ983053:UOJ983064 UYF983053:UYF983064 VIB983053:VIB983064 VRX983053:VRX983064 WBT983053:WBT983064 WLP983053:WLP983064 D13:D24 WVL13:WVL24 WLP13:WLP24 WBT13:WBT24 VRX13:VRX24 VIB13:VIB24 UYF13:UYF24 UOJ13:UOJ24 UEN13:UEN24 TUR13:TUR24 TKV13:TKV24 TAZ13:TAZ24 SRD13:SRD24 SHH13:SHH24 RXL13:RXL24 RNP13:RNP24 RDT13:RDT24 QTX13:QTX24 QKB13:QKB24 QAF13:QAF24 PQJ13:PQJ24 PGN13:PGN24 OWR13:OWR24 OMV13:OMV24 OCZ13:OCZ24 NTD13:NTD24 NJH13:NJH24 MZL13:MZL24 MPP13:MPP24 MFT13:MFT24 LVX13:LVX24 LMB13:LMB24 LCF13:LCF24 KSJ13:KSJ24 KIN13:KIN24 JYR13:JYR24 JOV13:JOV24 JEZ13:JEZ24 IVD13:IVD24 ILH13:ILH24 IBL13:IBL24 HRP13:HRP24 HHT13:HHT24 GXX13:GXX24 GOB13:GOB24 GEF13:GEF24 FUJ13:FUJ24 FKN13:FKN24 FAR13:FAR24 EQV13:EQV24 EGZ13:EGZ24 DXD13:DXD24 DNH13:DNH24 DDL13:DDL24 CTP13:CTP24 CJT13:CJT24 BZX13:BZX24 BQB13:BQB24 BGF13:BGF24 AWJ13:AWJ24 AMN13:AMN24 ACR13:ACR24 SV13:SV24 IZ13:IZ24" xr:uid="{A023958E-9754-48A2-A4F3-F043CA8915A1}">
      <formula1>"発注者,受注者"</formula1>
    </dataValidation>
    <dataValidation type="list" allowBlank="1" showInputMessage="1" sqref="RDY983053:RDY983064 QUC983053:QUC983064 RNU983053:RNU983064 JE65549:JE65560 TA65549:TA65560 ACW65549:ACW65560 AMS65549:AMS65560 AWO65549:AWO65560 BGK65549:BGK65560 BQG65549:BQG65560 CAC65549:CAC65560 CJY65549:CJY65560 CTU65549:CTU65560 DDQ65549:DDQ65560 DNM65549:DNM65560 DXI65549:DXI65560 EHE65549:EHE65560 ERA65549:ERA65560 FAW65549:FAW65560 FKS65549:FKS65560 FUO65549:FUO65560 GEK65549:GEK65560 GOG65549:GOG65560 GYC65549:GYC65560 HHY65549:HHY65560 HRU65549:HRU65560 IBQ65549:IBQ65560 ILM65549:ILM65560 IVI65549:IVI65560 JFE65549:JFE65560 JPA65549:JPA65560 JYW65549:JYW65560 KIS65549:KIS65560 KSO65549:KSO65560 LCK65549:LCK65560 LMG65549:LMG65560 LWC65549:LWC65560 MFY65549:MFY65560 MPU65549:MPU65560 MZQ65549:MZQ65560 NJM65549:NJM65560 NTI65549:NTI65560 ODE65549:ODE65560 ONA65549:ONA65560 OWW65549:OWW65560 PGS65549:PGS65560 PQO65549:PQO65560 QAK65549:QAK65560 QKG65549:QKG65560 QUC65549:QUC65560 RDY65549:RDY65560 RNU65549:RNU65560 RXQ65549:RXQ65560 SHM65549:SHM65560 SRI65549:SRI65560 TBE65549:TBE65560 TLA65549:TLA65560 TUW65549:TUW65560 UES65549:UES65560 UOO65549:UOO65560 UYK65549:UYK65560 VIG65549:VIG65560 VSC65549:VSC65560 WBY65549:WBY65560 WLU65549:WLU65560 WVQ65549:WVQ65560 RXQ983053:RXQ983064 JE131085:JE131096 TA131085:TA131096 ACW131085:ACW131096 AMS131085:AMS131096 AWO131085:AWO131096 BGK131085:BGK131096 BQG131085:BQG131096 CAC131085:CAC131096 CJY131085:CJY131096 CTU131085:CTU131096 DDQ131085:DDQ131096 DNM131085:DNM131096 DXI131085:DXI131096 EHE131085:EHE131096 ERA131085:ERA131096 FAW131085:FAW131096 FKS131085:FKS131096 FUO131085:FUO131096 GEK131085:GEK131096 GOG131085:GOG131096 GYC131085:GYC131096 HHY131085:HHY131096 HRU131085:HRU131096 IBQ131085:IBQ131096 ILM131085:ILM131096 IVI131085:IVI131096 JFE131085:JFE131096 JPA131085:JPA131096 JYW131085:JYW131096 KIS131085:KIS131096 KSO131085:KSO131096 LCK131085:LCK131096 LMG131085:LMG131096 LWC131085:LWC131096 MFY131085:MFY131096 MPU131085:MPU131096 MZQ131085:MZQ131096 NJM131085:NJM131096 NTI131085:NTI131096 ODE131085:ODE131096 ONA131085:ONA131096 OWW131085:OWW131096 PGS131085:PGS131096 PQO131085:PQO131096 QAK131085:QAK131096 QKG131085:QKG131096 QUC131085:QUC131096 RDY131085:RDY131096 RNU131085:RNU131096 RXQ131085:RXQ131096 SHM131085:SHM131096 SRI131085:SRI131096 TBE131085:TBE131096 TLA131085:TLA131096 TUW131085:TUW131096 UES131085:UES131096 UOO131085:UOO131096 UYK131085:UYK131096 VIG131085:VIG131096 VSC131085:VSC131096 WBY131085:WBY131096 WLU131085:WLU131096 WVQ131085:WVQ131096 SHM983053:SHM983064 JE196621:JE196632 TA196621:TA196632 ACW196621:ACW196632 AMS196621:AMS196632 AWO196621:AWO196632 BGK196621:BGK196632 BQG196621:BQG196632 CAC196621:CAC196632 CJY196621:CJY196632 CTU196621:CTU196632 DDQ196621:DDQ196632 DNM196621:DNM196632 DXI196621:DXI196632 EHE196621:EHE196632 ERA196621:ERA196632 FAW196621:FAW196632 FKS196621:FKS196632 FUO196621:FUO196632 GEK196621:GEK196632 GOG196621:GOG196632 GYC196621:GYC196632 HHY196621:HHY196632 HRU196621:HRU196632 IBQ196621:IBQ196632 ILM196621:ILM196632 IVI196621:IVI196632 JFE196621:JFE196632 JPA196621:JPA196632 JYW196621:JYW196632 KIS196621:KIS196632 KSO196621:KSO196632 LCK196621:LCK196632 LMG196621:LMG196632 LWC196621:LWC196632 MFY196621:MFY196632 MPU196621:MPU196632 MZQ196621:MZQ196632 NJM196621:NJM196632 NTI196621:NTI196632 ODE196621:ODE196632 ONA196621:ONA196632 OWW196621:OWW196632 PGS196621:PGS196632 PQO196621:PQO196632 QAK196621:QAK196632 QKG196621:QKG196632 QUC196621:QUC196632 RDY196621:RDY196632 RNU196621:RNU196632 RXQ196621:RXQ196632 SHM196621:SHM196632 SRI196621:SRI196632 TBE196621:TBE196632 TLA196621:TLA196632 TUW196621:TUW196632 UES196621:UES196632 UOO196621:UOO196632 UYK196621:UYK196632 VIG196621:VIG196632 VSC196621:VSC196632 WBY196621:WBY196632 WLU196621:WLU196632 WVQ196621:WVQ196632 SRI983053:SRI983064 JE262157:JE262168 TA262157:TA262168 ACW262157:ACW262168 AMS262157:AMS262168 AWO262157:AWO262168 BGK262157:BGK262168 BQG262157:BQG262168 CAC262157:CAC262168 CJY262157:CJY262168 CTU262157:CTU262168 DDQ262157:DDQ262168 DNM262157:DNM262168 DXI262157:DXI262168 EHE262157:EHE262168 ERA262157:ERA262168 FAW262157:FAW262168 FKS262157:FKS262168 FUO262157:FUO262168 GEK262157:GEK262168 GOG262157:GOG262168 GYC262157:GYC262168 HHY262157:HHY262168 HRU262157:HRU262168 IBQ262157:IBQ262168 ILM262157:ILM262168 IVI262157:IVI262168 JFE262157:JFE262168 JPA262157:JPA262168 JYW262157:JYW262168 KIS262157:KIS262168 KSO262157:KSO262168 LCK262157:LCK262168 LMG262157:LMG262168 LWC262157:LWC262168 MFY262157:MFY262168 MPU262157:MPU262168 MZQ262157:MZQ262168 NJM262157:NJM262168 NTI262157:NTI262168 ODE262157:ODE262168 ONA262157:ONA262168 OWW262157:OWW262168 PGS262157:PGS262168 PQO262157:PQO262168 QAK262157:QAK262168 QKG262157:QKG262168 QUC262157:QUC262168 RDY262157:RDY262168 RNU262157:RNU262168 RXQ262157:RXQ262168 SHM262157:SHM262168 SRI262157:SRI262168 TBE262157:TBE262168 TLA262157:TLA262168 TUW262157:TUW262168 UES262157:UES262168 UOO262157:UOO262168 UYK262157:UYK262168 VIG262157:VIG262168 VSC262157:VSC262168 WBY262157:WBY262168 WLU262157:WLU262168 WVQ262157:WVQ262168 TBE983053:TBE983064 JE327693:JE327704 TA327693:TA327704 ACW327693:ACW327704 AMS327693:AMS327704 AWO327693:AWO327704 BGK327693:BGK327704 BQG327693:BQG327704 CAC327693:CAC327704 CJY327693:CJY327704 CTU327693:CTU327704 DDQ327693:DDQ327704 DNM327693:DNM327704 DXI327693:DXI327704 EHE327693:EHE327704 ERA327693:ERA327704 FAW327693:FAW327704 FKS327693:FKS327704 FUO327693:FUO327704 GEK327693:GEK327704 GOG327693:GOG327704 GYC327693:GYC327704 HHY327693:HHY327704 HRU327693:HRU327704 IBQ327693:IBQ327704 ILM327693:ILM327704 IVI327693:IVI327704 JFE327693:JFE327704 JPA327693:JPA327704 JYW327693:JYW327704 KIS327693:KIS327704 KSO327693:KSO327704 LCK327693:LCK327704 LMG327693:LMG327704 LWC327693:LWC327704 MFY327693:MFY327704 MPU327693:MPU327704 MZQ327693:MZQ327704 NJM327693:NJM327704 NTI327693:NTI327704 ODE327693:ODE327704 ONA327693:ONA327704 OWW327693:OWW327704 PGS327693:PGS327704 PQO327693:PQO327704 QAK327693:QAK327704 QKG327693:QKG327704 QUC327693:QUC327704 RDY327693:RDY327704 RNU327693:RNU327704 RXQ327693:RXQ327704 SHM327693:SHM327704 SRI327693:SRI327704 TBE327693:TBE327704 TLA327693:TLA327704 TUW327693:TUW327704 UES327693:UES327704 UOO327693:UOO327704 UYK327693:UYK327704 VIG327693:VIG327704 VSC327693:VSC327704 WBY327693:WBY327704 WLU327693:WLU327704 WVQ327693:WVQ327704 TLA983053:TLA983064 JE393229:JE393240 TA393229:TA393240 ACW393229:ACW393240 AMS393229:AMS393240 AWO393229:AWO393240 BGK393229:BGK393240 BQG393229:BQG393240 CAC393229:CAC393240 CJY393229:CJY393240 CTU393229:CTU393240 DDQ393229:DDQ393240 DNM393229:DNM393240 DXI393229:DXI393240 EHE393229:EHE393240 ERA393229:ERA393240 FAW393229:FAW393240 FKS393229:FKS393240 FUO393229:FUO393240 GEK393229:GEK393240 GOG393229:GOG393240 GYC393229:GYC393240 HHY393229:HHY393240 HRU393229:HRU393240 IBQ393229:IBQ393240 ILM393229:ILM393240 IVI393229:IVI393240 JFE393229:JFE393240 JPA393229:JPA393240 JYW393229:JYW393240 KIS393229:KIS393240 KSO393229:KSO393240 LCK393229:LCK393240 LMG393229:LMG393240 LWC393229:LWC393240 MFY393229:MFY393240 MPU393229:MPU393240 MZQ393229:MZQ393240 NJM393229:NJM393240 NTI393229:NTI393240 ODE393229:ODE393240 ONA393229:ONA393240 OWW393229:OWW393240 PGS393229:PGS393240 PQO393229:PQO393240 QAK393229:QAK393240 QKG393229:QKG393240 QUC393229:QUC393240 RDY393229:RDY393240 RNU393229:RNU393240 RXQ393229:RXQ393240 SHM393229:SHM393240 SRI393229:SRI393240 TBE393229:TBE393240 TLA393229:TLA393240 TUW393229:TUW393240 UES393229:UES393240 UOO393229:UOO393240 UYK393229:UYK393240 VIG393229:VIG393240 VSC393229:VSC393240 WBY393229:WBY393240 WLU393229:WLU393240 WVQ393229:WVQ393240 TUW983053:TUW983064 JE458765:JE458776 TA458765:TA458776 ACW458765:ACW458776 AMS458765:AMS458776 AWO458765:AWO458776 BGK458765:BGK458776 BQG458765:BQG458776 CAC458765:CAC458776 CJY458765:CJY458776 CTU458765:CTU458776 DDQ458765:DDQ458776 DNM458765:DNM458776 DXI458765:DXI458776 EHE458765:EHE458776 ERA458765:ERA458776 FAW458765:FAW458776 FKS458765:FKS458776 FUO458765:FUO458776 GEK458765:GEK458776 GOG458765:GOG458776 GYC458765:GYC458776 HHY458765:HHY458776 HRU458765:HRU458776 IBQ458765:IBQ458776 ILM458765:ILM458776 IVI458765:IVI458776 JFE458765:JFE458776 JPA458765:JPA458776 JYW458765:JYW458776 KIS458765:KIS458776 KSO458765:KSO458776 LCK458765:LCK458776 LMG458765:LMG458776 LWC458765:LWC458776 MFY458765:MFY458776 MPU458765:MPU458776 MZQ458765:MZQ458776 NJM458765:NJM458776 NTI458765:NTI458776 ODE458765:ODE458776 ONA458765:ONA458776 OWW458765:OWW458776 PGS458765:PGS458776 PQO458765:PQO458776 QAK458765:QAK458776 QKG458765:QKG458776 QUC458765:QUC458776 RDY458765:RDY458776 RNU458765:RNU458776 RXQ458765:RXQ458776 SHM458765:SHM458776 SRI458765:SRI458776 TBE458765:TBE458776 TLA458765:TLA458776 TUW458765:TUW458776 UES458765:UES458776 UOO458765:UOO458776 UYK458765:UYK458776 VIG458765:VIG458776 VSC458765:VSC458776 WBY458765:WBY458776 WLU458765:WLU458776 WVQ458765:WVQ458776 UES983053:UES983064 JE524301:JE524312 TA524301:TA524312 ACW524301:ACW524312 AMS524301:AMS524312 AWO524301:AWO524312 BGK524301:BGK524312 BQG524301:BQG524312 CAC524301:CAC524312 CJY524301:CJY524312 CTU524301:CTU524312 DDQ524301:DDQ524312 DNM524301:DNM524312 DXI524301:DXI524312 EHE524301:EHE524312 ERA524301:ERA524312 FAW524301:FAW524312 FKS524301:FKS524312 FUO524301:FUO524312 GEK524301:GEK524312 GOG524301:GOG524312 GYC524301:GYC524312 HHY524301:HHY524312 HRU524301:HRU524312 IBQ524301:IBQ524312 ILM524301:ILM524312 IVI524301:IVI524312 JFE524301:JFE524312 JPA524301:JPA524312 JYW524301:JYW524312 KIS524301:KIS524312 KSO524301:KSO524312 LCK524301:LCK524312 LMG524301:LMG524312 LWC524301:LWC524312 MFY524301:MFY524312 MPU524301:MPU524312 MZQ524301:MZQ524312 NJM524301:NJM524312 NTI524301:NTI524312 ODE524301:ODE524312 ONA524301:ONA524312 OWW524301:OWW524312 PGS524301:PGS524312 PQO524301:PQO524312 QAK524301:QAK524312 QKG524301:QKG524312 QUC524301:QUC524312 RDY524301:RDY524312 RNU524301:RNU524312 RXQ524301:RXQ524312 SHM524301:SHM524312 SRI524301:SRI524312 TBE524301:TBE524312 TLA524301:TLA524312 TUW524301:TUW524312 UES524301:UES524312 UOO524301:UOO524312 UYK524301:UYK524312 VIG524301:VIG524312 VSC524301:VSC524312 WBY524301:WBY524312 WLU524301:WLU524312 WVQ524301:WVQ524312 UOO983053:UOO983064 JE589837:JE589848 TA589837:TA589848 ACW589837:ACW589848 AMS589837:AMS589848 AWO589837:AWO589848 BGK589837:BGK589848 BQG589837:BQG589848 CAC589837:CAC589848 CJY589837:CJY589848 CTU589837:CTU589848 DDQ589837:DDQ589848 DNM589837:DNM589848 DXI589837:DXI589848 EHE589837:EHE589848 ERA589837:ERA589848 FAW589837:FAW589848 FKS589837:FKS589848 FUO589837:FUO589848 GEK589837:GEK589848 GOG589837:GOG589848 GYC589837:GYC589848 HHY589837:HHY589848 HRU589837:HRU589848 IBQ589837:IBQ589848 ILM589837:ILM589848 IVI589837:IVI589848 JFE589837:JFE589848 JPA589837:JPA589848 JYW589837:JYW589848 KIS589837:KIS589848 KSO589837:KSO589848 LCK589837:LCK589848 LMG589837:LMG589848 LWC589837:LWC589848 MFY589837:MFY589848 MPU589837:MPU589848 MZQ589837:MZQ589848 NJM589837:NJM589848 NTI589837:NTI589848 ODE589837:ODE589848 ONA589837:ONA589848 OWW589837:OWW589848 PGS589837:PGS589848 PQO589837:PQO589848 QAK589837:QAK589848 QKG589837:QKG589848 QUC589837:QUC589848 RDY589837:RDY589848 RNU589837:RNU589848 RXQ589837:RXQ589848 SHM589837:SHM589848 SRI589837:SRI589848 TBE589837:TBE589848 TLA589837:TLA589848 TUW589837:TUW589848 UES589837:UES589848 UOO589837:UOO589848 UYK589837:UYK589848 VIG589837:VIG589848 VSC589837:VSC589848 WBY589837:WBY589848 WLU589837:WLU589848 WVQ589837:WVQ589848 UYK983053:UYK983064 JE655373:JE655384 TA655373:TA655384 ACW655373:ACW655384 AMS655373:AMS655384 AWO655373:AWO655384 BGK655373:BGK655384 BQG655373:BQG655384 CAC655373:CAC655384 CJY655373:CJY655384 CTU655373:CTU655384 DDQ655373:DDQ655384 DNM655373:DNM655384 DXI655373:DXI655384 EHE655373:EHE655384 ERA655373:ERA655384 FAW655373:FAW655384 FKS655373:FKS655384 FUO655373:FUO655384 GEK655373:GEK655384 GOG655373:GOG655384 GYC655373:GYC655384 HHY655373:HHY655384 HRU655373:HRU655384 IBQ655373:IBQ655384 ILM655373:ILM655384 IVI655373:IVI655384 JFE655373:JFE655384 JPA655373:JPA655384 JYW655373:JYW655384 KIS655373:KIS655384 KSO655373:KSO655384 LCK655373:LCK655384 LMG655373:LMG655384 LWC655373:LWC655384 MFY655373:MFY655384 MPU655373:MPU655384 MZQ655373:MZQ655384 NJM655373:NJM655384 NTI655373:NTI655384 ODE655373:ODE655384 ONA655373:ONA655384 OWW655373:OWW655384 PGS655373:PGS655384 PQO655373:PQO655384 QAK655373:QAK655384 QKG655373:QKG655384 QUC655373:QUC655384 RDY655373:RDY655384 RNU655373:RNU655384 RXQ655373:RXQ655384 SHM655373:SHM655384 SRI655373:SRI655384 TBE655373:TBE655384 TLA655373:TLA655384 TUW655373:TUW655384 UES655373:UES655384 UOO655373:UOO655384 UYK655373:UYK655384 VIG655373:VIG655384 VSC655373:VSC655384 WBY655373:WBY655384 WLU655373:WLU655384 WVQ655373:WVQ655384 VIG983053:VIG983064 JE720909:JE720920 TA720909:TA720920 ACW720909:ACW720920 AMS720909:AMS720920 AWO720909:AWO720920 BGK720909:BGK720920 BQG720909:BQG720920 CAC720909:CAC720920 CJY720909:CJY720920 CTU720909:CTU720920 DDQ720909:DDQ720920 DNM720909:DNM720920 DXI720909:DXI720920 EHE720909:EHE720920 ERA720909:ERA720920 FAW720909:FAW720920 FKS720909:FKS720920 FUO720909:FUO720920 GEK720909:GEK720920 GOG720909:GOG720920 GYC720909:GYC720920 HHY720909:HHY720920 HRU720909:HRU720920 IBQ720909:IBQ720920 ILM720909:ILM720920 IVI720909:IVI720920 JFE720909:JFE720920 JPA720909:JPA720920 JYW720909:JYW720920 KIS720909:KIS720920 KSO720909:KSO720920 LCK720909:LCK720920 LMG720909:LMG720920 LWC720909:LWC720920 MFY720909:MFY720920 MPU720909:MPU720920 MZQ720909:MZQ720920 NJM720909:NJM720920 NTI720909:NTI720920 ODE720909:ODE720920 ONA720909:ONA720920 OWW720909:OWW720920 PGS720909:PGS720920 PQO720909:PQO720920 QAK720909:QAK720920 QKG720909:QKG720920 QUC720909:QUC720920 RDY720909:RDY720920 RNU720909:RNU720920 RXQ720909:RXQ720920 SHM720909:SHM720920 SRI720909:SRI720920 TBE720909:TBE720920 TLA720909:TLA720920 TUW720909:TUW720920 UES720909:UES720920 UOO720909:UOO720920 UYK720909:UYK720920 VIG720909:VIG720920 VSC720909:VSC720920 WBY720909:WBY720920 WLU720909:WLU720920 WVQ720909:WVQ720920 VSC983053:VSC983064 JE786445:JE786456 TA786445:TA786456 ACW786445:ACW786456 AMS786445:AMS786456 AWO786445:AWO786456 BGK786445:BGK786456 BQG786445:BQG786456 CAC786445:CAC786456 CJY786445:CJY786456 CTU786445:CTU786456 DDQ786445:DDQ786456 DNM786445:DNM786456 DXI786445:DXI786456 EHE786445:EHE786456 ERA786445:ERA786456 FAW786445:FAW786456 FKS786445:FKS786456 FUO786445:FUO786456 GEK786445:GEK786456 GOG786445:GOG786456 GYC786445:GYC786456 HHY786445:HHY786456 HRU786445:HRU786456 IBQ786445:IBQ786456 ILM786445:ILM786456 IVI786445:IVI786456 JFE786445:JFE786456 JPA786445:JPA786456 JYW786445:JYW786456 KIS786445:KIS786456 KSO786445:KSO786456 LCK786445:LCK786456 LMG786445:LMG786456 LWC786445:LWC786456 MFY786445:MFY786456 MPU786445:MPU786456 MZQ786445:MZQ786456 NJM786445:NJM786456 NTI786445:NTI786456 ODE786445:ODE786456 ONA786445:ONA786456 OWW786445:OWW786456 PGS786445:PGS786456 PQO786445:PQO786456 QAK786445:QAK786456 QKG786445:QKG786456 QUC786445:QUC786456 RDY786445:RDY786456 RNU786445:RNU786456 RXQ786445:RXQ786456 SHM786445:SHM786456 SRI786445:SRI786456 TBE786445:TBE786456 TLA786445:TLA786456 TUW786445:TUW786456 UES786445:UES786456 UOO786445:UOO786456 UYK786445:UYK786456 VIG786445:VIG786456 VSC786445:VSC786456 WBY786445:WBY786456 WLU786445:WLU786456 WVQ786445:WVQ786456 WBY983053:WBY983064 JE851981:JE851992 TA851981:TA851992 ACW851981:ACW851992 AMS851981:AMS851992 AWO851981:AWO851992 BGK851981:BGK851992 BQG851981:BQG851992 CAC851981:CAC851992 CJY851981:CJY851992 CTU851981:CTU851992 DDQ851981:DDQ851992 DNM851981:DNM851992 DXI851981:DXI851992 EHE851981:EHE851992 ERA851981:ERA851992 FAW851981:FAW851992 FKS851981:FKS851992 FUO851981:FUO851992 GEK851981:GEK851992 GOG851981:GOG851992 GYC851981:GYC851992 HHY851981:HHY851992 HRU851981:HRU851992 IBQ851981:IBQ851992 ILM851981:ILM851992 IVI851981:IVI851992 JFE851981:JFE851992 JPA851981:JPA851992 JYW851981:JYW851992 KIS851981:KIS851992 KSO851981:KSO851992 LCK851981:LCK851992 LMG851981:LMG851992 LWC851981:LWC851992 MFY851981:MFY851992 MPU851981:MPU851992 MZQ851981:MZQ851992 NJM851981:NJM851992 NTI851981:NTI851992 ODE851981:ODE851992 ONA851981:ONA851992 OWW851981:OWW851992 PGS851981:PGS851992 PQO851981:PQO851992 QAK851981:QAK851992 QKG851981:QKG851992 QUC851981:QUC851992 RDY851981:RDY851992 RNU851981:RNU851992 RXQ851981:RXQ851992 SHM851981:SHM851992 SRI851981:SRI851992 TBE851981:TBE851992 TLA851981:TLA851992 TUW851981:TUW851992 UES851981:UES851992 UOO851981:UOO851992 UYK851981:UYK851992 VIG851981:VIG851992 VSC851981:VSC851992 WBY851981:WBY851992 WLU851981:WLU851992 WVQ851981:WVQ851992 WLU983053:WLU983064 JE917517:JE917528 TA917517:TA917528 ACW917517:ACW917528 AMS917517:AMS917528 AWO917517:AWO917528 BGK917517:BGK917528 BQG917517:BQG917528 CAC917517:CAC917528 CJY917517:CJY917528 CTU917517:CTU917528 DDQ917517:DDQ917528 DNM917517:DNM917528 DXI917517:DXI917528 EHE917517:EHE917528 ERA917517:ERA917528 FAW917517:FAW917528 FKS917517:FKS917528 FUO917517:FUO917528 GEK917517:GEK917528 GOG917517:GOG917528 GYC917517:GYC917528 HHY917517:HHY917528 HRU917517:HRU917528 IBQ917517:IBQ917528 ILM917517:ILM917528 IVI917517:IVI917528 JFE917517:JFE917528 JPA917517:JPA917528 JYW917517:JYW917528 KIS917517:KIS917528 KSO917517:KSO917528 LCK917517:LCK917528 LMG917517:LMG917528 LWC917517:LWC917528 MFY917517:MFY917528 MPU917517:MPU917528 MZQ917517:MZQ917528 NJM917517:NJM917528 NTI917517:NTI917528 ODE917517:ODE917528 ONA917517:ONA917528 OWW917517:OWW917528 PGS917517:PGS917528 PQO917517:PQO917528 QAK917517:QAK917528 QKG917517:QKG917528 QUC917517:QUC917528 RDY917517:RDY917528 RNU917517:RNU917528 RXQ917517:RXQ917528 SHM917517:SHM917528 SRI917517:SRI917528 TBE917517:TBE917528 TLA917517:TLA917528 TUW917517:TUW917528 UES917517:UES917528 UOO917517:UOO917528 UYK917517:UYK917528 VIG917517:VIG917528 VSC917517:VSC917528 WBY917517:WBY917528 WLU917517:WLU917528 WVQ917517:WVQ917528 WVQ983053:WVQ983064 JE983053:JE983064 TA983053:TA983064 ACW983053:ACW983064 AMS983053:AMS983064 AWO983053:AWO983064 BGK983053:BGK983064 BQG983053:BQG983064 CAC983053:CAC983064 CJY983053:CJY983064 CTU983053:CTU983064 DDQ983053:DDQ983064 DNM983053:DNM983064 DXI983053:DXI983064 EHE983053:EHE983064 ERA983053:ERA983064 FAW983053:FAW983064 FKS983053:FKS983064 FUO983053:FUO983064 GEK983053:GEK983064 GOG983053:GOG983064 GYC983053:GYC983064 HHY983053:HHY983064 HRU983053:HRU983064 IBQ983053:IBQ983064 ILM983053:ILM983064 IVI983053:IVI983064 JFE983053:JFE983064 JPA983053:JPA983064 JYW983053:JYW983064 KIS983053:KIS983064 KSO983053:KSO983064 LCK983053:LCK983064 LMG983053:LMG983064 LWC983053:LWC983064 MFY983053:MFY983064 MPU983053:MPU983064 MZQ983053:MZQ983064 NJM983053:NJM983064 NTI983053:NTI983064 ODE983053:ODE983064 ONA983053:ONA983064 OWW983053:OWW983064 PGS983053:PGS983064 PQO983053:PQO983064 QAK983053:QAK983064 QKG983053:QKG983064 WVQ13:WVQ24 WLU13:WLU24 WBY13:WBY24 VSC13:VSC24 VIG13:VIG24 UYK13:UYK24 UOO13:UOO24 UES13:UES24 TUW13:TUW24 TLA13:TLA24 TBE13:TBE24 SRI13:SRI24 SHM13:SHM24 RXQ13:RXQ24 RNU13:RNU24 RDY13:RDY24 QUC13:QUC24 QKG13:QKG24 QAK13:QAK24 PQO13:PQO24 PGS13:PGS24 OWW13:OWW24 ONA13:ONA24 ODE13:ODE24 NTI13:NTI24 NJM13:NJM24 MZQ13:MZQ24 MPU13:MPU24 MFY13:MFY24 LWC13:LWC24 LMG13:LMG24 LCK13:LCK24 KSO13:KSO24 KIS13:KIS24 JYW13:JYW24 JPA13:JPA24 JFE13:JFE24 IVI13:IVI24 ILM13:ILM24 IBQ13:IBQ24 HRU13:HRU24 HHY13:HHY24 GYC13:GYC24 GOG13:GOG24 GEK13:GEK24 FUO13:FUO24 FKS13:FKS24 FAW13:FAW24 ERA13:ERA24 EHE13:EHE24 DXI13:DXI24 DNM13:DNM24 DDQ13:DDQ24 CTU13:CTU24 CJY13:CJY24 CAC13:CAC24 BQG13:BQG24 BGK13:BGK24 AWO13:AWO24 AMS13:AMS24 ACW13:ACW24 TA13:TA24 JE13:JE24" xr:uid="{F875619C-4B62-461D-B53D-79DB1BB86BF8}">
      <formula1>"代表主任監督員,主任監督員,監督員,担当技術者,現場技術員"</formula1>
    </dataValidation>
  </dataValidations>
  <pageMargins left="0.25" right="0.25" top="0.75" bottom="0.75" header="0.3" footer="0.3"/>
  <pageSetup paperSize="9" scale="84" fitToHeight="0" orientation="portrait" r:id="rId1"/>
  <colBreaks count="1" manualBreakCount="1">
    <brk id="17"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98C73-ACE6-44AC-ABEF-F4E69D292ACC}">
  <sheetPr>
    <pageSetUpPr fitToPage="1"/>
  </sheetPr>
  <dimension ref="B1:BA62"/>
  <sheetViews>
    <sheetView view="pageBreakPreview" zoomScaleNormal="95" zoomScaleSheetLayoutView="100" workbookViewId="0">
      <selection activeCell="AE35" sqref="AE35"/>
    </sheetView>
  </sheetViews>
  <sheetFormatPr defaultRowHeight="18.75"/>
  <cols>
    <col min="1" max="1" width="39.25" style="38" customWidth="1"/>
    <col min="2" max="19" width="3.375" style="38" customWidth="1"/>
    <col min="20" max="20" width="1.125" style="38" customWidth="1"/>
    <col min="21" max="165" width="3.375" style="38" customWidth="1"/>
    <col min="166" max="258" width="9" style="38"/>
    <col min="259" max="421" width="3.375" style="38" customWidth="1"/>
    <col min="422" max="514" width="9" style="38"/>
    <col min="515" max="677" width="3.375" style="38" customWidth="1"/>
    <col min="678" max="770" width="9" style="38"/>
    <col min="771" max="933" width="3.375" style="38" customWidth="1"/>
    <col min="934" max="1026" width="9" style="38"/>
    <col min="1027" max="1189" width="3.375" style="38" customWidth="1"/>
    <col min="1190" max="1282" width="9" style="38"/>
    <col min="1283" max="1445" width="3.375" style="38" customWidth="1"/>
    <col min="1446" max="1538" width="9" style="38"/>
    <col min="1539" max="1701" width="3.375" style="38" customWidth="1"/>
    <col min="1702" max="1794" width="9" style="38"/>
    <col min="1795" max="1957" width="3.375" style="38" customWidth="1"/>
    <col min="1958" max="2050" width="9" style="38"/>
    <col min="2051" max="2213" width="3.375" style="38" customWidth="1"/>
    <col min="2214" max="2306" width="9" style="38"/>
    <col min="2307" max="2469" width="3.375" style="38" customWidth="1"/>
    <col min="2470" max="2562" width="9" style="38"/>
    <col min="2563" max="2725" width="3.375" style="38" customWidth="1"/>
    <col min="2726" max="2818" width="9" style="38"/>
    <col min="2819" max="2981" width="3.375" style="38" customWidth="1"/>
    <col min="2982" max="3074" width="9" style="38"/>
    <col min="3075" max="3237" width="3.375" style="38" customWidth="1"/>
    <col min="3238" max="3330" width="9" style="38"/>
    <col min="3331" max="3493" width="3.375" style="38" customWidth="1"/>
    <col min="3494" max="3586" width="9" style="38"/>
    <col min="3587" max="3749" width="3.375" style="38" customWidth="1"/>
    <col min="3750" max="3842" width="9" style="38"/>
    <col min="3843" max="4005" width="3.375" style="38" customWidth="1"/>
    <col min="4006" max="4098" width="9" style="38"/>
    <col min="4099" max="4261" width="3.375" style="38" customWidth="1"/>
    <col min="4262" max="4354" width="9" style="38"/>
    <col min="4355" max="4517" width="3.375" style="38" customWidth="1"/>
    <col min="4518" max="4610" width="9" style="38"/>
    <col min="4611" max="4773" width="3.375" style="38" customWidth="1"/>
    <col min="4774" max="4866" width="9" style="38"/>
    <col min="4867" max="5029" width="3.375" style="38" customWidth="1"/>
    <col min="5030" max="5122" width="9" style="38"/>
    <col min="5123" max="5285" width="3.375" style="38" customWidth="1"/>
    <col min="5286" max="5378" width="9" style="38"/>
    <col min="5379" max="5541" width="3.375" style="38" customWidth="1"/>
    <col min="5542" max="5634" width="9" style="38"/>
    <col min="5635" max="5797" width="3.375" style="38" customWidth="1"/>
    <col min="5798" max="5890" width="9" style="38"/>
    <col min="5891" max="6053" width="3.375" style="38" customWidth="1"/>
    <col min="6054" max="6146" width="9" style="38"/>
    <col min="6147" max="6309" width="3.375" style="38" customWidth="1"/>
    <col min="6310" max="6402" width="9" style="38"/>
    <col min="6403" max="6565" width="3.375" style="38" customWidth="1"/>
    <col min="6566" max="6658" width="9" style="38"/>
    <col min="6659" max="6821" width="3.375" style="38" customWidth="1"/>
    <col min="6822" max="6914" width="9" style="38"/>
    <col min="6915" max="7077" width="3.375" style="38" customWidth="1"/>
    <col min="7078" max="7170" width="9" style="38"/>
    <col min="7171" max="7333" width="3.375" style="38" customWidth="1"/>
    <col min="7334" max="7426" width="9" style="38"/>
    <col min="7427" max="7589" width="3.375" style="38" customWidth="1"/>
    <col min="7590" max="7682" width="9" style="38"/>
    <col min="7683" max="7845" width="3.375" style="38" customWidth="1"/>
    <col min="7846" max="7938" width="9" style="38"/>
    <col min="7939" max="8101" width="3.375" style="38" customWidth="1"/>
    <col min="8102" max="8194" width="9" style="38"/>
    <col min="8195" max="8357" width="3.375" style="38" customWidth="1"/>
    <col min="8358" max="8450" width="9" style="38"/>
    <col min="8451" max="8613" width="3.375" style="38" customWidth="1"/>
    <col min="8614" max="8706" width="9" style="38"/>
    <col min="8707" max="8869" width="3.375" style="38" customWidth="1"/>
    <col min="8870" max="8962" width="9" style="38"/>
    <col min="8963" max="9125" width="3.375" style="38" customWidth="1"/>
    <col min="9126" max="9218" width="9" style="38"/>
    <col min="9219" max="9381" width="3.375" style="38" customWidth="1"/>
    <col min="9382" max="9474" width="9" style="38"/>
    <col min="9475" max="9637" width="3.375" style="38" customWidth="1"/>
    <col min="9638" max="9730" width="9" style="38"/>
    <col min="9731" max="9893" width="3.375" style="38" customWidth="1"/>
    <col min="9894" max="9986" width="9" style="38"/>
    <col min="9987" max="10149" width="3.375" style="38" customWidth="1"/>
    <col min="10150" max="10242" width="9" style="38"/>
    <col min="10243" max="10405" width="3.375" style="38" customWidth="1"/>
    <col min="10406" max="10498" width="9" style="38"/>
    <col min="10499" max="10661" width="3.375" style="38" customWidth="1"/>
    <col min="10662" max="10754" width="9" style="38"/>
    <col min="10755" max="10917" width="3.375" style="38" customWidth="1"/>
    <col min="10918" max="11010" width="9" style="38"/>
    <col min="11011" max="11173" width="3.375" style="38" customWidth="1"/>
    <col min="11174" max="11266" width="9" style="38"/>
    <col min="11267" max="11429" width="3.375" style="38" customWidth="1"/>
    <col min="11430" max="11522" width="9" style="38"/>
    <col min="11523" max="11685" width="3.375" style="38" customWidth="1"/>
    <col min="11686" max="11778" width="9" style="38"/>
    <col min="11779" max="11941" width="3.375" style="38" customWidth="1"/>
    <col min="11942" max="12034" width="9" style="38"/>
    <col min="12035" max="12197" width="3.375" style="38" customWidth="1"/>
    <col min="12198" max="12290" width="9" style="38"/>
    <col min="12291" max="12453" width="3.375" style="38" customWidth="1"/>
    <col min="12454" max="12546" width="9" style="38"/>
    <col min="12547" max="12709" width="3.375" style="38" customWidth="1"/>
    <col min="12710" max="12802" width="9" style="38"/>
    <col min="12803" max="12965" width="3.375" style="38" customWidth="1"/>
    <col min="12966" max="13058" width="9" style="38"/>
    <col min="13059" max="13221" width="3.375" style="38" customWidth="1"/>
    <col min="13222" max="13314" width="9" style="38"/>
    <col min="13315" max="13477" width="3.375" style="38" customWidth="1"/>
    <col min="13478" max="13570" width="9" style="38"/>
    <col min="13571" max="13733" width="3.375" style="38" customWidth="1"/>
    <col min="13734" max="13826" width="9" style="38"/>
    <col min="13827" max="13989" width="3.375" style="38" customWidth="1"/>
    <col min="13990" max="14082" width="9" style="38"/>
    <col min="14083" max="14245" width="3.375" style="38" customWidth="1"/>
    <col min="14246" max="14338" width="9" style="38"/>
    <col min="14339" max="14501" width="3.375" style="38" customWidth="1"/>
    <col min="14502" max="14594" width="9" style="38"/>
    <col min="14595" max="14757" width="3.375" style="38" customWidth="1"/>
    <col min="14758" max="14850" width="9" style="38"/>
    <col min="14851" max="15013" width="3.375" style="38" customWidth="1"/>
    <col min="15014" max="15106" width="9" style="38"/>
    <col min="15107" max="15269" width="3.375" style="38" customWidth="1"/>
    <col min="15270" max="15362" width="9" style="38"/>
    <col min="15363" max="15525" width="3.375" style="38" customWidth="1"/>
    <col min="15526" max="15618" width="9" style="38"/>
    <col min="15619" max="15781" width="3.375" style="38" customWidth="1"/>
    <col min="15782" max="15874" width="9" style="38"/>
    <col min="15875" max="16037" width="3.375" style="38" customWidth="1"/>
    <col min="16038" max="16130" width="9" style="38"/>
    <col min="16131" max="16293" width="3.375" style="38" customWidth="1"/>
    <col min="16294" max="16384" width="9" style="38"/>
  </cols>
  <sheetData>
    <row r="1" spans="2:53" ht="23.25" customHeight="1"/>
    <row r="2" spans="2:53" s="13" customFormat="1" ht="13.5">
      <c r="B2" s="12" t="s">
        <v>27</v>
      </c>
    </row>
    <row r="3" spans="2:53" s="13" customFormat="1" ht="30" customHeight="1" thickBot="1">
      <c r="B3" s="610" t="s">
        <v>28</v>
      </c>
      <c r="C3" s="610"/>
      <c r="D3" s="610"/>
      <c r="E3" s="610"/>
      <c r="F3" s="610"/>
      <c r="G3" s="610"/>
      <c r="H3" s="610"/>
      <c r="I3" s="610"/>
      <c r="J3" s="610"/>
      <c r="K3" s="610"/>
      <c r="L3" s="610"/>
      <c r="M3" s="610"/>
      <c r="N3" s="610"/>
      <c r="O3" s="610"/>
      <c r="P3" s="610"/>
      <c r="Q3" s="610"/>
      <c r="R3" s="610"/>
      <c r="S3" s="610"/>
      <c r="T3" s="610"/>
      <c r="U3" s="610"/>
      <c r="V3" s="610"/>
      <c r="W3" s="610"/>
      <c r="X3" s="610"/>
      <c r="Y3" s="610"/>
      <c r="Z3" s="610"/>
    </row>
    <row r="4" spans="2:53" s="13" customFormat="1" ht="26.1" customHeight="1">
      <c r="B4" s="611" t="s">
        <v>29</v>
      </c>
      <c r="C4" s="558"/>
      <c r="D4" s="558"/>
      <c r="E4" s="562"/>
      <c r="F4" s="612" t="s">
        <v>30</v>
      </c>
      <c r="G4" s="613"/>
      <c r="H4" s="613"/>
      <c r="I4" s="558" t="s">
        <v>31</v>
      </c>
      <c r="J4" s="613"/>
      <c r="K4" s="614"/>
      <c r="L4" s="615" t="s">
        <v>32</v>
      </c>
      <c r="M4" s="558"/>
      <c r="N4" s="559"/>
      <c r="O4" s="625"/>
      <c r="P4" s="626"/>
      <c r="Q4" s="626"/>
      <c r="R4" s="626"/>
      <c r="S4" s="626"/>
      <c r="T4" s="626"/>
      <c r="U4" s="626"/>
      <c r="V4" s="626"/>
      <c r="W4" s="626"/>
      <c r="X4" s="626"/>
      <c r="Y4" s="626"/>
      <c r="Z4" s="627"/>
      <c r="AB4" s="88" t="s">
        <v>209</v>
      </c>
    </row>
    <row r="5" spans="2:53" s="13" customFormat="1" ht="26.1" customHeight="1">
      <c r="B5" s="560" t="s">
        <v>33</v>
      </c>
      <c r="C5" s="533"/>
      <c r="D5" s="533"/>
      <c r="E5" s="534"/>
      <c r="F5" s="604" t="s">
        <v>34</v>
      </c>
      <c r="G5" s="593"/>
      <c r="H5" s="593"/>
      <c r="I5" s="593"/>
      <c r="J5" s="593"/>
      <c r="K5" s="593"/>
      <c r="L5" s="593"/>
      <c r="M5" s="593"/>
      <c r="N5" s="593"/>
      <c r="O5" s="593"/>
      <c r="P5" s="593"/>
      <c r="Q5" s="593"/>
      <c r="R5" s="593"/>
      <c r="S5" s="593"/>
      <c r="T5" s="593"/>
      <c r="U5" s="593"/>
      <c r="V5" s="593"/>
      <c r="W5" s="593"/>
      <c r="X5" s="593"/>
      <c r="Y5" s="593"/>
      <c r="Z5" s="605"/>
      <c r="AB5" s="13" t="s">
        <v>202</v>
      </c>
    </row>
    <row r="6" spans="2:53" s="13" customFormat="1" ht="26.1" customHeight="1">
      <c r="B6" s="560"/>
      <c r="C6" s="533"/>
      <c r="D6" s="533"/>
      <c r="E6" s="534"/>
      <c r="F6" s="570" t="s">
        <v>35</v>
      </c>
      <c r="G6" s="570"/>
      <c r="H6" s="570"/>
      <c r="I6" s="14" t="s">
        <v>36</v>
      </c>
      <c r="J6" s="594"/>
      <c r="K6" s="594"/>
      <c r="L6" s="594"/>
      <c r="M6" s="594"/>
      <c r="N6" s="594"/>
      <c r="O6" s="594"/>
      <c r="P6" s="594"/>
      <c r="Q6" s="594"/>
      <c r="R6" s="594"/>
      <c r="S6" s="594"/>
      <c r="T6" s="594"/>
      <c r="U6" s="594"/>
      <c r="V6" s="594"/>
      <c r="W6" s="594"/>
      <c r="X6" s="594"/>
      <c r="Y6" s="594"/>
      <c r="Z6" s="16" t="s">
        <v>37</v>
      </c>
    </row>
    <row r="7" spans="2:53" s="13" customFormat="1" ht="26.1" customHeight="1" thickBot="1">
      <c r="B7" s="606" t="s">
        <v>3</v>
      </c>
      <c r="C7" s="567"/>
      <c r="D7" s="567"/>
      <c r="E7" s="575"/>
      <c r="F7" s="607" t="str">
        <f>IF(基本情報入力!J4="","",基本情報入力!J4)</f>
        <v/>
      </c>
      <c r="G7" s="608"/>
      <c r="H7" s="608"/>
      <c r="I7" s="608"/>
      <c r="J7" s="608"/>
      <c r="K7" s="608"/>
      <c r="L7" s="608"/>
      <c r="M7" s="608"/>
      <c r="N7" s="608"/>
      <c r="O7" s="608"/>
      <c r="P7" s="608"/>
      <c r="Q7" s="608"/>
      <c r="R7" s="608"/>
      <c r="S7" s="608"/>
      <c r="T7" s="608"/>
      <c r="U7" s="608"/>
      <c r="V7" s="608"/>
      <c r="W7" s="608"/>
      <c r="X7" s="608"/>
      <c r="Y7" s="608"/>
      <c r="Z7" s="609"/>
    </row>
    <row r="8" spans="2:53" s="13" customFormat="1" ht="13.5">
      <c r="B8" s="17"/>
      <c r="C8" s="18" t="s">
        <v>38</v>
      </c>
      <c r="D8" s="18"/>
      <c r="E8" s="18"/>
      <c r="F8" s="18"/>
      <c r="G8" s="18"/>
      <c r="H8" s="18"/>
      <c r="I8" s="18"/>
      <c r="J8" s="18"/>
      <c r="K8" s="18"/>
      <c r="L8" s="18"/>
      <c r="M8" s="18"/>
      <c r="N8" s="18"/>
      <c r="O8" s="18"/>
      <c r="P8" s="18"/>
      <c r="Q8" s="18"/>
      <c r="R8" s="18"/>
      <c r="S8" s="18"/>
      <c r="T8" s="18"/>
      <c r="U8" s="18"/>
      <c r="V8" s="18"/>
      <c r="W8" s="18"/>
      <c r="X8" s="18"/>
      <c r="Y8" s="18"/>
      <c r="Z8" s="19"/>
    </row>
    <row r="9" spans="2:53" s="13" customFormat="1" ht="18" customHeight="1">
      <c r="B9" s="20"/>
      <c r="C9" s="84" t="s">
        <v>111</v>
      </c>
      <c r="D9" s="84"/>
      <c r="E9" s="84"/>
      <c r="F9" s="84"/>
      <c r="G9" s="84"/>
      <c r="H9" s="84"/>
      <c r="I9" s="84"/>
      <c r="J9" s="84"/>
      <c r="K9" s="84"/>
      <c r="L9" s="84"/>
      <c r="M9" s="84"/>
      <c r="N9" s="84"/>
      <c r="O9" s="84"/>
      <c r="P9" s="84"/>
      <c r="Q9" s="84"/>
      <c r="R9" s="84"/>
      <c r="S9" s="84"/>
      <c r="T9" s="84"/>
      <c r="U9" s="84"/>
      <c r="V9" s="84"/>
      <c r="W9" s="84"/>
      <c r="X9" s="84"/>
      <c r="Y9" s="84"/>
      <c r="Z9" s="85"/>
      <c r="AE9" s="83"/>
      <c r="AF9" s="83"/>
      <c r="AG9" s="83"/>
      <c r="AH9" s="83"/>
      <c r="AI9" s="83"/>
      <c r="AJ9" s="83"/>
      <c r="AK9" s="83"/>
      <c r="AL9" s="83"/>
      <c r="AM9" s="83"/>
      <c r="AN9" s="83"/>
      <c r="AO9" s="83"/>
      <c r="AP9" s="83"/>
      <c r="AQ9" s="83"/>
      <c r="AR9" s="83"/>
      <c r="AS9" s="83"/>
      <c r="AT9" s="83"/>
      <c r="AU9" s="83"/>
      <c r="AV9" s="83"/>
      <c r="AW9" s="83"/>
      <c r="AX9" s="83"/>
      <c r="AY9" s="83"/>
      <c r="AZ9" s="83"/>
      <c r="BA9" s="83"/>
    </row>
    <row r="10" spans="2:53" s="13" customFormat="1" ht="18" customHeight="1">
      <c r="B10" s="20"/>
      <c r="C10" s="84"/>
      <c r="D10" s="84"/>
      <c r="E10" s="84"/>
      <c r="F10" s="84"/>
      <c r="G10" s="84"/>
      <c r="H10" s="84"/>
      <c r="I10" s="84"/>
      <c r="J10" s="84"/>
      <c r="K10" s="84"/>
      <c r="L10" s="84"/>
      <c r="M10" s="84"/>
      <c r="N10" s="84"/>
      <c r="O10" s="84"/>
      <c r="P10" s="84"/>
      <c r="Q10" s="84"/>
      <c r="R10" s="84"/>
      <c r="S10" s="84"/>
      <c r="T10" s="84"/>
      <c r="U10" s="84"/>
      <c r="V10" s="84"/>
      <c r="W10" s="84"/>
      <c r="X10" s="84"/>
      <c r="Y10" s="84"/>
      <c r="Z10" s="85"/>
      <c r="AE10" s="83"/>
      <c r="AF10" s="83"/>
      <c r="AG10" s="83"/>
      <c r="AH10" s="83"/>
      <c r="AI10" s="83"/>
      <c r="AJ10" s="83"/>
      <c r="AK10" s="83"/>
      <c r="AL10" s="83"/>
      <c r="AM10" s="83"/>
      <c r="AN10" s="83"/>
      <c r="AO10" s="83"/>
      <c r="AP10" s="83"/>
      <c r="AQ10" s="83"/>
      <c r="AR10" s="83"/>
      <c r="AS10" s="83"/>
      <c r="AT10" s="83"/>
      <c r="AU10" s="83"/>
      <c r="AV10" s="83"/>
      <c r="AW10" s="83"/>
      <c r="AX10" s="83"/>
      <c r="AY10" s="83"/>
      <c r="AZ10" s="83"/>
      <c r="BA10" s="83"/>
    </row>
    <row r="11" spans="2:53" s="13" customFormat="1" ht="18" customHeight="1">
      <c r="B11" s="20"/>
      <c r="C11" s="84" t="s">
        <v>112</v>
      </c>
      <c r="D11" s="84"/>
      <c r="E11" s="84"/>
      <c r="F11" s="84"/>
      <c r="G11" s="84"/>
      <c r="H11" s="84"/>
      <c r="I11" s="84"/>
      <c r="J11" s="84"/>
      <c r="K11" s="84"/>
      <c r="L11" s="84"/>
      <c r="M11" s="84"/>
      <c r="N11" s="84"/>
      <c r="O11" s="84"/>
      <c r="P11" s="84"/>
      <c r="Q11" s="84"/>
      <c r="R11" s="84"/>
      <c r="S11" s="84"/>
      <c r="T11" s="84"/>
      <c r="U11" s="84"/>
      <c r="V11" s="84"/>
      <c r="W11" s="84"/>
      <c r="X11" s="84"/>
      <c r="Y11" s="84"/>
      <c r="Z11" s="85"/>
      <c r="AE11" s="83"/>
      <c r="AF11" s="49"/>
      <c r="AG11" s="83"/>
      <c r="AH11" s="83"/>
      <c r="AI11" s="83"/>
      <c r="AJ11" s="83"/>
      <c r="AK11" s="83"/>
      <c r="AL11" s="83"/>
      <c r="AM11" s="83"/>
      <c r="AN11" s="83"/>
      <c r="AO11" s="83"/>
      <c r="AP11" s="83"/>
      <c r="AQ11" s="83"/>
      <c r="AR11" s="83"/>
      <c r="AS11" s="83"/>
      <c r="AT11" s="83"/>
      <c r="AU11" s="83"/>
      <c r="AV11" s="83"/>
      <c r="AW11" s="83"/>
      <c r="AX11" s="83"/>
      <c r="AY11" s="83"/>
      <c r="AZ11" s="83"/>
      <c r="BA11" s="83"/>
    </row>
    <row r="12" spans="2:53" s="13" customFormat="1" ht="18" customHeight="1">
      <c r="B12" s="20"/>
      <c r="C12" s="84" t="s">
        <v>113</v>
      </c>
      <c r="D12" s="84"/>
      <c r="E12" s="84"/>
      <c r="F12" s="84"/>
      <c r="G12" s="84"/>
      <c r="H12" s="84"/>
      <c r="I12" s="84"/>
      <c r="J12" s="84"/>
      <c r="K12" s="84"/>
      <c r="L12" s="84"/>
      <c r="M12" s="84"/>
      <c r="N12" s="84"/>
      <c r="O12" s="84"/>
      <c r="P12" s="84"/>
      <c r="Q12" s="84"/>
      <c r="R12" s="84"/>
      <c r="S12" s="84"/>
      <c r="T12" s="84"/>
      <c r="U12" s="84"/>
      <c r="V12" s="84"/>
      <c r="W12" s="84"/>
      <c r="X12" s="84"/>
      <c r="Y12" s="84"/>
      <c r="Z12" s="85"/>
      <c r="AE12" s="83"/>
      <c r="AF12" s="83"/>
      <c r="AG12" s="83"/>
      <c r="AH12" s="83"/>
      <c r="AI12" s="83"/>
      <c r="AJ12" s="83"/>
      <c r="AK12" s="83"/>
      <c r="AL12" s="83"/>
      <c r="AM12" s="83"/>
      <c r="AN12" s="83"/>
      <c r="AO12" s="83"/>
      <c r="AP12" s="83"/>
      <c r="AQ12" s="83"/>
      <c r="AR12" s="83"/>
      <c r="AS12" s="83"/>
      <c r="AT12" s="83"/>
      <c r="AU12" s="83"/>
      <c r="AV12" s="83"/>
      <c r="AW12" s="83"/>
      <c r="AX12" s="83"/>
      <c r="AY12" s="83"/>
      <c r="AZ12" s="83"/>
      <c r="BA12" s="83"/>
    </row>
    <row r="13" spans="2:53" s="13" customFormat="1" ht="18" customHeight="1">
      <c r="B13" s="20"/>
      <c r="C13" s="84" t="s">
        <v>114</v>
      </c>
      <c r="D13" s="84"/>
      <c r="E13" s="84"/>
      <c r="F13" s="84"/>
      <c r="G13" s="84"/>
      <c r="H13" s="84"/>
      <c r="I13" s="84"/>
      <c r="J13" s="84"/>
      <c r="K13" s="84"/>
      <c r="L13" s="84"/>
      <c r="M13" s="84"/>
      <c r="N13" s="84"/>
      <c r="O13" s="84"/>
      <c r="P13" s="84"/>
      <c r="Q13" s="84"/>
      <c r="R13" s="84"/>
      <c r="S13" s="84"/>
      <c r="T13" s="84"/>
      <c r="U13" s="84"/>
      <c r="V13" s="84"/>
      <c r="W13" s="84"/>
      <c r="X13" s="84"/>
      <c r="Y13" s="84"/>
      <c r="Z13" s="85"/>
      <c r="AE13" s="83"/>
      <c r="AF13" s="83"/>
      <c r="AG13" s="83"/>
      <c r="AH13" s="83"/>
      <c r="AI13" s="83"/>
      <c r="AJ13" s="83"/>
      <c r="AK13" s="83"/>
      <c r="AL13" s="83"/>
      <c r="AM13" s="83"/>
      <c r="AN13" s="83"/>
      <c r="AO13" s="83"/>
      <c r="AP13" s="83"/>
      <c r="AQ13" s="83"/>
      <c r="AR13" s="83"/>
      <c r="AS13" s="83"/>
      <c r="AT13" s="83"/>
      <c r="AU13" s="83"/>
      <c r="AV13" s="83"/>
      <c r="AW13" s="83"/>
      <c r="AX13" s="83"/>
      <c r="AY13" s="83"/>
      <c r="AZ13" s="83"/>
      <c r="BA13" s="83"/>
    </row>
    <row r="14" spans="2:53" s="13" customFormat="1" ht="18" customHeight="1">
      <c r="B14" s="20"/>
      <c r="C14" s="84"/>
      <c r="D14" s="84"/>
      <c r="E14" s="84"/>
      <c r="F14" s="84"/>
      <c r="G14" s="84"/>
      <c r="H14" s="84"/>
      <c r="I14" s="84"/>
      <c r="J14" s="84"/>
      <c r="L14" s="86"/>
      <c r="M14" s="86"/>
      <c r="N14" s="86"/>
      <c r="O14" s="86"/>
      <c r="P14" s="86"/>
      <c r="Q14" s="86"/>
      <c r="R14" s="86"/>
      <c r="S14" s="84"/>
      <c r="T14" s="84"/>
      <c r="U14" s="84"/>
      <c r="V14" s="84"/>
      <c r="W14" s="84"/>
      <c r="X14" s="84"/>
      <c r="Y14" s="84"/>
      <c r="Z14" s="85"/>
      <c r="AE14" s="83"/>
      <c r="AF14" s="83"/>
      <c r="AG14" s="83"/>
      <c r="AH14" s="83"/>
      <c r="AI14" s="83"/>
      <c r="AJ14" s="83"/>
      <c r="AK14" s="83"/>
      <c r="AL14" s="83"/>
      <c r="AM14" s="83"/>
      <c r="AN14" s="83"/>
      <c r="AO14" s="83"/>
      <c r="AP14" s="83"/>
      <c r="AQ14" s="83"/>
      <c r="AR14" s="83"/>
      <c r="AS14" s="83"/>
      <c r="AT14" s="83"/>
      <c r="AU14" s="83"/>
      <c r="AV14" s="83"/>
      <c r="AW14" s="83"/>
      <c r="AX14" s="83"/>
      <c r="AY14" s="83"/>
      <c r="AZ14" s="83"/>
      <c r="BA14" s="83"/>
    </row>
    <row r="15" spans="2:53" s="13" customFormat="1" ht="18" customHeight="1">
      <c r="B15" s="20"/>
      <c r="C15" s="84"/>
      <c r="D15" s="84"/>
      <c r="E15" s="84"/>
      <c r="F15" s="84"/>
      <c r="G15" s="84"/>
      <c r="H15" s="84"/>
      <c r="I15" s="84"/>
      <c r="J15" s="84"/>
      <c r="K15" s="84"/>
      <c r="L15" s="84"/>
      <c r="M15" s="84"/>
      <c r="N15" s="84"/>
      <c r="O15" s="84"/>
      <c r="P15" s="84"/>
      <c r="Q15" s="84"/>
      <c r="R15" s="84"/>
      <c r="S15" s="84"/>
      <c r="T15" s="84"/>
      <c r="U15" s="84"/>
      <c r="V15" s="84"/>
      <c r="W15" s="84"/>
      <c r="X15" s="84"/>
      <c r="Y15" s="84"/>
      <c r="Z15" s="85"/>
      <c r="AE15" s="83"/>
      <c r="AF15" s="83"/>
      <c r="AG15" s="83"/>
      <c r="AH15" s="83"/>
      <c r="AI15" s="83"/>
      <c r="AJ15" s="83"/>
      <c r="AK15" s="83"/>
      <c r="AL15" s="83"/>
      <c r="AM15" s="83"/>
      <c r="AN15" s="83"/>
      <c r="AO15" s="83"/>
      <c r="AP15" s="83"/>
      <c r="AQ15" s="83"/>
      <c r="AR15" s="83"/>
      <c r="AS15" s="83"/>
      <c r="AT15" s="83"/>
      <c r="AU15" s="83"/>
      <c r="AV15" s="83"/>
      <c r="AW15" s="83"/>
      <c r="AX15" s="83"/>
      <c r="AY15" s="83"/>
      <c r="AZ15" s="83"/>
      <c r="BA15" s="83"/>
    </row>
    <row r="16" spans="2:53" s="13" customFormat="1" ht="18" customHeight="1">
      <c r="B16" s="20"/>
      <c r="C16" s="84"/>
      <c r="D16" s="84"/>
      <c r="E16" s="84"/>
      <c r="F16" s="84"/>
      <c r="G16" s="84"/>
      <c r="H16" s="84"/>
      <c r="I16" s="84"/>
      <c r="J16" s="84"/>
      <c r="K16" s="84"/>
      <c r="L16" s="84"/>
      <c r="M16" s="84"/>
      <c r="N16" s="84"/>
      <c r="O16" s="84"/>
      <c r="P16" s="84"/>
      <c r="Q16" s="84"/>
      <c r="R16" s="84"/>
      <c r="S16" s="84"/>
      <c r="T16" s="84"/>
      <c r="U16" s="84"/>
      <c r="V16" s="84"/>
      <c r="W16" s="84"/>
      <c r="X16" s="84"/>
      <c r="Y16" s="84"/>
      <c r="Z16" s="85"/>
      <c r="AE16" s="83"/>
      <c r="AF16" s="83"/>
      <c r="AG16" s="83"/>
      <c r="AH16" s="83"/>
      <c r="AI16" s="83"/>
      <c r="AJ16" s="83"/>
      <c r="AK16" s="83"/>
      <c r="AL16" s="83"/>
      <c r="AM16" s="83"/>
      <c r="AN16" s="83"/>
      <c r="AO16" s="83"/>
      <c r="AP16" s="83"/>
      <c r="AQ16" s="83"/>
      <c r="AR16" s="83"/>
      <c r="AS16" s="83"/>
      <c r="AT16" s="83"/>
      <c r="AU16" s="83"/>
      <c r="AV16" s="83"/>
      <c r="AW16" s="83"/>
      <c r="AX16" s="83"/>
      <c r="AY16" s="83"/>
      <c r="AZ16" s="83"/>
      <c r="BA16" s="83"/>
    </row>
    <row r="17" spans="2:53" s="13" customFormat="1" ht="18" customHeight="1">
      <c r="B17" s="20"/>
      <c r="C17" s="84"/>
      <c r="D17" s="84"/>
      <c r="E17" s="84"/>
      <c r="F17" s="84"/>
      <c r="G17" s="84"/>
      <c r="H17" s="84"/>
      <c r="I17" s="84"/>
      <c r="J17" s="84"/>
      <c r="K17" s="84"/>
      <c r="L17" s="84"/>
      <c r="M17" s="84"/>
      <c r="N17" s="84"/>
      <c r="O17" s="84"/>
      <c r="P17" s="84"/>
      <c r="Q17" s="84"/>
      <c r="R17" s="84"/>
      <c r="S17" s="84"/>
      <c r="T17" s="84"/>
      <c r="U17" s="84"/>
      <c r="V17" s="84"/>
      <c r="W17" s="84"/>
      <c r="X17" s="84"/>
      <c r="Y17" s="84"/>
      <c r="Z17" s="85"/>
      <c r="AE17" s="83"/>
      <c r="AF17" s="83"/>
      <c r="AG17" s="83"/>
      <c r="AH17" s="83"/>
      <c r="AI17" s="83"/>
      <c r="AJ17" s="83"/>
      <c r="AK17" s="83"/>
      <c r="AL17" s="83"/>
      <c r="AM17" s="83"/>
      <c r="AN17" s="83"/>
      <c r="AO17" s="83"/>
      <c r="AP17" s="83"/>
      <c r="AQ17" s="83"/>
      <c r="AR17" s="83"/>
      <c r="AS17" s="83"/>
      <c r="AT17" s="83"/>
      <c r="AU17" s="83"/>
      <c r="AV17" s="83"/>
      <c r="AW17" s="83"/>
      <c r="AX17" s="83"/>
      <c r="AY17" s="83"/>
      <c r="AZ17" s="83"/>
      <c r="BA17" s="83"/>
    </row>
    <row r="18" spans="2:53" s="13" customFormat="1" ht="18" customHeight="1">
      <c r="B18" s="20"/>
      <c r="C18" s="84"/>
      <c r="D18" s="84"/>
      <c r="E18" s="84"/>
      <c r="F18" s="84"/>
      <c r="G18" s="84"/>
      <c r="H18" s="84"/>
      <c r="I18" s="84"/>
      <c r="J18" s="84"/>
      <c r="K18" s="84"/>
      <c r="L18" s="84"/>
      <c r="M18" s="84"/>
      <c r="N18" s="84"/>
      <c r="O18" s="84"/>
      <c r="P18" s="84"/>
      <c r="Q18" s="84"/>
      <c r="R18" s="84"/>
      <c r="S18" s="84"/>
      <c r="T18" s="84"/>
      <c r="U18" s="84"/>
      <c r="V18" s="84"/>
      <c r="W18" s="84"/>
      <c r="X18" s="84"/>
      <c r="Y18" s="84"/>
      <c r="Z18" s="85"/>
      <c r="AE18" s="83"/>
      <c r="AF18" s="83"/>
      <c r="AG18" s="83"/>
      <c r="AH18" s="83"/>
      <c r="AI18" s="83"/>
      <c r="AJ18" s="83"/>
      <c r="AK18" s="83"/>
      <c r="AL18" s="83"/>
      <c r="AM18" s="83"/>
      <c r="AN18" s="83"/>
      <c r="AO18" s="83"/>
      <c r="AP18" s="83"/>
      <c r="AQ18" s="83"/>
      <c r="AR18" s="83"/>
      <c r="AS18" s="83"/>
      <c r="AT18" s="83"/>
      <c r="AU18" s="83"/>
      <c r="AV18" s="83"/>
      <c r="AW18" s="83"/>
      <c r="AX18" s="83"/>
      <c r="AY18" s="83"/>
      <c r="AZ18" s="83"/>
      <c r="BA18" s="83"/>
    </row>
    <row r="19" spans="2:53" s="13" customFormat="1" ht="18" customHeight="1">
      <c r="B19" s="20"/>
      <c r="C19" s="84"/>
      <c r="D19" s="84"/>
      <c r="E19" s="84"/>
      <c r="F19" s="84"/>
      <c r="G19" s="84"/>
      <c r="H19" s="84"/>
      <c r="I19" s="84"/>
      <c r="J19" s="84"/>
      <c r="K19" s="84"/>
      <c r="L19" s="84"/>
      <c r="M19" s="84"/>
      <c r="N19" s="84"/>
      <c r="O19" s="84"/>
      <c r="P19" s="84"/>
      <c r="Q19" s="84"/>
      <c r="R19" s="84"/>
      <c r="S19" s="84"/>
      <c r="T19" s="84"/>
      <c r="U19" s="84"/>
      <c r="V19" s="84"/>
      <c r="W19" s="84"/>
      <c r="X19" s="84"/>
      <c r="Y19" s="84"/>
      <c r="Z19" s="85"/>
      <c r="AE19" s="83"/>
      <c r="AF19" s="83"/>
      <c r="AG19" s="83"/>
      <c r="AH19" s="83"/>
      <c r="AI19" s="83"/>
      <c r="AJ19" s="83"/>
      <c r="AK19" s="83"/>
      <c r="AL19" s="83"/>
      <c r="AM19" s="83"/>
      <c r="AN19" s="83"/>
      <c r="AO19" s="83"/>
      <c r="AP19" s="83"/>
      <c r="AQ19" s="83"/>
      <c r="AR19" s="83"/>
      <c r="AS19" s="83"/>
      <c r="AT19" s="83"/>
      <c r="AU19" s="83"/>
      <c r="AV19" s="83"/>
      <c r="AW19" s="83"/>
      <c r="AX19" s="83"/>
      <c r="AY19" s="83"/>
      <c r="AZ19" s="83"/>
      <c r="BA19" s="83"/>
    </row>
    <row r="20" spans="2:53" s="13" customFormat="1" ht="18" customHeight="1">
      <c r="B20" s="20"/>
      <c r="C20" s="84"/>
      <c r="D20" s="84"/>
      <c r="E20" s="84"/>
      <c r="F20" s="84"/>
      <c r="G20" s="84"/>
      <c r="H20" s="84"/>
      <c r="I20" s="84"/>
      <c r="J20" s="84"/>
      <c r="K20" s="84"/>
      <c r="L20" s="84"/>
      <c r="M20" s="84"/>
      <c r="N20" s="84"/>
      <c r="O20" s="84"/>
      <c r="P20" s="84"/>
      <c r="Q20" s="84"/>
      <c r="R20" s="84"/>
      <c r="S20" s="84"/>
      <c r="T20" s="84"/>
      <c r="U20" s="84"/>
      <c r="V20" s="84"/>
      <c r="W20" s="84"/>
      <c r="X20" s="84"/>
      <c r="Y20" s="84"/>
      <c r="Z20" s="85"/>
      <c r="AE20" s="83"/>
      <c r="AF20" s="83"/>
      <c r="AG20" s="83"/>
      <c r="AH20" s="83"/>
      <c r="AI20" s="83"/>
      <c r="AJ20" s="83"/>
      <c r="AK20" s="83"/>
      <c r="AL20" s="83"/>
      <c r="AM20" s="83"/>
      <c r="AN20" s="83"/>
      <c r="AO20" s="83"/>
      <c r="AP20" s="83"/>
      <c r="AQ20" s="83"/>
      <c r="AR20" s="83"/>
      <c r="AS20" s="83"/>
      <c r="AT20" s="83"/>
      <c r="AU20" s="83"/>
      <c r="AV20" s="83"/>
      <c r="AW20" s="83"/>
      <c r="AX20" s="83"/>
      <c r="AY20" s="83"/>
      <c r="AZ20" s="83"/>
      <c r="BA20" s="83"/>
    </row>
    <row r="21" spans="2:53" s="13" customFormat="1" ht="18" customHeight="1">
      <c r="B21" s="20"/>
      <c r="C21" s="84"/>
      <c r="D21" s="84"/>
      <c r="E21" s="84"/>
      <c r="F21" s="84"/>
      <c r="G21" s="84"/>
      <c r="H21" s="84"/>
      <c r="I21" s="84"/>
      <c r="J21" s="84"/>
      <c r="K21" s="84"/>
      <c r="L21" s="84"/>
      <c r="M21" s="84"/>
      <c r="N21" s="84"/>
      <c r="O21" s="84"/>
      <c r="P21" s="84"/>
      <c r="Q21" s="84"/>
      <c r="R21" s="84"/>
      <c r="S21" s="84"/>
      <c r="T21" s="84"/>
      <c r="U21" s="84"/>
      <c r="V21" s="84"/>
      <c r="W21" s="84"/>
      <c r="X21" s="84"/>
      <c r="Y21" s="84"/>
      <c r="Z21" s="85"/>
      <c r="AE21" s="83"/>
      <c r="AF21" s="83"/>
      <c r="AG21" s="83"/>
      <c r="AH21" s="83"/>
      <c r="AI21" s="83"/>
      <c r="AJ21" s="83"/>
      <c r="AK21" s="83"/>
      <c r="AL21" s="83"/>
      <c r="AM21" s="83"/>
      <c r="AN21" s="83"/>
      <c r="AO21" s="83"/>
      <c r="AP21" s="83"/>
      <c r="AQ21" s="83"/>
      <c r="AR21" s="83"/>
      <c r="AS21" s="83"/>
      <c r="AT21" s="83"/>
      <c r="AU21" s="83"/>
      <c r="AV21" s="83"/>
      <c r="AW21" s="83"/>
      <c r="AX21" s="83"/>
      <c r="AY21" s="83"/>
      <c r="AZ21" s="83"/>
      <c r="BA21" s="83"/>
    </row>
    <row r="22" spans="2:53" s="13" customFormat="1" ht="18" customHeight="1">
      <c r="B22" s="20"/>
      <c r="C22" s="84"/>
      <c r="D22" s="84"/>
      <c r="E22" s="84"/>
      <c r="F22" s="84"/>
      <c r="G22" s="84"/>
      <c r="H22" s="84"/>
      <c r="I22" s="84"/>
      <c r="J22" s="84"/>
      <c r="K22" s="84"/>
      <c r="L22" s="84"/>
      <c r="M22" s="84"/>
      <c r="N22" s="84"/>
      <c r="O22" s="84"/>
      <c r="P22" s="84"/>
      <c r="Q22" s="84"/>
      <c r="R22" s="84"/>
      <c r="S22" s="84"/>
      <c r="T22" s="84"/>
      <c r="U22" s="84"/>
      <c r="V22" s="84"/>
      <c r="W22" s="84"/>
      <c r="X22" s="84"/>
      <c r="Y22" s="84"/>
      <c r="Z22" s="85"/>
      <c r="AE22" s="83"/>
      <c r="AF22" s="83"/>
      <c r="AG22" s="83"/>
      <c r="AH22" s="83"/>
      <c r="AI22" s="83"/>
      <c r="AJ22" s="83"/>
      <c r="AK22" s="83"/>
      <c r="AL22" s="83"/>
      <c r="AM22" s="83"/>
      <c r="AN22" s="83"/>
      <c r="AO22" s="83"/>
      <c r="AP22" s="83"/>
      <c r="AQ22" s="83"/>
      <c r="AR22" s="83"/>
      <c r="AS22" s="83"/>
      <c r="AT22" s="83"/>
      <c r="AU22" s="83"/>
      <c r="AV22" s="83"/>
      <c r="AW22" s="83"/>
      <c r="AX22" s="83"/>
      <c r="AY22" s="83"/>
      <c r="AZ22" s="83"/>
      <c r="BA22" s="83"/>
    </row>
    <row r="23" spans="2:53" s="13" customFormat="1" ht="18" customHeight="1">
      <c r="B23" s="20"/>
      <c r="C23" s="84"/>
      <c r="D23" s="84"/>
      <c r="E23" s="84"/>
      <c r="F23" s="84"/>
      <c r="G23" s="84"/>
      <c r="H23" s="84"/>
      <c r="I23" s="84"/>
      <c r="J23" s="84"/>
      <c r="K23" s="84"/>
      <c r="L23" s="84"/>
      <c r="M23" s="84"/>
      <c r="N23" s="84"/>
      <c r="O23" s="84"/>
      <c r="P23" s="84"/>
      <c r="Q23" s="84"/>
      <c r="R23" s="84"/>
      <c r="S23" s="84"/>
      <c r="T23" s="84"/>
      <c r="U23" s="84"/>
      <c r="V23" s="84"/>
      <c r="W23" s="84"/>
      <c r="X23" s="84"/>
      <c r="Y23" s="84"/>
      <c r="Z23" s="85"/>
      <c r="AE23" s="83"/>
      <c r="AF23" s="83"/>
      <c r="AG23" s="83"/>
      <c r="AH23" s="83"/>
      <c r="AI23" s="83"/>
      <c r="AJ23" s="83"/>
      <c r="AK23" s="83"/>
      <c r="AL23" s="83"/>
      <c r="AM23" s="83"/>
      <c r="AN23" s="83"/>
      <c r="AO23" s="83"/>
      <c r="AP23" s="83"/>
      <c r="AQ23" s="83"/>
      <c r="AR23" s="83"/>
      <c r="AS23" s="83"/>
      <c r="AT23" s="83"/>
      <c r="AU23" s="83"/>
      <c r="AV23" s="83"/>
      <c r="AW23" s="83"/>
      <c r="AX23" s="83"/>
      <c r="AY23" s="83"/>
      <c r="AZ23" s="83"/>
      <c r="BA23" s="83"/>
    </row>
    <row r="24" spans="2:53" s="13" customFormat="1" ht="26.1" customHeight="1" thickBot="1">
      <c r="B24" s="21"/>
      <c r="C24" s="573"/>
      <c r="D24" s="573"/>
      <c r="E24" s="573"/>
      <c r="F24" s="573"/>
      <c r="G24" s="573"/>
      <c r="H24" s="573"/>
      <c r="I24" s="573"/>
      <c r="J24" s="573"/>
      <c r="K24" s="573"/>
      <c r="L24" s="573"/>
      <c r="M24" s="596"/>
      <c r="N24" s="596"/>
      <c r="O24" s="596"/>
      <c r="P24" s="596"/>
      <c r="Q24" s="596"/>
      <c r="R24" s="596"/>
      <c r="S24" s="596"/>
      <c r="T24" s="596"/>
      <c r="U24" s="596"/>
      <c r="V24" s="596"/>
      <c r="W24" s="596"/>
      <c r="X24" s="596"/>
      <c r="Y24" s="596"/>
      <c r="Z24" s="22"/>
    </row>
    <row r="25" spans="2:53" s="13" customFormat="1" ht="15.95" customHeight="1">
      <c r="B25" s="23"/>
      <c r="C25" s="628" t="s">
        <v>7</v>
      </c>
      <c r="D25" s="570" t="s">
        <v>41</v>
      </c>
      <c r="E25" s="570"/>
      <c r="F25" s="570"/>
      <c r="G25" s="570"/>
      <c r="H25" s="629" t="s">
        <v>42</v>
      </c>
      <c r="I25" s="629"/>
      <c r="J25" s="570"/>
      <c r="K25" s="630" t="s">
        <v>43</v>
      </c>
      <c r="L25" s="630"/>
      <c r="M25" s="570"/>
      <c r="N25" s="630" t="s">
        <v>44</v>
      </c>
      <c r="O25" s="630"/>
      <c r="P25" s="570"/>
      <c r="Q25" s="630" t="s">
        <v>45</v>
      </c>
      <c r="R25" s="630"/>
      <c r="S25" s="570"/>
      <c r="T25" s="24"/>
      <c r="U25" s="630" t="s">
        <v>46</v>
      </c>
      <c r="V25" s="630"/>
      <c r="W25" s="570" t="s">
        <v>47</v>
      </c>
      <c r="X25" s="570"/>
      <c r="Y25" s="570"/>
      <c r="Z25" s="16"/>
    </row>
    <row r="26" spans="2:53" s="13" customFormat="1" ht="15.95" customHeight="1">
      <c r="B26" s="631" t="s">
        <v>48</v>
      </c>
      <c r="C26" s="590"/>
      <c r="D26" s="570"/>
      <c r="E26" s="570"/>
      <c r="F26" s="570"/>
      <c r="G26" s="570"/>
      <c r="H26" s="601"/>
      <c r="I26" s="601"/>
      <c r="J26" s="570"/>
      <c r="K26" s="570"/>
      <c r="L26" s="570"/>
      <c r="M26" s="570"/>
      <c r="N26" s="570"/>
      <c r="O26" s="570"/>
      <c r="P26" s="570"/>
      <c r="Q26" s="570"/>
      <c r="R26" s="570"/>
      <c r="S26" s="570"/>
      <c r="T26" s="24"/>
      <c r="U26" s="570"/>
      <c r="V26" s="570"/>
      <c r="W26" s="570"/>
      <c r="X26" s="570"/>
      <c r="Y26" s="570"/>
      <c r="Z26" s="16"/>
    </row>
    <row r="27" spans="2:53" s="13" customFormat="1" ht="15.95" customHeight="1">
      <c r="B27" s="631"/>
      <c r="C27" s="590"/>
      <c r="H27" s="594" t="s">
        <v>49</v>
      </c>
      <c r="I27" s="594"/>
      <c r="J27" s="594"/>
      <c r="K27" s="87" t="s">
        <v>115</v>
      </c>
      <c r="L27" s="87"/>
      <c r="M27" s="87"/>
      <c r="N27" s="87"/>
      <c r="O27" s="87"/>
      <c r="P27" s="87"/>
      <c r="Q27" s="87"/>
      <c r="R27" s="87"/>
      <c r="S27" s="87"/>
      <c r="T27" s="87"/>
      <c r="U27" s="87"/>
      <c r="V27" s="87"/>
      <c r="W27" s="87"/>
      <c r="X27" s="87"/>
      <c r="Z27" s="16"/>
    </row>
    <row r="28" spans="2:53" s="13" customFormat="1" ht="15.95" customHeight="1">
      <c r="B28" s="631"/>
      <c r="C28" s="590"/>
      <c r="H28" s="594"/>
      <c r="I28" s="594"/>
      <c r="J28" s="594"/>
      <c r="K28" s="87" t="s">
        <v>116</v>
      </c>
      <c r="L28" s="87"/>
      <c r="M28" s="87"/>
      <c r="N28" s="87"/>
      <c r="O28" s="87"/>
      <c r="P28" s="87"/>
      <c r="Q28" s="87"/>
      <c r="R28" s="87"/>
      <c r="S28" s="87"/>
      <c r="T28" s="87"/>
      <c r="U28" s="87"/>
      <c r="V28" s="87"/>
      <c r="W28" s="87"/>
      <c r="X28" s="87"/>
      <c r="Z28" s="16"/>
    </row>
    <row r="29" spans="2:53" s="13" customFormat="1" ht="15.95" customHeight="1">
      <c r="B29" s="631"/>
      <c r="C29" s="590"/>
      <c r="H29" s="594"/>
      <c r="I29" s="594"/>
      <c r="J29" s="594"/>
      <c r="K29" s="87" t="s">
        <v>117</v>
      </c>
      <c r="L29" s="87"/>
      <c r="M29" s="87"/>
      <c r="N29" s="87"/>
      <c r="O29" s="570"/>
      <c r="P29" s="570"/>
      <c r="Q29" s="570"/>
      <c r="R29" s="570"/>
      <c r="S29" s="87" t="s">
        <v>118</v>
      </c>
      <c r="T29" s="87"/>
      <c r="U29" s="87"/>
      <c r="V29" s="87"/>
      <c r="W29" s="87"/>
      <c r="X29" s="87"/>
      <c r="Z29" s="16"/>
      <c r="AB29" s="88" t="s">
        <v>119</v>
      </c>
    </row>
    <row r="30" spans="2:53" s="13" customFormat="1" ht="15.95" customHeight="1">
      <c r="B30" s="27" t="s">
        <v>51</v>
      </c>
      <c r="C30" s="599"/>
      <c r="D30" s="28"/>
      <c r="E30" s="28"/>
      <c r="F30" s="28"/>
      <c r="G30" s="28"/>
      <c r="H30" s="28"/>
      <c r="I30" s="28"/>
      <c r="J30" s="28"/>
      <c r="K30" s="28"/>
      <c r="L30" s="28"/>
      <c r="M30" s="28"/>
      <c r="N30" s="602"/>
      <c r="O30" s="602"/>
      <c r="P30" s="602" t="s">
        <v>52</v>
      </c>
      <c r="Q30" s="602"/>
      <c r="R30" s="632"/>
      <c r="S30" s="632"/>
      <c r="T30" s="632"/>
      <c r="U30" s="632"/>
      <c r="V30" s="632"/>
      <c r="W30" s="632"/>
      <c r="X30" s="632"/>
      <c r="Y30" s="632"/>
      <c r="Z30" s="29"/>
      <c r="AB30" s="13" t="s">
        <v>202</v>
      </c>
    </row>
    <row r="31" spans="2:53" s="13" customFormat="1" ht="15.95" customHeight="1">
      <c r="B31" s="30"/>
      <c r="C31" s="589" t="s">
        <v>53</v>
      </c>
      <c r="D31" s="567" t="s">
        <v>41</v>
      </c>
      <c r="E31" s="567"/>
      <c r="F31" s="567"/>
      <c r="G31" s="567"/>
      <c r="H31" s="592" t="s">
        <v>54</v>
      </c>
      <c r="I31" s="593"/>
      <c r="J31" s="567"/>
      <c r="K31" s="567" t="s">
        <v>44</v>
      </c>
      <c r="L31" s="567"/>
      <c r="M31" s="567"/>
      <c r="N31" s="567" t="s">
        <v>45</v>
      </c>
      <c r="O31" s="567"/>
      <c r="P31" s="567"/>
      <c r="Q31" s="567" t="s">
        <v>55</v>
      </c>
      <c r="R31" s="567"/>
      <c r="S31" s="567"/>
      <c r="T31" s="31"/>
      <c r="U31" s="587" t="s">
        <v>56</v>
      </c>
      <c r="V31" s="567"/>
      <c r="W31" s="567" t="s">
        <v>47</v>
      </c>
      <c r="X31" s="567"/>
      <c r="Y31" s="567"/>
      <c r="Z31" s="32"/>
    </row>
    <row r="32" spans="2:53" s="13" customFormat="1" ht="15.95" customHeight="1">
      <c r="B32" s="631" t="s">
        <v>57</v>
      </c>
      <c r="C32" s="590"/>
      <c r="D32" s="570"/>
      <c r="E32" s="570"/>
      <c r="F32" s="570"/>
      <c r="G32" s="570"/>
      <c r="H32" s="594"/>
      <c r="I32" s="594"/>
      <c r="J32" s="570"/>
      <c r="K32" s="570"/>
      <c r="L32" s="570"/>
      <c r="M32" s="570"/>
      <c r="N32" s="570"/>
      <c r="O32" s="570"/>
      <c r="P32" s="570"/>
      <c r="Q32" s="570"/>
      <c r="R32" s="570"/>
      <c r="S32" s="570"/>
      <c r="T32" s="24"/>
      <c r="U32" s="570"/>
      <c r="V32" s="570"/>
      <c r="W32" s="570"/>
      <c r="X32" s="570"/>
      <c r="Y32" s="570"/>
      <c r="Z32" s="16"/>
    </row>
    <row r="33" spans="2:26" s="13" customFormat="1" ht="15.95" customHeight="1">
      <c r="B33" s="631"/>
      <c r="C33" s="590"/>
      <c r="H33" s="594" t="s">
        <v>58</v>
      </c>
      <c r="I33" s="594"/>
      <c r="J33" s="594"/>
      <c r="K33" s="595"/>
      <c r="L33" s="595"/>
      <c r="M33" s="595"/>
      <c r="N33" s="595"/>
      <c r="O33" s="595"/>
      <c r="P33" s="595"/>
      <c r="Q33" s="595"/>
      <c r="R33" s="595"/>
      <c r="S33" s="595"/>
      <c r="T33" s="595"/>
      <c r="U33" s="595"/>
      <c r="V33" s="595"/>
      <c r="W33" s="595"/>
      <c r="X33" s="595"/>
      <c r="Z33" s="16"/>
    </row>
    <row r="34" spans="2:26" s="13" customFormat="1" ht="15.95" customHeight="1">
      <c r="B34" s="631"/>
      <c r="C34" s="590"/>
      <c r="H34" s="594"/>
      <c r="I34" s="594"/>
      <c r="J34" s="594"/>
      <c r="K34" s="595"/>
      <c r="L34" s="595"/>
      <c r="M34" s="595"/>
      <c r="N34" s="595"/>
      <c r="O34" s="595"/>
      <c r="P34" s="595"/>
      <c r="Q34" s="595"/>
      <c r="R34" s="595"/>
      <c r="S34" s="595"/>
      <c r="T34" s="595"/>
      <c r="U34" s="595"/>
      <c r="V34" s="595"/>
      <c r="W34" s="595"/>
      <c r="X34" s="595"/>
      <c r="Z34" s="16"/>
    </row>
    <row r="35" spans="2:26" s="13" customFormat="1" ht="15.95" customHeight="1">
      <c r="B35" s="631"/>
      <c r="C35" s="590"/>
      <c r="H35" s="594"/>
      <c r="I35" s="594"/>
      <c r="J35" s="594"/>
      <c r="K35" s="595"/>
      <c r="L35" s="595"/>
      <c r="M35" s="595"/>
      <c r="N35" s="595"/>
      <c r="O35" s="595"/>
      <c r="P35" s="595"/>
      <c r="Q35" s="595"/>
      <c r="R35" s="595"/>
      <c r="S35" s="595"/>
      <c r="T35" s="595"/>
      <c r="U35" s="595"/>
      <c r="V35" s="595"/>
      <c r="W35" s="595"/>
      <c r="X35" s="595"/>
      <c r="Z35" s="16"/>
    </row>
    <row r="36" spans="2:26" s="13" customFormat="1" ht="15.95" customHeight="1" thickBot="1">
      <c r="B36" s="33"/>
      <c r="C36" s="591"/>
      <c r="D36" s="34"/>
      <c r="E36" s="34"/>
      <c r="F36" s="34"/>
      <c r="G36" s="34"/>
      <c r="H36" s="34"/>
      <c r="I36" s="34"/>
      <c r="J36" s="34"/>
      <c r="K36" s="34"/>
      <c r="L36" s="34"/>
      <c r="M36" s="34"/>
      <c r="N36" s="573"/>
      <c r="O36" s="573"/>
      <c r="P36" s="573" t="s">
        <v>52</v>
      </c>
      <c r="Q36" s="573"/>
      <c r="R36" s="588"/>
      <c r="S36" s="588"/>
      <c r="T36" s="588"/>
      <c r="U36" s="588"/>
      <c r="V36" s="588"/>
      <c r="W36" s="588"/>
      <c r="X36" s="588"/>
      <c r="Y36" s="588"/>
      <c r="Z36" s="22"/>
    </row>
    <row r="37" spans="2:26" s="13" customFormat="1" ht="14.25" thickBot="1"/>
    <row r="38" spans="2:26" s="13" customFormat="1" ht="13.5" customHeight="1">
      <c r="B38" s="538" t="str">
        <f>基本情報入力!E24</f>
        <v>課長</v>
      </c>
      <c r="C38" s="539"/>
      <c r="D38" s="539"/>
      <c r="E38" s="542" t="str">
        <f>基本情報入力!H24</f>
        <v>副課長</v>
      </c>
      <c r="F38" s="539"/>
      <c r="G38" s="539"/>
      <c r="H38" s="543" t="str">
        <f>基本情報入力!K24</f>
        <v>課長補佐</v>
      </c>
      <c r="I38" s="539"/>
      <c r="J38" s="539"/>
      <c r="K38" s="545" t="str">
        <f>基本情報入力!N24</f>
        <v>総括監督員</v>
      </c>
      <c r="L38" s="546"/>
      <c r="M38" s="547"/>
      <c r="N38" s="545" t="str">
        <f>基本情報入力!Q24</f>
        <v>主任監督員</v>
      </c>
      <c r="O38" s="546"/>
      <c r="P38" s="546"/>
      <c r="Q38" s="546"/>
      <c r="R38" s="546"/>
      <c r="S38" s="554"/>
      <c r="T38" s="35"/>
      <c r="U38" s="557" t="str">
        <f>基本情報入力!U24</f>
        <v>現　場
代理人</v>
      </c>
      <c r="V38" s="558"/>
      <c r="W38" s="559"/>
      <c r="X38" s="561" t="str">
        <f>基本情報入力!X24</f>
        <v>主　任
（監　理）
技術者</v>
      </c>
      <c r="Y38" s="558"/>
      <c r="Z38" s="562"/>
    </row>
    <row r="39" spans="2:26" s="13" customFormat="1" ht="13.5">
      <c r="B39" s="540"/>
      <c r="C39" s="541"/>
      <c r="D39" s="541"/>
      <c r="E39" s="541"/>
      <c r="F39" s="541"/>
      <c r="G39" s="541"/>
      <c r="H39" s="544"/>
      <c r="I39" s="541"/>
      <c r="J39" s="541"/>
      <c r="K39" s="548"/>
      <c r="L39" s="549"/>
      <c r="M39" s="550"/>
      <c r="N39" s="548"/>
      <c r="O39" s="549"/>
      <c r="P39" s="549"/>
      <c r="Q39" s="549"/>
      <c r="R39" s="549"/>
      <c r="S39" s="555"/>
      <c r="T39" s="35"/>
      <c r="U39" s="560"/>
      <c r="V39" s="533"/>
      <c r="W39" s="544"/>
      <c r="X39" s="532"/>
      <c r="Y39" s="533"/>
      <c r="Z39" s="534"/>
    </row>
    <row r="40" spans="2:26" s="13" customFormat="1" ht="13.5">
      <c r="B40" s="540"/>
      <c r="C40" s="541"/>
      <c r="D40" s="541"/>
      <c r="E40" s="541"/>
      <c r="F40" s="541"/>
      <c r="G40" s="541"/>
      <c r="H40" s="544"/>
      <c r="I40" s="541"/>
      <c r="J40" s="541"/>
      <c r="K40" s="548"/>
      <c r="L40" s="549"/>
      <c r="M40" s="550"/>
      <c r="N40" s="548"/>
      <c r="O40" s="549"/>
      <c r="P40" s="549"/>
      <c r="Q40" s="549"/>
      <c r="R40" s="549"/>
      <c r="S40" s="555"/>
      <c r="T40" s="35"/>
      <c r="U40" s="560"/>
      <c r="V40" s="533"/>
      <c r="W40" s="544"/>
      <c r="X40" s="532"/>
      <c r="Y40" s="533"/>
      <c r="Z40" s="534"/>
    </row>
    <row r="41" spans="2:26" s="13" customFormat="1" ht="13.5">
      <c r="B41" s="540"/>
      <c r="C41" s="541"/>
      <c r="D41" s="541"/>
      <c r="E41" s="541"/>
      <c r="F41" s="541"/>
      <c r="G41" s="541"/>
      <c r="H41" s="544"/>
      <c r="I41" s="541"/>
      <c r="J41" s="541"/>
      <c r="K41" s="551"/>
      <c r="L41" s="552"/>
      <c r="M41" s="553"/>
      <c r="N41" s="551"/>
      <c r="O41" s="552"/>
      <c r="P41" s="552"/>
      <c r="Q41" s="552"/>
      <c r="R41" s="552"/>
      <c r="S41" s="556"/>
      <c r="T41" s="35"/>
      <c r="U41" s="560"/>
      <c r="V41" s="533"/>
      <c r="W41" s="544"/>
      <c r="X41" s="532"/>
      <c r="Y41" s="533"/>
      <c r="Z41" s="534"/>
    </row>
    <row r="42" spans="2:26" s="13" customFormat="1" ht="18" customHeight="1">
      <c r="B42" s="540"/>
      <c r="C42" s="541"/>
      <c r="D42" s="541"/>
      <c r="E42" s="541"/>
      <c r="F42" s="541"/>
      <c r="G42" s="541"/>
      <c r="H42" s="544"/>
      <c r="I42" s="541"/>
      <c r="J42" s="541"/>
      <c r="K42" s="566"/>
      <c r="L42" s="567"/>
      <c r="M42" s="568"/>
      <c r="N42" s="566"/>
      <c r="O42" s="567"/>
      <c r="P42" s="567"/>
      <c r="Q42" s="567"/>
      <c r="R42" s="567"/>
      <c r="S42" s="575"/>
      <c r="T42" s="36"/>
      <c r="U42" s="560"/>
      <c r="V42" s="533"/>
      <c r="W42" s="544"/>
      <c r="X42" s="532"/>
      <c r="Y42" s="533"/>
      <c r="Z42" s="534"/>
    </row>
    <row r="43" spans="2:26" s="13" customFormat="1" ht="18" customHeight="1">
      <c r="B43" s="540"/>
      <c r="C43" s="541"/>
      <c r="D43" s="541"/>
      <c r="E43" s="541"/>
      <c r="F43" s="541"/>
      <c r="G43" s="541"/>
      <c r="H43" s="544"/>
      <c r="I43" s="541"/>
      <c r="J43" s="541"/>
      <c r="K43" s="569"/>
      <c r="L43" s="570"/>
      <c r="M43" s="571"/>
      <c r="N43" s="569"/>
      <c r="O43" s="570"/>
      <c r="P43" s="570"/>
      <c r="Q43" s="570"/>
      <c r="R43" s="570"/>
      <c r="S43" s="576"/>
      <c r="T43" s="36"/>
      <c r="U43" s="560"/>
      <c r="V43" s="533"/>
      <c r="W43" s="544"/>
      <c r="X43" s="532"/>
      <c r="Y43" s="533"/>
      <c r="Z43" s="534"/>
    </row>
    <row r="44" spans="2:26" s="13" customFormat="1" ht="18" customHeight="1">
      <c r="B44" s="540"/>
      <c r="C44" s="541"/>
      <c r="D44" s="541"/>
      <c r="E44" s="541"/>
      <c r="F44" s="541"/>
      <c r="G44" s="541"/>
      <c r="H44" s="544"/>
      <c r="I44" s="541"/>
      <c r="J44" s="541"/>
      <c r="K44" s="569"/>
      <c r="L44" s="570"/>
      <c r="M44" s="571"/>
      <c r="N44" s="569"/>
      <c r="O44" s="570"/>
      <c r="P44" s="570"/>
      <c r="Q44" s="570"/>
      <c r="R44" s="570"/>
      <c r="S44" s="576"/>
      <c r="T44" s="36"/>
      <c r="U44" s="560"/>
      <c r="V44" s="533"/>
      <c r="W44" s="544"/>
      <c r="X44" s="532"/>
      <c r="Y44" s="533"/>
      <c r="Z44" s="534"/>
    </row>
    <row r="45" spans="2:26" s="13" customFormat="1" ht="18.600000000000001" customHeight="1" thickBot="1">
      <c r="B45" s="563"/>
      <c r="C45" s="564"/>
      <c r="D45" s="564"/>
      <c r="E45" s="564"/>
      <c r="F45" s="564"/>
      <c r="G45" s="564"/>
      <c r="H45" s="565"/>
      <c r="I45" s="564"/>
      <c r="J45" s="564"/>
      <c r="K45" s="572"/>
      <c r="L45" s="573"/>
      <c r="M45" s="574"/>
      <c r="N45" s="572"/>
      <c r="O45" s="573"/>
      <c r="P45" s="573"/>
      <c r="Q45" s="573"/>
      <c r="R45" s="573"/>
      <c r="S45" s="577"/>
      <c r="T45" s="36"/>
      <c r="U45" s="578"/>
      <c r="V45" s="536"/>
      <c r="W45" s="565"/>
      <c r="X45" s="535"/>
      <c r="Y45" s="536"/>
      <c r="Z45" s="537"/>
    </row>
    <row r="46" spans="2:26" ht="19.5" thickBot="1">
      <c r="B46" s="37" t="s">
        <v>63</v>
      </c>
    </row>
    <row r="47" spans="2:26" ht="9.9499999999999993" customHeight="1">
      <c r="B47" s="580" t="s">
        <v>64</v>
      </c>
      <c r="C47" s="586" t="s">
        <v>65</v>
      </c>
      <c r="D47" s="539"/>
      <c r="E47" s="539"/>
      <c r="F47" s="539" t="s">
        <v>66</v>
      </c>
      <c r="G47" s="539"/>
      <c r="H47" s="539"/>
      <c r="I47" s="543" t="s">
        <v>67</v>
      </c>
      <c r="J47" s="539"/>
      <c r="K47" s="539"/>
      <c r="L47" s="542" t="s">
        <v>68</v>
      </c>
      <c r="M47" s="542"/>
      <c r="N47" s="542"/>
      <c r="O47" s="546" t="s">
        <v>69</v>
      </c>
      <c r="P47" s="546"/>
      <c r="Q47" s="554"/>
      <c r="R47" s="13"/>
      <c r="S47" s="557" t="s">
        <v>61</v>
      </c>
      <c r="T47" s="558"/>
      <c r="U47" s="559"/>
      <c r="V47" s="561" t="s">
        <v>62</v>
      </c>
      <c r="W47" s="558"/>
      <c r="X47" s="562"/>
      <c r="Y47" s="13"/>
    </row>
    <row r="48" spans="2:26" ht="9.9499999999999993" customHeight="1">
      <c r="B48" s="581"/>
      <c r="C48" s="540"/>
      <c r="D48" s="541"/>
      <c r="E48" s="541"/>
      <c r="F48" s="541"/>
      <c r="G48" s="541"/>
      <c r="H48" s="541"/>
      <c r="I48" s="544"/>
      <c r="J48" s="541"/>
      <c r="K48" s="541"/>
      <c r="L48" s="583"/>
      <c r="M48" s="583"/>
      <c r="N48" s="583"/>
      <c r="O48" s="549"/>
      <c r="P48" s="549"/>
      <c r="Q48" s="555"/>
      <c r="R48" s="13"/>
      <c r="S48" s="560"/>
      <c r="T48" s="533"/>
      <c r="U48" s="544"/>
      <c r="V48" s="532"/>
      <c r="W48" s="533"/>
      <c r="X48" s="534"/>
      <c r="Y48" s="13"/>
    </row>
    <row r="49" spans="2:34" ht="9.9499999999999993" customHeight="1">
      <c r="B49" s="581"/>
      <c r="C49" s="540"/>
      <c r="D49" s="541"/>
      <c r="E49" s="541"/>
      <c r="F49" s="541"/>
      <c r="G49" s="541"/>
      <c r="H49" s="541"/>
      <c r="I49" s="544"/>
      <c r="J49" s="541"/>
      <c r="K49" s="541"/>
      <c r="L49" s="583"/>
      <c r="M49" s="583"/>
      <c r="N49" s="583"/>
      <c r="O49" s="549"/>
      <c r="P49" s="549"/>
      <c r="Q49" s="555"/>
      <c r="R49" s="13"/>
      <c r="S49" s="560"/>
      <c r="T49" s="533"/>
      <c r="U49" s="544"/>
      <c r="V49" s="532"/>
      <c r="W49" s="533"/>
      <c r="X49" s="534"/>
      <c r="Y49" s="13"/>
    </row>
    <row r="50" spans="2:34" ht="9.9499999999999993" customHeight="1">
      <c r="B50" s="581"/>
      <c r="C50" s="540"/>
      <c r="D50" s="541"/>
      <c r="E50" s="541"/>
      <c r="F50" s="541"/>
      <c r="G50" s="541"/>
      <c r="H50" s="541"/>
      <c r="I50" s="544"/>
      <c r="J50" s="541"/>
      <c r="K50" s="541"/>
      <c r="L50" s="583"/>
      <c r="M50" s="583"/>
      <c r="N50" s="583"/>
      <c r="O50" s="552"/>
      <c r="P50" s="552"/>
      <c r="Q50" s="556"/>
      <c r="R50" s="13"/>
      <c r="S50" s="560"/>
      <c r="T50" s="533"/>
      <c r="U50" s="544"/>
      <c r="V50" s="532"/>
      <c r="W50" s="533"/>
      <c r="X50" s="534"/>
      <c r="Y50" s="13"/>
    </row>
    <row r="51" spans="2:34" ht="12" customHeight="1">
      <c r="B51" s="581"/>
      <c r="C51" s="540"/>
      <c r="D51" s="541"/>
      <c r="E51" s="541"/>
      <c r="F51" s="541"/>
      <c r="G51" s="541"/>
      <c r="H51" s="541"/>
      <c r="I51" s="544"/>
      <c r="J51" s="541"/>
      <c r="K51" s="541"/>
      <c r="L51" s="541"/>
      <c r="M51" s="541"/>
      <c r="N51" s="541"/>
      <c r="O51" s="567"/>
      <c r="P51" s="567"/>
      <c r="Q51" s="575"/>
      <c r="R51" s="13"/>
      <c r="S51" s="560"/>
      <c r="T51" s="533"/>
      <c r="U51" s="544"/>
      <c r="V51" s="532"/>
      <c r="W51" s="533"/>
      <c r="X51" s="534"/>
      <c r="Y51" s="13"/>
    </row>
    <row r="52" spans="2:34" ht="12" customHeight="1">
      <c r="B52" s="581"/>
      <c r="C52" s="540"/>
      <c r="D52" s="541"/>
      <c r="E52" s="541"/>
      <c r="F52" s="541"/>
      <c r="G52" s="541"/>
      <c r="H52" s="541"/>
      <c r="I52" s="544"/>
      <c r="J52" s="541"/>
      <c r="K52" s="541"/>
      <c r="L52" s="541"/>
      <c r="M52" s="541"/>
      <c r="N52" s="541"/>
      <c r="O52" s="570"/>
      <c r="P52" s="570"/>
      <c r="Q52" s="576"/>
      <c r="R52" s="13"/>
      <c r="S52" s="560"/>
      <c r="T52" s="533"/>
      <c r="U52" s="544"/>
      <c r="V52" s="532"/>
      <c r="W52" s="533"/>
      <c r="X52" s="534"/>
      <c r="Y52" s="13"/>
    </row>
    <row r="53" spans="2:34" ht="12" customHeight="1">
      <c r="B53" s="581"/>
      <c r="C53" s="540"/>
      <c r="D53" s="541"/>
      <c r="E53" s="541"/>
      <c r="F53" s="541"/>
      <c r="G53" s="541"/>
      <c r="H53" s="541"/>
      <c r="I53" s="544"/>
      <c r="J53" s="541"/>
      <c r="K53" s="541"/>
      <c r="L53" s="541"/>
      <c r="M53" s="541"/>
      <c r="N53" s="541"/>
      <c r="O53" s="570"/>
      <c r="P53" s="570"/>
      <c r="Q53" s="576"/>
      <c r="R53" s="13"/>
      <c r="S53" s="560"/>
      <c r="T53" s="533"/>
      <c r="U53" s="544"/>
      <c r="V53" s="532"/>
      <c r="W53" s="533"/>
      <c r="X53" s="534"/>
      <c r="Y53" s="13"/>
    </row>
    <row r="54" spans="2:34" ht="12" customHeight="1" thickBot="1">
      <c r="B54" s="582"/>
      <c r="C54" s="563"/>
      <c r="D54" s="564"/>
      <c r="E54" s="564"/>
      <c r="F54" s="564"/>
      <c r="G54" s="564"/>
      <c r="H54" s="564"/>
      <c r="I54" s="565"/>
      <c r="J54" s="564"/>
      <c r="K54" s="564"/>
      <c r="L54" s="564"/>
      <c r="M54" s="564"/>
      <c r="N54" s="564"/>
      <c r="O54" s="573"/>
      <c r="P54" s="573"/>
      <c r="Q54" s="577"/>
      <c r="R54" s="13"/>
      <c r="S54" s="578"/>
      <c r="T54" s="536"/>
      <c r="U54" s="565"/>
      <c r="V54" s="535"/>
      <c r="W54" s="536"/>
      <c r="X54" s="537"/>
      <c r="Y54" s="13"/>
    </row>
    <row r="55" spans="2:34" ht="9.9499999999999993" customHeight="1">
      <c r="B55" s="580" t="s">
        <v>70</v>
      </c>
      <c r="C55" s="559" t="s">
        <v>65</v>
      </c>
      <c r="D55" s="539"/>
      <c r="E55" s="539"/>
      <c r="F55" s="539" t="s">
        <v>66</v>
      </c>
      <c r="G55" s="539"/>
      <c r="H55" s="539"/>
      <c r="I55" s="542" t="s">
        <v>72</v>
      </c>
      <c r="J55" s="542"/>
      <c r="K55" s="542"/>
      <c r="L55" s="545" t="s">
        <v>69</v>
      </c>
      <c r="M55" s="546"/>
      <c r="N55" s="554"/>
      <c r="O55" s="39"/>
      <c r="P55" s="39"/>
      <c r="Q55" s="39"/>
      <c r="R55"/>
      <c r="S55" s="579"/>
      <c r="T55" s="570"/>
      <c r="U55" s="570"/>
      <c r="V55" s="570"/>
      <c r="W55" s="570"/>
      <c r="X55" s="570"/>
      <c r="Y55" s="570"/>
      <c r="Z55" s="549"/>
      <c r="AA55" s="570"/>
      <c r="AB55" s="570"/>
      <c r="AC55" s="549"/>
      <c r="AD55" s="549"/>
      <c r="AE55" s="549"/>
      <c r="AF55" s="549"/>
      <c r="AG55" s="549"/>
      <c r="AH55" s="549"/>
    </row>
    <row r="56" spans="2:34" ht="9.9499999999999993" customHeight="1">
      <c r="B56" s="581"/>
      <c r="C56" s="544"/>
      <c r="D56" s="541"/>
      <c r="E56" s="541"/>
      <c r="F56" s="541"/>
      <c r="G56" s="541"/>
      <c r="H56" s="541"/>
      <c r="I56" s="583"/>
      <c r="J56" s="583"/>
      <c r="K56" s="583"/>
      <c r="L56" s="548"/>
      <c r="M56" s="549"/>
      <c r="N56" s="555"/>
      <c r="O56" s="39"/>
      <c r="P56" s="39"/>
      <c r="Q56" s="39"/>
      <c r="S56" s="579"/>
      <c r="T56" s="570"/>
      <c r="U56" s="570"/>
      <c r="V56" s="570"/>
      <c r="W56" s="570"/>
      <c r="X56" s="570"/>
      <c r="Y56" s="570"/>
      <c r="Z56" s="570"/>
      <c r="AA56" s="570"/>
      <c r="AB56" s="570"/>
      <c r="AC56" s="549"/>
      <c r="AD56" s="549"/>
      <c r="AE56" s="549"/>
      <c r="AF56" s="549"/>
      <c r="AG56" s="549"/>
      <c r="AH56" s="549"/>
    </row>
    <row r="57" spans="2:34" ht="9.9499999999999993" customHeight="1">
      <c r="B57" s="581"/>
      <c r="C57" s="544"/>
      <c r="D57" s="541"/>
      <c r="E57" s="541"/>
      <c r="F57" s="541"/>
      <c r="G57" s="541"/>
      <c r="H57" s="541"/>
      <c r="I57" s="583"/>
      <c r="J57" s="583"/>
      <c r="K57" s="583"/>
      <c r="L57" s="548"/>
      <c r="M57" s="549"/>
      <c r="N57" s="555"/>
      <c r="O57" s="39"/>
      <c r="P57" s="39"/>
      <c r="Q57" s="39"/>
      <c r="S57" s="579"/>
      <c r="T57" s="570"/>
      <c r="U57" s="570"/>
      <c r="V57" s="570"/>
      <c r="W57" s="570"/>
      <c r="X57" s="570"/>
      <c r="Y57" s="570"/>
      <c r="Z57" s="570"/>
      <c r="AA57" s="570"/>
      <c r="AB57" s="570"/>
      <c r="AC57" s="549"/>
      <c r="AD57" s="549"/>
      <c r="AE57" s="549"/>
      <c r="AF57" s="549"/>
      <c r="AG57" s="549"/>
      <c r="AH57" s="549"/>
    </row>
    <row r="58" spans="2:34" ht="9.9499999999999993" customHeight="1">
      <c r="B58" s="581"/>
      <c r="C58" s="544"/>
      <c r="D58" s="541"/>
      <c r="E58" s="541"/>
      <c r="F58" s="541"/>
      <c r="G58" s="541"/>
      <c r="H58" s="541"/>
      <c r="I58" s="583"/>
      <c r="J58" s="583"/>
      <c r="K58" s="583"/>
      <c r="L58" s="551"/>
      <c r="M58" s="552"/>
      <c r="N58" s="556"/>
      <c r="O58" s="39"/>
      <c r="P58" s="39"/>
      <c r="Q58" s="39"/>
      <c r="S58" s="579"/>
      <c r="T58" s="570"/>
      <c r="U58" s="570"/>
      <c r="V58" s="570"/>
      <c r="W58" s="570"/>
      <c r="X58" s="570"/>
      <c r="Y58" s="570"/>
      <c r="Z58" s="570"/>
      <c r="AA58" s="570"/>
      <c r="AB58" s="570"/>
      <c r="AC58" s="549"/>
      <c r="AD58" s="549"/>
      <c r="AE58" s="549"/>
      <c r="AF58" s="549"/>
      <c r="AG58" s="549"/>
      <c r="AH58" s="549"/>
    </row>
    <row r="59" spans="2:34" ht="12" customHeight="1">
      <c r="B59" s="581"/>
      <c r="C59" s="544"/>
      <c r="D59" s="541"/>
      <c r="E59" s="541"/>
      <c r="F59" s="541"/>
      <c r="G59" s="541"/>
      <c r="H59" s="541"/>
      <c r="I59" s="544"/>
      <c r="J59" s="541"/>
      <c r="K59" s="541"/>
      <c r="L59" s="541"/>
      <c r="M59" s="541"/>
      <c r="N59" s="584"/>
      <c r="O59" s="20"/>
      <c r="P59" s="13"/>
      <c r="Q59" s="13"/>
      <c r="S59" s="579"/>
      <c r="T59" s="570"/>
      <c r="U59" s="570"/>
      <c r="V59" s="570"/>
      <c r="W59" s="570"/>
      <c r="X59" s="570"/>
      <c r="Y59" s="570"/>
      <c r="Z59" s="570"/>
      <c r="AA59" s="570"/>
      <c r="AB59" s="570"/>
      <c r="AC59" s="570"/>
      <c r="AD59" s="570"/>
      <c r="AE59" s="570"/>
      <c r="AF59" s="570"/>
      <c r="AG59" s="570"/>
      <c r="AH59" s="570"/>
    </row>
    <row r="60" spans="2:34" ht="12" customHeight="1">
      <c r="B60" s="581"/>
      <c r="C60" s="544"/>
      <c r="D60" s="541"/>
      <c r="E60" s="541"/>
      <c r="F60" s="541"/>
      <c r="G60" s="541"/>
      <c r="H60" s="541"/>
      <c r="I60" s="544"/>
      <c r="J60" s="541"/>
      <c r="K60" s="541"/>
      <c r="L60" s="541"/>
      <c r="M60" s="541"/>
      <c r="N60" s="584"/>
      <c r="O60" s="13"/>
      <c r="P60" s="13"/>
      <c r="Q60" s="13"/>
      <c r="S60" s="579"/>
      <c r="T60" s="570"/>
      <c r="U60" s="570"/>
      <c r="V60" s="570"/>
      <c r="W60" s="570"/>
      <c r="X60" s="570"/>
      <c r="Y60" s="570"/>
      <c r="Z60" s="570"/>
      <c r="AA60" s="570"/>
      <c r="AB60" s="570"/>
      <c r="AC60" s="570"/>
      <c r="AD60" s="570"/>
      <c r="AE60" s="570"/>
      <c r="AF60" s="570"/>
      <c r="AG60" s="570"/>
      <c r="AH60" s="570"/>
    </row>
    <row r="61" spans="2:34" ht="12" customHeight="1">
      <c r="B61" s="581"/>
      <c r="C61" s="544"/>
      <c r="D61" s="541"/>
      <c r="E61" s="541"/>
      <c r="F61" s="541"/>
      <c r="G61" s="541"/>
      <c r="H61" s="541"/>
      <c r="I61" s="544"/>
      <c r="J61" s="541"/>
      <c r="K61" s="541"/>
      <c r="L61" s="541"/>
      <c r="M61" s="541"/>
      <c r="N61" s="584"/>
      <c r="O61" s="13"/>
      <c r="P61" s="13"/>
      <c r="Q61" s="13"/>
      <c r="S61" s="579"/>
      <c r="T61" s="570"/>
      <c r="U61" s="570"/>
      <c r="V61" s="570"/>
      <c r="W61" s="570"/>
      <c r="X61" s="570"/>
      <c r="Y61" s="570"/>
      <c r="Z61" s="570"/>
      <c r="AA61" s="570"/>
      <c r="AB61" s="570"/>
      <c r="AC61" s="570"/>
      <c r="AD61" s="570"/>
      <c r="AE61" s="570"/>
      <c r="AF61" s="570"/>
      <c r="AG61" s="570"/>
      <c r="AH61" s="570"/>
    </row>
    <row r="62" spans="2:34" ht="12" customHeight="1" thickBot="1">
      <c r="B62" s="582"/>
      <c r="C62" s="565"/>
      <c r="D62" s="564"/>
      <c r="E62" s="564"/>
      <c r="F62" s="564"/>
      <c r="G62" s="564"/>
      <c r="H62" s="564"/>
      <c r="I62" s="565"/>
      <c r="J62" s="564"/>
      <c r="K62" s="564"/>
      <c r="L62" s="564"/>
      <c r="M62" s="564"/>
      <c r="N62" s="585"/>
      <c r="O62" s="13"/>
      <c r="P62" s="13"/>
      <c r="Q62" s="13"/>
      <c r="S62" s="579"/>
      <c r="T62" s="570"/>
      <c r="U62" s="570"/>
      <c r="V62" s="570"/>
      <c r="W62" s="570"/>
      <c r="X62" s="570"/>
      <c r="Y62" s="570"/>
      <c r="Z62" s="570"/>
      <c r="AA62" s="570"/>
      <c r="AB62" s="570"/>
      <c r="AC62" s="570"/>
      <c r="AD62" s="570"/>
      <c r="AE62" s="570"/>
      <c r="AF62" s="570"/>
      <c r="AG62" s="570"/>
      <c r="AH62" s="570"/>
    </row>
  </sheetData>
  <mergeCells count="101">
    <mergeCell ref="W59:Y62"/>
    <mergeCell ref="Z59:AB62"/>
    <mergeCell ref="AC59:AE62"/>
    <mergeCell ref="AF59:AH62"/>
    <mergeCell ref="O29:R29"/>
    <mergeCell ref="T55:V58"/>
    <mergeCell ref="W55:Y58"/>
    <mergeCell ref="Z55:AB58"/>
    <mergeCell ref="AC55:AE58"/>
    <mergeCell ref="AF55:AH58"/>
    <mergeCell ref="S47:U50"/>
    <mergeCell ref="V47:X50"/>
    <mergeCell ref="X38:Z41"/>
    <mergeCell ref="C59:E62"/>
    <mergeCell ref="F59:H62"/>
    <mergeCell ref="I59:K62"/>
    <mergeCell ref="L59:N62"/>
    <mergeCell ref="T59:V62"/>
    <mergeCell ref="B55:B62"/>
    <mergeCell ref="C55:E58"/>
    <mergeCell ref="F55:H58"/>
    <mergeCell ref="I55:K58"/>
    <mergeCell ref="L55:N58"/>
    <mergeCell ref="S55:S62"/>
    <mergeCell ref="C51:E54"/>
    <mergeCell ref="F51:H54"/>
    <mergeCell ref="I51:K54"/>
    <mergeCell ref="L51:N54"/>
    <mergeCell ref="O51:Q54"/>
    <mergeCell ref="S51:U54"/>
    <mergeCell ref="V51:X54"/>
    <mergeCell ref="B47:B54"/>
    <mergeCell ref="C47:E50"/>
    <mergeCell ref="F47:H50"/>
    <mergeCell ref="I47:K50"/>
    <mergeCell ref="L47:N50"/>
    <mergeCell ref="O47:Q50"/>
    <mergeCell ref="B42:D45"/>
    <mergeCell ref="E42:G45"/>
    <mergeCell ref="H42:J45"/>
    <mergeCell ref="K42:M45"/>
    <mergeCell ref="N42:S45"/>
    <mergeCell ref="U42:W45"/>
    <mergeCell ref="X42:Z45"/>
    <mergeCell ref="B38:D41"/>
    <mergeCell ref="E38:G41"/>
    <mergeCell ref="H38:J41"/>
    <mergeCell ref="K38:M41"/>
    <mergeCell ref="N38:S41"/>
    <mergeCell ref="U38:W41"/>
    <mergeCell ref="B32:B35"/>
    <mergeCell ref="H33:J35"/>
    <mergeCell ref="K33:X35"/>
    <mergeCell ref="N36:O36"/>
    <mergeCell ref="P36:Q36"/>
    <mergeCell ref="R36:Y36"/>
    <mergeCell ref="N31:O32"/>
    <mergeCell ref="P31:P32"/>
    <mergeCell ref="Q31:R32"/>
    <mergeCell ref="S31:S32"/>
    <mergeCell ref="U31:V32"/>
    <mergeCell ref="W31:Y32"/>
    <mergeCell ref="C31:C36"/>
    <mergeCell ref="D31:G32"/>
    <mergeCell ref="H31:I32"/>
    <mergeCell ref="J31:J32"/>
    <mergeCell ref="K31:L32"/>
    <mergeCell ref="M31:M32"/>
    <mergeCell ref="B26:B29"/>
    <mergeCell ref="H27:J29"/>
    <mergeCell ref="N30:O30"/>
    <mergeCell ref="P30:Q30"/>
    <mergeCell ref="R30:Y30"/>
    <mergeCell ref="M25:M26"/>
    <mergeCell ref="N25:O26"/>
    <mergeCell ref="P25:P26"/>
    <mergeCell ref="Q25:R26"/>
    <mergeCell ref="S25:S26"/>
    <mergeCell ref="U25:V26"/>
    <mergeCell ref="C24:E24"/>
    <mergeCell ref="F24:G24"/>
    <mergeCell ref="H24:L24"/>
    <mergeCell ref="M24:Y24"/>
    <mergeCell ref="C25:C30"/>
    <mergeCell ref="D25:G26"/>
    <mergeCell ref="H25:I26"/>
    <mergeCell ref="J25:J26"/>
    <mergeCell ref="K25:L26"/>
    <mergeCell ref="W25:Y26"/>
    <mergeCell ref="B5:E6"/>
    <mergeCell ref="F5:Z5"/>
    <mergeCell ref="F6:H6"/>
    <mergeCell ref="J6:Y6"/>
    <mergeCell ref="B7:E7"/>
    <mergeCell ref="F7:Z7"/>
    <mergeCell ref="B3:Z3"/>
    <mergeCell ref="B4:E4"/>
    <mergeCell ref="F4:H4"/>
    <mergeCell ref="I4:K4"/>
    <mergeCell ref="L4:N4"/>
    <mergeCell ref="O4:Z4"/>
  </mergeCells>
  <phoneticPr fontId="3"/>
  <conditionalFormatting sqref="F7:Z7">
    <cfRule type="containsBlanks" dxfId="24" priority="1">
      <formula>LEN(TRIM(F7))=0</formula>
    </cfRule>
  </conditionalFormatting>
  <conditionalFormatting sqref="O29:R29">
    <cfRule type="containsBlanks" dxfId="23" priority="3">
      <formula>LEN(TRIM(O29))=0</formula>
    </cfRule>
  </conditionalFormatting>
  <conditionalFormatting sqref="O4:Z4">
    <cfRule type="containsBlanks" dxfId="22" priority="5">
      <formula>LEN(TRIM(O4))=0</formula>
    </cfRule>
  </conditionalFormatting>
  <conditionalFormatting sqref="R30:Y30">
    <cfRule type="containsBlanks" dxfId="21" priority="2">
      <formula>LEN(TRIM(R30))=0</formula>
    </cfRule>
  </conditionalFormatting>
  <printOptions horizontalCentered="1"/>
  <pageMargins left="0.78740157480314965" right="0.78740157480314965" top="0.98425196850393704" bottom="0.98425196850393704" header="0.51181102362204722" footer="0.51181102362204722"/>
  <pageSetup paperSize="9" scale="90"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C8055-B4A5-4642-8DC0-3C6FB7E998E4}">
  <sheetPr>
    <pageSetUpPr fitToPage="1"/>
  </sheetPr>
  <dimension ref="B1:BB62"/>
  <sheetViews>
    <sheetView view="pageBreakPreview" zoomScaleNormal="95" zoomScaleSheetLayoutView="100" workbookViewId="0">
      <selection activeCell="B38" sqref="B38:Z41"/>
    </sheetView>
  </sheetViews>
  <sheetFormatPr defaultRowHeight="18.75"/>
  <cols>
    <col min="1" max="1" width="39.375" style="38" customWidth="1"/>
    <col min="2" max="19" width="3.375" style="38" customWidth="1"/>
    <col min="20" max="20" width="1.125" style="38" customWidth="1"/>
    <col min="21" max="165" width="3.375" style="38" customWidth="1"/>
    <col min="166" max="258" width="9" style="38"/>
    <col min="259" max="421" width="3.375" style="38" customWidth="1"/>
    <col min="422" max="514" width="9" style="38"/>
    <col min="515" max="677" width="3.375" style="38" customWidth="1"/>
    <col min="678" max="770" width="9" style="38"/>
    <col min="771" max="933" width="3.375" style="38" customWidth="1"/>
    <col min="934" max="1026" width="9" style="38"/>
    <col min="1027" max="1189" width="3.375" style="38" customWidth="1"/>
    <col min="1190" max="1282" width="9" style="38"/>
    <col min="1283" max="1445" width="3.375" style="38" customWidth="1"/>
    <col min="1446" max="1538" width="9" style="38"/>
    <col min="1539" max="1701" width="3.375" style="38" customWidth="1"/>
    <col min="1702" max="1794" width="9" style="38"/>
    <col min="1795" max="1957" width="3.375" style="38" customWidth="1"/>
    <col min="1958" max="2050" width="9" style="38"/>
    <col min="2051" max="2213" width="3.375" style="38" customWidth="1"/>
    <col min="2214" max="2306" width="9" style="38"/>
    <col min="2307" max="2469" width="3.375" style="38" customWidth="1"/>
    <col min="2470" max="2562" width="9" style="38"/>
    <col min="2563" max="2725" width="3.375" style="38" customWidth="1"/>
    <col min="2726" max="2818" width="9" style="38"/>
    <col min="2819" max="2981" width="3.375" style="38" customWidth="1"/>
    <col min="2982" max="3074" width="9" style="38"/>
    <col min="3075" max="3237" width="3.375" style="38" customWidth="1"/>
    <col min="3238" max="3330" width="9" style="38"/>
    <col min="3331" max="3493" width="3.375" style="38" customWidth="1"/>
    <col min="3494" max="3586" width="9" style="38"/>
    <col min="3587" max="3749" width="3.375" style="38" customWidth="1"/>
    <col min="3750" max="3842" width="9" style="38"/>
    <col min="3843" max="4005" width="3.375" style="38" customWidth="1"/>
    <col min="4006" max="4098" width="9" style="38"/>
    <col min="4099" max="4261" width="3.375" style="38" customWidth="1"/>
    <col min="4262" max="4354" width="9" style="38"/>
    <col min="4355" max="4517" width="3.375" style="38" customWidth="1"/>
    <col min="4518" max="4610" width="9" style="38"/>
    <col min="4611" max="4773" width="3.375" style="38" customWidth="1"/>
    <col min="4774" max="4866" width="9" style="38"/>
    <col min="4867" max="5029" width="3.375" style="38" customWidth="1"/>
    <col min="5030" max="5122" width="9" style="38"/>
    <col min="5123" max="5285" width="3.375" style="38" customWidth="1"/>
    <col min="5286" max="5378" width="9" style="38"/>
    <col min="5379" max="5541" width="3.375" style="38" customWidth="1"/>
    <col min="5542" max="5634" width="9" style="38"/>
    <col min="5635" max="5797" width="3.375" style="38" customWidth="1"/>
    <col min="5798" max="5890" width="9" style="38"/>
    <col min="5891" max="6053" width="3.375" style="38" customWidth="1"/>
    <col min="6054" max="6146" width="9" style="38"/>
    <col min="6147" max="6309" width="3.375" style="38" customWidth="1"/>
    <col min="6310" max="6402" width="9" style="38"/>
    <col min="6403" max="6565" width="3.375" style="38" customWidth="1"/>
    <col min="6566" max="6658" width="9" style="38"/>
    <col min="6659" max="6821" width="3.375" style="38" customWidth="1"/>
    <col min="6822" max="6914" width="9" style="38"/>
    <col min="6915" max="7077" width="3.375" style="38" customWidth="1"/>
    <col min="7078" max="7170" width="9" style="38"/>
    <col min="7171" max="7333" width="3.375" style="38" customWidth="1"/>
    <col min="7334" max="7426" width="9" style="38"/>
    <col min="7427" max="7589" width="3.375" style="38" customWidth="1"/>
    <col min="7590" max="7682" width="9" style="38"/>
    <col min="7683" max="7845" width="3.375" style="38" customWidth="1"/>
    <col min="7846" max="7938" width="9" style="38"/>
    <col min="7939" max="8101" width="3.375" style="38" customWidth="1"/>
    <col min="8102" max="8194" width="9" style="38"/>
    <col min="8195" max="8357" width="3.375" style="38" customWidth="1"/>
    <col min="8358" max="8450" width="9" style="38"/>
    <col min="8451" max="8613" width="3.375" style="38" customWidth="1"/>
    <col min="8614" max="8706" width="9" style="38"/>
    <col min="8707" max="8869" width="3.375" style="38" customWidth="1"/>
    <col min="8870" max="8962" width="9" style="38"/>
    <col min="8963" max="9125" width="3.375" style="38" customWidth="1"/>
    <col min="9126" max="9218" width="9" style="38"/>
    <col min="9219" max="9381" width="3.375" style="38" customWidth="1"/>
    <col min="9382" max="9474" width="9" style="38"/>
    <col min="9475" max="9637" width="3.375" style="38" customWidth="1"/>
    <col min="9638" max="9730" width="9" style="38"/>
    <col min="9731" max="9893" width="3.375" style="38" customWidth="1"/>
    <col min="9894" max="9986" width="9" style="38"/>
    <col min="9987" max="10149" width="3.375" style="38" customWidth="1"/>
    <col min="10150" max="10242" width="9" style="38"/>
    <col min="10243" max="10405" width="3.375" style="38" customWidth="1"/>
    <col min="10406" max="10498" width="9" style="38"/>
    <col min="10499" max="10661" width="3.375" style="38" customWidth="1"/>
    <col min="10662" max="10754" width="9" style="38"/>
    <col min="10755" max="10917" width="3.375" style="38" customWidth="1"/>
    <col min="10918" max="11010" width="9" style="38"/>
    <col min="11011" max="11173" width="3.375" style="38" customWidth="1"/>
    <col min="11174" max="11266" width="9" style="38"/>
    <col min="11267" max="11429" width="3.375" style="38" customWidth="1"/>
    <col min="11430" max="11522" width="9" style="38"/>
    <col min="11523" max="11685" width="3.375" style="38" customWidth="1"/>
    <col min="11686" max="11778" width="9" style="38"/>
    <col min="11779" max="11941" width="3.375" style="38" customWidth="1"/>
    <col min="11942" max="12034" width="9" style="38"/>
    <col min="12035" max="12197" width="3.375" style="38" customWidth="1"/>
    <col min="12198" max="12290" width="9" style="38"/>
    <col min="12291" max="12453" width="3.375" style="38" customWidth="1"/>
    <col min="12454" max="12546" width="9" style="38"/>
    <col min="12547" max="12709" width="3.375" style="38" customWidth="1"/>
    <col min="12710" max="12802" width="9" style="38"/>
    <col min="12803" max="12965" width="3.375" style="38" customWidth="1"/>
    <col min="12966" max="13058" width="9" style="38"/>
    <col min="13059" max="13221" width="3.375" style="38" customWidth="1"/>
    <col min="13222" max="13314" width="9" style="38"/>
    <col min="13315" max="13477" width="3.375" style="38" customWidth="1"/>
    <col min="13478" max="13570" width="9" style="38"/>
    <col min="13571" max="13733" width="3.375" style="38" customWidth="1"/>
    <col min="13734" max="13826" width="9" style="38"/>
    <col min="13827" max="13989" width="3.375" style="38" customWidth="1"/>
    <col min="13990" max="14082" width="9" style="38"/>
    <col min="14083" max="14245" width="3.375" style="38" customWidth="1"/>
    <col min="14246" max="14338" width="9" style="38"/>
    <col min="14339" max="14501" width="3.375" style="38" customWidth="1"/>
    <col min="14502" max="14594" width="9" style="38"/>
    <col min="14595" max="14757" width="3.375" style="38" customWidth="1"/>
    <col min="14758" max="14850" width="9" style="38"/>
    <col min="14851" max="15013" width="3.375" style="38" customWidth="1"/>
    <col min="15014" max="15106" width="9" style="38"/>
    <col min="15107" max="15269" width="3.375" style="38" customWidth="1"/>
    <col min="15270" max="15362" width="9" style="38"/>
    <col min="15363" max="15525" width="3.375" style="38" customWidth="1"/>
    <col min="15526" max="15618" width="9" style="38"/>
    <col min="15619" max="15781" width="3.375" style="38" customWidth="1"/>
    <col min="15782" max="15874" width="9" style="38"/>
    <col min="15875" max="16037" width="3.375" style="38" customWidth="1"/>
    <col min="16038" max="16130" width="9" style="38"/>
    <col min="16131" max="16293" width="3.375" style="38" customWidth="1"/>
    <col min="16294" max="16384" width="9" style="38"/>
  </cols>
  <sheetData>
    <row r="1" spans="2:54" ht="23.25" customHeight="1"/>
    <row r="2" spans="2:54" s="13" customFormat="1" ht="13.5">
      <c r="B2" s="12" t="s">
        <v>27</v>
      </c>
    </row>
    <row r="3" spans="2:54" s="13" customFormat="1" ht="30" customHeight="1" thickBot="1">
      <c r="B3" s="610" t="s">
        <v>28</v>
      </c>
      <c r="C3" s="610"/>
      <c r="D3" s="610"/>
      <c r="E3" s="610"/>
      <c r="F3" s="610"/>
      <c r="G3" s="610"/>
      <c r="H3" s="610"/>
      <c r="I3" s="610"/>
      <c r="J3" s="610"/>
      <c r="K3" s="610"/>
      <c r="L3" s="610"/>
      <c r="M3" s="610"/>
      <c r="N3" s="610"/>
      <c r="O3" s="610"/>
      <c r="P3" s="610"/>
      <c r="Q3" s="610"/>
      <c r="R3" s="610"/>
      <c r="S3" s="610"/>
      <c r="T3" s="610"/>
      <c r="U3" s="610"/>
      <c r="V3" s="610"/>
      <c r="W3" s="610"/>
      <c r="X3" s="610"/>
      <c r="Y3" s="610"/>
      <c r="Z3" s="610"/>
    </row>
    <row r="4" spans="2:54" s="13" customFormat="1" ht="26.1" customHeight="1">
      <c r="B4" s="611" t="s">
        <v>29</v>
      </c>
      <c r="C4" s="558"/>
      <c r="D4" s="558"/>
      <c r="E4" s="562"/>
      <c r="F4" s="612" t="s">
        <v>30</v>
      </c>
      <c r="G4" s="613"/>
      <c r="H4" s="613"/>
      <c r="I4" s="558" t="s">
        <v>31</v>
      </c>
      <c r="J4" s="613"/>
      <c r="K4" s="614"/>
      <c r="L4" s="615" t="s">
        <v>32</v>
      </c>
      <c r="M4" s="558"/>
      <c r="N4" s="559"/>
      <c r="O4" s="625"/>
      <c r="P4" s="626"/>
      <c r="Q4" s="626"/>
      <c r="R4" s="626"/>
      <c r="S4" s="626"/>
      <c r="T4" s="626"/>
      <c r="U4" s="626"/>
      <c r="V4" s="626"/>
      <c r="W4" s="626"/>
      <c r="X4" s="626"/>
      <c r="Y4" s="626"/>
      <c r="Z4" s="627"/>
      <c r="AB4" s="88" t="s">
        <v>209</v>
      </c>
    </row>
    <row r="5" spans="2:54" s="13" customFormat="1" ht="26.1" customHeight="1">
      <c r="B5" s="560" t="s">
        <v>33</v>
      </c>
      <c r="C5" s="533"/>
      <c r="D5" s="533"/>
      <c r="E5" s="534"/>
      <c r="F5" s="604" t="s">
        <v>34</v>
      </c>
      <c r="G5" s="593"/>
      <c r="H5" s="593"/>
      <c r="I5" s="593"/>
      <c r="J5" s="593"/>
      <c r="K5" s="593"/>
      <c r="L5" s="593"/>
      <c r="M5" s="593"/>
      <c r="N5" s="593"/>
      <c r="O5" s="593"/>
      <c r="P5" s="593"/>
      <c r="Q5" s="593"/>
      <c r="R5" s="593"/>
      <c r="S5" s="593"/>
      <c r="T5" s="593"/>
      <c r="U5" s="593"/>
      <c r="V5" s="593"/>
      <c r="W5" s="593"/>
      <c r="X5" s="593"/>
      <c r="Y5" s="593"/>
      <c r="Z5" s="605"/>
      <c r="AB5" s="13" t="s">
        <v>202</v>
      </c>
    </row>
    <row r="6" spans="2:54" s="13" customFormat="1" ht="26.1" customHeight="1">
      <c r="B6" s="560"/>
      <c r="C6" s="533"/>
      <c r="D6" s="533"/>
      <c r="E6" s="534"/>
      <c r="F6" s="570" t="s">
        <v>35</v>
      </c>
      <c r="G6" s="570"/>
      <c r="H6" s="570"/>
      <c r="I6" s="14" t="s">
        <v>36</v>
      </c>
      <c r="J6" s="594"/>
      <c r="K6" s="594"/>
      <c r="L6" s="594"/>
      <c r="M6" s="594"/>
      <c r="N6" s="594"/>
      <c r="O6" s="594"/>
      <c r="P6" s="594"/>
      <c r="Q6" s="594"/>
      <c r="R6" s="594"/>
      <c r="S6" s="594"/>
      <c r="T6" s="594"/>
      <c r="U6" s="594"/>
      <c r="V6" s="594"/>
      <c r="W6" s="594"/>
      <c r="X6" s="594"/>
      <c r="Y6" s="594"/>
      <c r="Z6" s="16" t="s">
        <v>37</v>
      </c>
    </row>
    <row r="7" spans="2:54" s="13" customFormat="1" ht="26.1" customHeight="1" thickBot="1">
      <c r="B7" s="606" t="s">
        <v>3</v>
      </c>
      <c r="C7" s="567"/>
      <c r="D7" s="567"/>
      <c r="E7" s="575"/>
      <c r="F7" s="607" t="str">
        <f>IF(基本情報入力!J4="","",基本情報入力!J4)</f>
        <v/>
      </c>
      <c r="G7" s="608"/>
      <c r="H7" s="608"/>
      <c r="I7" s="608"/>
      <c r="J7" s="608"/>
      <c r="K7" s="608"/>
      <c r="L7" s="608"/>
      <c r="M7" s="608"/>
      <c r="N7" s="608"/>
      <c r="O7" s="608"/>
      <c r="P7" s="608"/>
      <c r="Q7" s="608"/>
      <c r="R7" s="608"/>
      <c r="S7" s="608"/>
      <c r="T7" s="608"/>
      <c r="U7" s="608"/>
      <c r="V7" s="608"/>
      <c r="W7" s="608"/>
      <c r="X7" s="608"/>
      <c r="Y7" s="608"/>
      <c r="Z7" s="609"/>
    </row>
    <row r="8" spans="2:54" s="13" customFormat="1" ht="13.5">
      <c r="B8" s="17"/>
      <c r="C8" s="18" t="s">
        <v>38</v>
      </c>
      <c r="D8" s="18"/>
      <c r="E8" s="18"/>
      <c r="F8" s="18"/>
      <c r="G8" s="18"/>
      <c r="H8" s="18"/>
      <c r="I8" s="18"/>
      <c r="J8" s="18"/>
      <c r="K8" s="18"/>
      <c r="L8" s="18"/>
      <c r="M8" s="18"/>
      <c r="N8" s="18"/>
      <c r="O8" s="18"/>
      <c r="P8" s="18"/>
      <c r="Q8" s="18"/>
      <c r="R8" s="18"/>
      <c r="S8" s="18"/>
      <c r="T8" s="18"/>
      <c r="U8" s="18"/>
      <c r="V8" s="18"/>
      <c r="W8" s="18"/>
      <c r="X8" s="18"/>
      <c r="Y8" s="18"/>
      <c r="Z8" s="19"/>
    </row>
    <row r="9" spans="2:54" s="13" customFormat="1" ht="18" customHeight="1">
      <c r="B9" s="20"/>
      <c r="C9" s="84" t="s">
        <v>120</v>
      </c>
      <c r="D9" s="84"/>
      <c r="E9" s="84"/>
      <c r="F9" s="84"/>
      <c r="G9" s="84"/>
      <c r="H9" s="84"/>
      <c r="I9" s="84"/>
      <c r="J9" s="84"/>
      <c r="K9" s="84"/>
      <c r="L9" s="84"/>
      <c r="M9" s="84"/>
      <c r="N9" s="84"/>
      <c r="O9" s="84"/>
      <c r="P9" s="84"/>
      <c r="Q9" s="84"/>
      <c r="R9" s="84"/>
      <c r="S9" s="84"/>
      <c r="T9" s="84"/>
      <c r="U9" s="84"/>
      <c r="V9" s="84"/>
      <c r="W9" s="84"/>
      <c r="X9" s="84"/>
      <c r="Y9" s="84"/>
      <c r="Z9" s="85"/>
      <c r="AF9" s="83"/>
      <c r="AG9" s="83"/>
      <c r="AH9" s="83"/>
      <c r="AI9" s="83"/>
      <c r="AJ9" s="83"/>
      <c r="AK9" s="83"/>
      <c r="AL9" s="83"/>
      <c r="AM9" s="83"/>
      <c r="AN9" s="83"/>
      <c r="AO9" s="83"/>
      <c r="AP9" s="83"/>
      <c r="AQ9" s="83"/>
      <c r="AR9" s="83"/>
      <c r="AS9" s="83"/>
      <c r="AT9" s="83"/>
      <c r="AU9" s="83"/>
      <c r="AV9" s="83"/>
      <c r="AW9" s="83"/>
      <c r="AX9" s="83"/>
      <c r="AY9" s="83"/>
      <c r="AZ9" s="83"/>
      <c r="BA9" s="83"/>
      <c r="BB9" s="83"/>
    </row>
    <row r="10" spans="2:54" s="13" customFormat="1" ht="18" customHeight="1">
      <c r="B10" s="20"/>
      <c r="C10" s="84"/>
      <c r="D10" s="84"/>
      <c r="E10" s="84"/>
      <c r="F10" s="84"/>
      <c r="G10" s="84"/>
      <c r="H10" s="84"/>
      <c r="I10" s="84"/>
      <c r="J10" s="84"/>
      <c r="K10" s="84"/>
      <c r="L10" s="84"/>
      <c r="M10" s="84"/>
      <c r="N10" s="84"/>
      <c r="O10" s="84"/>
      <c r="P10" s="84"/>
      <c r="Q10" s="84"/>
      <c r="R10" s="84"/>
      <c r="S10" s="84"/>
      <c r="T10" s="84"/>
      <c r="U10" s="84"/>
      <c r="V10" s="84"/>
      <c r="W10" s="84"/>
      <c r="X10" s="84"/>
      <c r="Y10" s="84"/>
      <c r="Z10" s="85"/>
      <c r="AF10" s="83"/>
      <c r="AG10" s="83"/>
      <c r="AH10" s="83"/>
      <c r="AI10" s="83"/>
      <c r="AJ10" s="83"/>
      <c r="AK10" s="83"/>
      <c r="AL10" s="83"/>
      <c r="AM10" s="83"/>
      <c r="AN10" s="83"/>
      <c r="AO10" s="83"/>
      <c r="AP10" s="83"/>
      <c r="AQ10" s="83"/>
      <c r="AR10" s="83"/>
      <c r="AS10" s="83"/>
      <c r="AT10" s="83"/>
      <c r="AU10" s="83"/>
      <c r="AV10" s="83"/>
      <c r="AW10" s="83"/>
      <c r="AX10" s="83"/>
      <c r="AY10" s="83"/>
      <c r="AZ10" s="83"/>
      <c r="BA10" s="83"/>
      <c r="BB10" s="83"/>
    </row>
    <row r="11" spans="2:54" s="13" customFormat="1" ht="18" customHeight="1">
      <c r="B11" s="20"/>
      <c r="C11" s="84" t="s">
        <v>121</v>
      </c>
      <c r="D11" s="84"/>
      <c r="E11" s="84"/>
      <c r="F11" s="84"/>
      <c r="G11" s="84"/>
      <c r="H11" s="84"/>
      <c r="I11" s="84"/>
      <c r="J11" s="84"/>
      <c r="K11" s="84"/>
      <c r="L11" s="84"/>
      <c r="M11" s="84"/>
      <c r="N11" s="84"/>
      <c r="O11" s="84"/>
      <c r="P11" s="84"/>
      <c r="Q11" s="84"/>
      <c r="R11" s="84"/>
      <c r="S11" s="84"/>
      <c r="T11" s="84"/>
      <c r="U11" s="84"/>
      <c r="V11" s="84"/>
      <c r="W11" s="84"/>
      <c r="X11" s="84"/>
      <c r="Y11" s="84"/>
      <c r="Z11" s="85"/>
      <c r="AF11" s="83"/>
      <c r="AG11" s="83"/>
      <c r="AH11" s="83"/>
      <c r="AI11" s="83"/>
      <c r="AJ11" s="83"/>
      <c r="AK11" s="83"/>
      <c r="AL11" s="83"/>
      <c r="AM11" s="83"/>
      <c r="AN11" s="83"/>
      <c r="AO11" s="83"/>
      <c r="AP11" s="83"/>
      <c r="AQ11" s="83"/>
      <c r="AR11" s="83"/>
      <c r="AS11" s="83"/>
      <c r="AT11" s="83"/>
      <c r="AU11" s="83"/>
      <c r="AV11" s="83"/>
      <c r="AW11" s="83"/>
      <c r="AX11" s="83"/>
      <c r="AY11" s="83"/>
      <c r="AZ11" s="83"/>
      <c r="BA11" s="83"/>
      <c r="BB11" s="83"/>
    </row>
    <row r="12" spans="2:54" s="13" customFormat="1" ht="18" customHeight="1">
      <c r="B12" s="20"/>
      <c r="C12" s="84" t="s">
        <v>122</v>
      </c>
      <c r="D12" s="84"/>
      <c r="E12" s="84"/>
      <c r="F12" s="84"/>
      <c r="G12" s="84"/>
      <c r="H12" s="84"/>
      <c r="I12" s="84"/>
      <c r="J12" s="84"/>
      <c r="K12" s="84"/>
      <c r="L12" s="84"/>
      <c r="M12" s="84"/>
      <c r="N12" s="84"/>
      <c r="O12" s="84"/>
      <c r="P12" s="84"/>
      <c r="Q12" s="84"/>
      <c r="R12" s="84"/>
      <c r="S12" s="84"/>
      <c r="T12" s="84"/>
      <c r="U12" s="84"/>
      <c r="V12" s="84"/>
      <c r="W12" s="84"/>
      <c r="X12" s="84"/>
      <c r="Y12" s="84"/>
      <c r="Z12" s="85"/>
      <c r="AF12" s="83"/>
      <c r="AG12" s="83"/>
      <c r="AH12" s="83"/>
      <c r="AI12" s="83"/>
      <c r="AJ12" s="83"/>
      <c r="AK12" s="83"/>
      <c r="AL12" s="83"/>
      <c r="AM12" s="83"/>
      <c r="AN12" s="83"/>
      <c r="AO12" s="83"/>
      <c r="AP12" s="83"/>
      <c r="AQ12" s="83"/>
      <c r="AR12" s="83"/>
      <c r="AS12" s="83"/>
      <c r="AT12" s="83"/>
      <c r="AU12" s="83"/>
      <c r="AV12" s="83"/>
      <c r="AW12" s="83"/>
      <c r="AX12" s="83"/>
      <c r="AY12" s="83"/>
      <c r="AZ12" s="83"/>
      <c r="BA12" s="83"/>
      <c r="BB12" s="83"/>
    </row>
    <row r="13" spans="2:54" s="13" customFormat="1" ht="18" customHeight="1">
      <c r="B13" s="20"/>
      <c r="C13" s="84" t="s">
        <v>123</v>
      </c>
      <c r="D13" s="84"/>
      <c r="E13" s="84"/>
      <c r="F13" s="84"/>
      <c r="G13" s="84"/>
      <c r="H13" s="84"/>
      <c r="I13" s="84"/>
      <c r="J13" s="84"/>
      <c r="K13" s="84"/>
      <c r="L13" s="84"/>
      <c r="M13" s="84"/>
      <c r="N13" s="84"/>
      <c r="O13" s="84"/>
      <c r="P13" s="84"/>
      <c r="Q13" s="84"/>
      <c r="R13" s="84"/>
      <c r="S13" s="84"/>
      <c r="T13" s="84"/>
      <c r="U13" s="84"/>
      <c r="V13" s="84"/>
      <c r="W13" s="84"/>
      <c r="X13" s="84"/>
      <c r="Y13" s="84"/>
      <c r="Z13" s="85"/>
      <c r="AF13" s="83"/>
      <c r="AG13" s="83"/>
      <c r="AH13" s="83"/>
      <c r="AI13" s="83"/>
      <c r="AJ13" s="83"/>
      <c r="AK13" s="83"/>
      <c r="AL13" s="83"/>
      <c r="AM13" s="83"/>
      <c r="AN13" s="83"/>
      <c r="AO13" s="83"/>
      <c r="AP13" s="83"/>
      <c r="AQ13" s="83"/>
      <c r="AR13" s="83"/>
      <c r="AS13" s="83"/>
      <c r="AT13" s="83"/>
      <c r="AU13" s="83"/>
      <c r="AV13" s="83"/>
      <c r="AW13" s="83"/>
      <c r="AX13" s="83"/>
      <c r="AY13" s="83"/>
      <c r="AZ13" s="83"/>
      <c r="BA13" s="83"/>
      <c r="BB13" s="83"/>
    </row>
    <row r="14" spans="2:54" s="13" customFormat="1" ht="18" customHeight="1">
      <c r="B14" s="20"/>
      <c r="C14" s="84" t="s">
        <v>124</v>
      </c>
      <c r="D14" s="84"/>
      <c r="E14" s="84"/>
      <c r="F14" s="84"/>
      <c r="G14" s="84"/>
      <c r="H14" s="84"/>
      <c r="I14" s="84"/>
      <c r="J14" s="84"/>
      <c r="L14" s="86"/>
      <c r="M14" s="86"/>
      <c r="N14" s="86"/>
      <c r="O14" s="86"/>
      <c r="P14" s="86"/>
      <c r="Q14" s="86"/>
      <c r="R14" s="86"/>
      <c r="S14" s="84"/>
      <c r="T14" s="84"/>
      <c r="U14" s="84"/>
      <c r="V14" s="84"/>
      <c r="W14" s="84"/>
      <c r="X14" s="84"/>
      <c r="Y14" s="84"/>
      <c r="Z14" s="85"/>
      <c r="AF14" s="83"/>
      <c r="AG14" s="83"/>
      <c r="AH14" s="83"/>
      <c r="AI14" s="83"/>
      <c r="AJ14" s="83"/>
      <c r="AK14" s="83"/>
      <c r="AL14" s="83"/>
      <c r="AM14" s="83"/>
      <c r="AN14" s="83"/>
      <c r="AO14" s="83"/>
      <c r="AP14" s="83"/>
      <c r="AQ14" s="83"/>
      <c r="AR14" s="83"/>
      <c r="AS14" s="83"/>
      <c r="AT14" s="83"/>
      <c r="AU14" s="83"/>
      <c r="AV14" s="83"/>
      <c r="AW14" s="83"/>
      <c r="AX14" s="83"/>
      <c r="AY14" s="83"/>
      <c r="AZ14" s="83"/>
      <c r="BA14" s="83"/>
      <c r="BB14" s="83"/>
    </row>
    <row r="15" spans="2:54" s="13" customFormat="1" ht="18" customHeight="1">
      <c r="B15" s="20"/>
      <c r="C15" s="84"/>
      <c r="D15" s="84"/>
      <c r="E15" s="84"/>
      <c r="F15" s="84"/>
      <c r="G15" s="84"/>
      <c r="H15" s="84"/>
      <c r="I15" s="84"/>
      <c r="J15" s="84"/>
      <c r="K15" s="84"/>
      <c r="L15" s="84"/>
      <c r="M15" s="84"/>
      <c r="N15" s="84"/>
      <c r="O15" s="84"/>
      <c r="P15" s="84"/>
      <c r="Q15" s="84"/>
      <c r="R15" s="84"/>
      <c r="S15" s="84"/>
      <c r="T15" s="84"/>
      <c r="U15" s="84"/>
      <c r="V15" s="84"/>
      <c r="W15" s="84"/>
      <c r="X15" s="84"/>
      <c r="Y15" s="84"/>
      <c r="Z15" s="85"/>
      <c r="AF15" s="83"/>
      <c r="AG15" s="83"/>
      <c r="AH15" s="83"/>
      <c r="AI15" s="83"/>
      <c r="AJ15" s="83"/>
      <c r="AK15" s="83"/>
      <c r="AL15" s="83"/>
      <c r="AM15" s="83"/>
      <c r="AN15" s="83"/>
      <c r="AO15" s="83"/>
      <c r="AP15" s="83"/>
      <c r="AQ15" s="83"/>
      <c r="AR15" s="83"/>
      <c r="AS15" s="83"/>
      <c r="AT15" s="83"/>
      <c r="AU15" s="83"/>
      <c r="AV15" s="83"/>
      <c r="AW15" s="83"/>
      <c r="AX15" s="83"/>
      <c r="AY15" s="83"/>
      <c r="AZ15" s="83"/>
      <c r="BA15" s="83"/>
      <c r="BB15" s="83"/>
    </row>
    <row r="16" spans="2:54" s="13" customFormat="1" ht="18" customHeight="1">
      <c r="B16" s="20"/>
      <c r="C16" s="84"/>
      <c r="D16" s="84"/>
      <c r="E16" s="84"/>
      <c r="F16" s="84"/>
      <c r="G16" s="84"/>
      <c r="H16" s="84"/>
      <c r="I16" s="84"/>
      <c r="J16" s="84"/>
      <c r="K16" s="84"/>
      <c r="L16" s="84"/>
      <c r="M16" s="84"/>
      <c r="N16" s="84"/>
      <c r="O16" s="84"/>
      <c r="P16" s="84"/>
      <c r="Q16" s="84"/>
      <c r="R16" s="84"/>
      <c r="S16" s="84"/>
      <c r="T16" s="84"/>
      <c r="U16" s="84"/>
      <c r="V16" s="84"/>
      <c r="W16" s="84"/>
      <c r="X16" s="84"/>
      <c r="Y16" s="84"/>
      <c r="Z16" s="85"/>
      <c r="AF16" s="83"/>
      <c r="AG16" s="83"/>
      <c r="AH16" s="83"/>
      <c r="AI16" s="83"/>
      <c r="AJ16" s="83"/>
      <c r="AK16" s="83"/>
      <c r="AL16" s="83"/>
      <c r="AM16" s="83"/>
      <c r="AN16" s="83"/>
      <c r="AO16" s="83"/>
      <c r="AP16" s="83"/>
      <c r="AQ16" s="83"/>
      <c r="AR16" s="83"/>
      <c r="AS16" s="83"/>
      <c r="AT16" s="83"/>
      <c r="AU16" s="83"/>
      <c r="AV16" s="83"/>
      <c r="AW16" s="83"/>
      <c r="AX16" s="83"/>
      <c r="AY16" s="83"/>
      <c r="AZ16" s="83"/>
      <c r="BA16" s="83"/>
      <c r="BB16" s="83"/>
    </row>
    <row r="17" spans="2:54" s="13" customFormat="1" ht="18" customHeight="1">
      <c r="B17" s="20"/>
      <c r="C17" s="84"/>
      <c r="D17" s="84"/>
      <c r="E17" s="84"/>
      <c r="F17" s="84"/>
      <c r="G17" s="84"/>
      <c r="H17" s="84"/>
      <c r="I17" s="84"/>
      <c r="J17" s="84"/>
      <c r="K17" s="84"/>
      <c r="L17" s="84"/>
      <c r="M17" s="84"/>
      <c r="N17" s="84"/>
      <c r="O17" s="84"/>
      <c r="P17" s="84"/>
      <c r="Q17" s="84"/>
      <c r="R17" s="84"/>
      <c r="S17" s="84"/>
      <c r="T17" s="84"/>
      <c r="U17" s="84"/>
      <c r="V17" s="84"/>
      <c r="W17" s="84"/>
      <c r="X17" s="84"/>
      <c r="Y17" s="84"/>
      <c r="Z17" s="85"/>
      <c r="AF17" s="83"/>
      <c r="AG17" s="83"/>
      <c r="AH17" s="83"/>
      <c r="AI17" s="83"/>
      <c r="AJ17" s="83"/>
      <c r="AK17" s="83"/>
      <c r="AL17" s="83"/>
      <c r="AM17" s="83"/>
      <c r="AN17" s="83"/>
      <c r="AO17" s="83"/>
      <c r="AP17" s="83"/>
      <c r="AQ17" s="83"/>
      <c r="AR17" s="83"/>
      <c r="AS17" s="83"/>
      <c r="AT17" s="83"/>
      <c r="AU17" s="83"/>
      <c r="AV17" s="83"/>
      <c r="AW17" s="83"/>
      <c r="AX17" s="83"/>
      <c r="AY17" s="83"/>
      <c r="AZ17" s="83"/>
      <c r="BA17" s="83"/>
      <c r="BB17" s="83"/>
    </row>
    <row r="18" spans="2:54" s="13" customFormat="1" ht="18" customHeight="1">
      <c r="B18" s="20"/>
      <c r="C18" s="84"/>
      <c r="D18" s="84"/>
      <c r="E18" s="84"/>
      <c r="F18" s="84"/>
      <c r="G18" s="84"/>
      <c r="H18" s="84"/>
      <c r="I18" s="84"/>
      <c r="J18" s="84"/>
      <c r="K18" s="84"/>
      <c r="L18" s="84"/>
      <c r="M18" s="84"/>
      <c r="N18" s="84"/>
      <c r="O18" s="84"/>
      <c r="P18" s="84"/>
      <c r="Q18" s="84"/>
      <c r="R18" s="84"/>
      <c r="S18" s="84"/>
      <c r="T18" s="84"/>
      <c r="U18" s="84"/>
      <c r="V18" s="84"/>
      <c r="W18" s="84"/>
      <c r="X18" s="84"/>
      <c r="Y18" s="84"/>
      <c r="Z18" s="85"/>
      <c r="AF18" s="83"/>
      <c r="AG18" s="83"/>
      <c r="AH18" s="83"/>
      <c r="AI18" s="83"/>
      <c r="AJ18" s="83"/>
      <c r="AK18" s="83"/>
      <c r="AL18" s="83"/>
      <c r="AM18" s="83"/>
      <c r="AN18" s="83"/>
      <c r="AO18" s="83"/>
      <c r="AP18" s="83"/>
      <c r="AQ18" s="83"/>
      <c r="AR18" s="83"/>
      <c r="AS18" s="83"/>
      <c r="AT18" s="83"/>
      <c r="AU18" s="83"/>
      <c r="AV18" s="83"/>
      <c r="AW18" s="83"/>
      <c r="AX18" s="83"/>
      <c r="AY18" s="83"/>
      <c r="AZ18" s="83"/>
      <c r="BA18" s="83"/>
      <c r="BB18" s="83"/>
    </row>
    <row r="19" spans="2:54" s="13" customFormat="1" ht="18" customHeight="1">
      <c r="B19" s="20"/>
      <c r="C19" s="84"/>
      <c r="D19" s="84"/>
      <c r="E19" s="84"/>
      <c r="F19" s="84"/>
      <c r="G19" s="84"/>
      <c r="H19" s="84"/>
      <c r="I19" s="84"/>
      <c r="J19" s="84"/>
      <c r="K19" s="84"/>
      <c r="L19" s="84"/>
      <c r="M19" s="84"/>
      <c r="N19" s="84"/>
      <c r="O19" s="84"/>
      <c r="P19" s="84"/>
      <c r="Q19" s="84"/>
      <c r="R19" s="84"/>
      <c r="S19" s="84"/>
      <c r="T19" s="84"/>
      <c r="U19" s="84"/>
      <c r="V19" s="84"/>
      <c r="W19" s="84"/>
      <c r="X19" s="84"/>
      <c r="Y19" s="84"/>
      <c r="Z19" s="85"/>
      <c r="AF19" s="83"/>
      <c r="AG19" s="83"/>
      <c r="AH19" s="83"/>
      <c r="AI19" s="83"/>
      <c r="AJ19" s="83"/>
      <c r="AK19" s="83"/>
      <c r="AL19" s="83"/>
      <c r="AM19" s="83"/>
      <c r="AN19" s="83"/>
      <c r="AO19" s="83"/>
      <c r="AP19" s="83"/>
      <c r="AQ19" s="83"/>
      <c r="AR19" s="83"/>
      <c r="AS19" s="83"/>
      <c r="AT19" s="83"/>
      <c r="AU19" s="83"/>
      <c r="AV19" s="83"/>
      <c r="AW19" s="83"/>
      <c r="AX19" s="83"/>
      <c r="AY19" s="83"/>
      <c r="AZ19" s="83"/>
      <c r="BA19" s="83"/>
      <c r="BB19" s="83"/>
    </row>
    <row r="20" spans="2:54" s="13" customFormat="1" ht="18" customHeight="1">
      <c r="B20" s="20"/>
      <c r="C20" s="84"/>
      <c r="D20" s="84"/>
      <c r="E20" s="84"/>
      <c r="F20" s="84"/>
      <c r="G20" s="84"/>
      <c r="H20" s="84"/>
      <c r="I20" s="84"/>
      <c r="J20" s="84"/>
      <c r="K20" s="84"/>
      <c r="L20" s="84"/>
      <c r="M20" s="84"/>
      <c r="N20" s="84"/>
      <c r="O20" s="84"/>
      <c r="P20" s="84"/>
      <c r="Q20" s="84"/>
      <c r="R20" s="84"/>
      <c r="S20" s="84"/>
      <c r="T20" s="84"/>
      <c r="U20" s="84"/>
      <c r="V20" s="84"/>
      <c r="W20" s="84"/>
      <c r="X20" s="84"/>
      <c r="Y20" s="84"/>
      <c r="Z20" s="85"/>
      <c r="AF20" s="83"/>
      <c r="AG20" s="83"/>
      <c r="AH20" s="83"/>
      <c r="AI20" s="83"/>
      <c r="AJ20" s="83"/>
      <c r="AK20" s="83"/>
      <c r="AL20" s="83"/>
      <c r="AM20" s="83"/>
      <c r="AN20" s="83"/>
      <c r="AO20" s="83"/>
      <c r="AP20" s="83"/>
      <c r="AQ20" s="83"/>
      <c r="AR20" s="83"/>
      <c r="AS20" s="83"/>
      <c r="AT20" s="83"/>
      <c r="AU20" s="83"/>
      <c r="AV20" s="83"/>
      <c r="AW20" s="83"/>
      <c r="AX20" s="83"/>
      <c r="AY20" s="83"/>
      <c r="AZ20" s="83"/>
      <c r="BA20" s="83"/>
      <c r="BB20" s="83"/>
    </row>
    <row r="21" spans="2:54" s="13" customFormat="1" ht="18" customHeight="1">
      <c r="B21" s="20"/>
      <c r="C21" s="84"/>
      <c r="D21" s="84"/>
      <c r="E21" s="84"/>
      <c r="F21" s="84"/>
      <c r="G21" s="84"/>
      <c r="H21" s="84"/>
      <c r="I21" s="84"/>
      <c r="J21" s="84"/>
      <c r="K21" s="84"/>
      <c r="L21" s="84"/>
      <c r="M21" s="84"/>
      <c r="N21" s="84"/>
      <c r="O21" s="84"/>
      <c r="P21" s="84"/>
      <c r="Q21" s="84"/>
      <c r="R21" s="84"/>
      <c r="S21" s="84"/>
      <c r="T21" s="84"/>
      <c r="U21" s="84"/>
      <c r="V21" s="84"/>
      <c r="W21" s="84"/>
      <c r="X21" s="84"/>
      <c r="Y21" s="84"/>
      <c r="Z21" s="85"/>
      <c r="AF21" s="83"/>
      <c r="AG21" s="83"/>
      <c r="AH21" s="83"/>
      <c r="AI21" s="83"/>
      <c r="AJ21" s="83"/>
      <c r="AK21" s="83"/>
      <c r="AL21" s="83"/>
      <c r="AM21" s="83"/>
      <c r="AN21" s="83"/>
      <c r="AO21" s="83"/>
      <c r="AP21" s="83"/>
      <c r="AQ21" s="83"/>
      <c r="AR21" s="83"/>
      <c r="AS21" s="83"/>
      <c r="AT21" s="83"/>
      <c r="AU21" s="83"/>
      <c r="AV21" s="83"/>
      <c r="AW21" s="83"/>
      <c r="AX21" s="83"/>
      <c r="AY21" s="83"/>
      <c r="AZ21" s="83"/>
      <c r="BA21" s="83"/>
      <c r="BB21" s="83"/>
    </row>
    <row r="22" spans="2:54" s="13" customFormat="1" ht="18" customHeight="1">
      <c r="B22" s="20"/>
      <c r="C22" s="84"/>
      <c r="D22" s="84"/>
      <c r="E22" s="84"/>
      <c r="F22" s="84"/>
      <c r="G22" s="84"/>
      <c r="H22" s="84"/>
      <c r="I22" s="84"/>
      <c r="J22" s="84"/>
      <c r="K22" s="84"/>
      <c r="L22" s="84"/>
      <c r="M22" s="84"/>
      <c r="N22" s="84"/>
      <c r="O22" s="84"/>
      <c r="P22" s="84"/>
      <c r="Q22" s="84"/>
      <c r="R22" s="84"/>
      <c r="S22" s="84"/>
      <c r="T22" s="84"/>
      <c r="U22" s="84"/>
      <c r="V22" s="84"/>
      <c r="W22" s="84"/>
      <c r="X22" s="84"/>
      <c r="Y22" s="84"/>
      <c r="Z22" s="85"/>
      <c r="AF22" s="83"/>
      <c r="AG22" s="83"/>
      <c r="AH22" s="83"/>
      <c r="AI22" s="83"/>
      <c r="AJ22" s="83"/>
      <c r="AK22" s="83"/>
      <c r="AL22" s="83"/>
      <c r="AM22" s="83"/>
      <c r="AN22" s="83"/>
      <c r="AO22" s="83"/>
      <c r="AP22" s="83"/>
      <c r="AQ22" s="83"/>
      <c r="AR22" s="83"/>
      <c r="AS22" s="83"/>
      <c r="AT22" s="83"/>
      <c r="AU22" s="83"/>
      <c r="AV22" s="83"/>
      <c r="AW22" s="83"/>
      <c r="AX22" s="83"/>
      <c r="AY22" s="83"/>
      <c r="AZ22" s="83"/>
      <c r="BA22" s="83"/>
      <c r="BB22" s="83"/>
    </row>
    <row r="23" spans="2:54" s="13" customFormat="1" ht="18" customHeight="1">
      <c r="B23" s="20"/>
      <c r="C23" s="84"/>
      <c r="D23" s="84"/>
      <c r="E23" s="84"/>
      <c r="F23" s="84"/>
      <c r="G23" s="84"/>
      <c r="H23" s="84"/>
      <c r="I23" s="84"/>
      <c r="J23" s="84"/>
      <c r="K23" s="84"/>
      <c r="L23" s="84"/>
      <c r="M23" s="84"/>
      <c r="N23" s="84"/>
      <c r="O23" s="84"/>
      <c r="P23" s="84"/>
      <c r="Q23" s="84"/>
      <c r="R23" s="84"/>
      <c r="S23" s="84"/>
      <c r="T23" s="84"/>
      <c r="U23" s="84"/>
      <c r="V23" s="84"/>
      <c r="W23" s="84"/>
      <c r="X23" s="84"/>
      <c r="Y23" s="84"/>
      <c r="Z23" s="85"/>
      <c r="AF23" s="83"/>
      <c r="AG23" s="83"/>
      <c r="AH23" s="83"/>
      <c r="AI23" s="83"/>
      <c r="AJ23" s="83"/>
      <c r="AK23" s="83"/>
      <c r="AL23" s="83"/>
      <c r="AM23" s="83"/>
      <c r="AN23" s="83"/>
      <c r="AO23" s="83"/>
      <c r="AP23" s="83"/>
      <c r="AQ23" s="83"/>
      <c r="AR23" s="83"/>
      <c r="AS23" s="83"/>
      <c r="AT23" s="83"/>
      <c r="AU23" s="83"/>
      <c r="AV23" s="83"/>
      <c r="AW23" s="83"/>
      <c r="AX23" s="83"/>
      <c r="AY23" s="83"/>
      <c r="AZ23" s="83"/>
      <c r="BA23" s="83"/>
      <c r="BB23" s="83"/>
    </row>
    <row r="24" spans="2:54" s="13" customFormat="1" ht="26.1" customHeight="1" thickBot="1">
      <c r="B24" s="21"/>
      <c r="C24" s="573"/>
      <c r="D24" s="573"/>
      <c r="E24" s="573"/>
      <c r="F24" s="573"/>
      <c r="G24" s="573"/>
      <c r="H24" s="573"/>
      <c r="I24" s="573"/>
      <c r="J24" s="573"/>
      <c r="K24" s="573"/>
      <c r="L24" s="573"/>
      <c r="M24" s="596"/>
      <c r="N24" s="596"/>
      <c r="O24" s="596"/>
      <c r="P24" s="596"/>
      <c r="Q24" s="596"/>
      <c r="R24" s="596"/>
      <c r="S24" s="596"/>
      <c r="T24" s="596"/>
      <c r="U24" s="596"/>
      <c r="V24" s="596"/>
      <c r="W24" s="596"/>
      <c r="X24" s="596"/>
      <c r="Y24" s="596"/>
      <c r="Z24" s="22"/>
    </row>
    <row r="25" spans="2:54" s="13" customFormat="1" ht="15.95" customHeight="1">
      <c r="B25" s="23"/>
      <c r="C25" s="628" t="s">
        <v>7</v>
      </c>
      <c r="D25" s="570" t="s">
        <v>41</v>
      </c>
      <c r="E25" s="570"/>
      <c r="F25" s="570"/>
      <c r="G25" s="570"/>
      <c r="H25" s="629" t="s">
        <v>42</v>
      </c>
      <c r="I25" s="629"/>
      <c r="J25" s="570"/>
      <c r="K25" s="630" t="s">
        <v>43</v>
      </c>
      <c r="L25" s="630"/>
      <c r="M25" s="570"/>
      <c r="N25" s="630" t="s">
        <v>44</v>
      </c>
      <c r="O25" s="630"/>
      <c r="P25" s="570"/>
      <c r="Q25" s="630" t="s">
        <v>45</v>
      </c>
      <c r="R25" s="630"/>
      <c r="S25" s="570"/>
      <c r="T25" s="24"/>
      <c r="U25" s="630" t="s">
        <v>46</v>
      </c>
      <c r="V25" s="630"/>
      <c r="W25" s="570" t="s">
        <v>47</v>
      </c>
      <c r="X25" s="570"/>
      <c r="Y25" s="570"/>
      <c r="Z25" s="16"/>
    </row>
    <row r="26" spans="2:54" s="13" customFormat="1" ht="15.95" customHeight="1">
      <c r="B26" s="631" t="s">
        <v>48</v>
      </c>
      <c r="C26" s="590"/>
      <c r="D26" s="570"/>
      <c r="E26" s="570"/>
      <c r="F26" s="570"/>
      <c r="G26" s="570"/>
      <c r="H26" s="601"/>
      <c r="I26" s="601"/>
      <c r="J26" s="570"/>
      <c r="K26" s="570"/>
      <c r="L26" s="570"/>
      <c r="M26" s="570"/>
      <c r="N26" s="570"/>
      <c r="O26" s="570"/>
      <c r="P26" s="570"/>
      <c r="Q26" s="570"/>
      <c r="R26" s="570"/>
      <c r="S26" s="570"/>
      <c r="T26" s="24"/>
      <c r="U26" s="570"/>
      <c r="V26" s="570"/>
      <c r="W26" s="570"/>
      <c r="X26" s="570"/>
      <c r="Y26" s="570"/>
      <c r="Z26" s="16"/>
    </row>
    <row r="27" spans="2:54" s="13" customFormat="1" ht="15.95" customHeight="1">
      <c r="B27" s="631"/>
      <c r="C27" s="590"/>
      <c r="H27" s="594" t="s">
        <v>49</v>
      </c>
      <c r="I27" s="594"/>
      <c r="J27" s="594"/>
      <c r="K27" s="87" t="s">
        <v>115</v>
      </c>
      <c r="L27" s="87"/>
      <c r="M27" s="87"/>
      <c r="N27" s="87"/>
      <c r="O27" s="87"/>
      <c r="P27" s="87"/>
      <c r="Q27" s="87"/>
      <c r="R27" s="87"/>
      <c r="S27" s="87"/>
      <c r="T27" s="87"/>
      <c r="U27" s="87"/>
      <c r="V27" s="87"/>
      <c r="W27" s="87"/>
      <c r="X27" s="87"/>
      <c r="Z27" s="16"/>
    </row>
    <row r="28" spans="2:54" s="13" customFormat="1" ht="15.95" customHeight="1">
      <c r="B28" s="631"/>
      <c r="C28" s="590"/>
      <c r="H28" s="594"/>
      <c r="I28" s="594"/>
      <c r="J28" s="594"/>
      <c r="K28" s="87" t="s">
        <v>116</v>
      </c>
      <c r="L28" s="87"/>
      <c r="M28" s="87"/>
      <c r="N28" s="87"/>
      <c r="O28" s="87"/>
      <c r="P28" s="87"/>
      <c r="Q28" s="87"/>
      <c r="R28" s="87"/>
      <c r="S28" s="87"/>
      <c r="T28" s="87"/>
      <c r="U28" s="87"/>
      <c r="V28" s="87"/>
      <c r="W28" s="87"/>
      <c r="X28" s="87"/>
      <c r="Z28" s="16"/>
    </row>
    <row r="29" spans="2:54" s="13" customFormat="1" ht="15.95" customHeight="1">
      <c r="B29" s="631"/>
      <c r="C29" s="590"/>
      <c r="H29" s="594"/>
      <c r="I29" s="594"/>
      <c r="J29" s="594"/>
      <c r="K29" s="87" t="s">
        <v>117</v>
      </c>
      <c r="L29" s="87"/>
      <c r="M29" s="87"/>
      <c r="N29" s="87"/>
      <c r="O29" s="570"/>
      <c r="P29" s="570"/>
      <c r="Q29" s="570"/>
      <c r="R29" s="570"/>
      <c r="S29" s="87" t="s">
        <v>118</v>
      </c>
      <c r="T29" s="87"/>
      <c r="U29" s="87"/>
      <c r="V29" s="87"/>
      <c r="W29" s="87"/>
      <c r="X29" s="87"/>
      <c r="Z29" s="16"/>
      <c r="AB29" s="88" t="s">
        <v>119</v>
      </c>
    </row>
    <row r="30" spans="2:54" s="13" customFormat="1" ht="15.95" customHeight="1">
      <c r="B30" s="27" t="s">
        <v>51</v>
      </c>
      <c r="C30" s="599"/>
      <c r="D30" s="28"/>
      <c r="E30" s="28"/>
      <c r="F30" s="28"/>
      <c r="G30" s="28"/>
      <c r="H30" s="28"/>
      <c r="I30" s="28"/>
      <c r="J30" s="28"/>
      <c r="K30" s="28"/>
      <c r="L30" s="28"/>
      <c r="M30" s="28"/>
      <c r="N30" s="602"/>
      <c r="O30" s="602"/>
      <c r="P30" s="602" t="s">
        <v>52</v>
      </c>
      <c r="Q30" s="602"/>
      <c r="R30" s="632"/>
      <c r="S30" s="632"/>
      <c r="T30" s="632"/>
      <c r="U30" s="632"/>
      <c r="V30" s="632"/>
      <c r="W30" s="632"/>
      <c r="X30" s="632"/>
      <c r="Y30" s="632"/>
      <c r="Z30" s="29"/>
      <c r="AB30" s="13" t="s">
        <v>202</v>
      </c>
    </row>
    <row r="31" spans="2:54" s="13" customFormat="1" ht="15.95" customHeight="1">
      <c r="B31" s="30"/>
      <c r="C31" s="589" t="s">
        <v>53</v>
      </c>
      <c r="D31" s="567" t="s">
        <v>41</v>
      </c>
      <c r="E31" s="567"/>
      <c r="F31" s="567"/>
      <c r="G31" s="567"/>
      <c r="H31" s="592" t="s">
        <v>54</v>
      </c>
      <c r="I31" s="593"/>
      <c r="J31" s="567"/>
      <c r="K31" s="567" t="s">
        <v>44</v>
      </c>
      <c r="L31" s="567"/>
      <c r="M31" s="567"/>
      <c r="N31" s="567" t="s">
        <v>45</v>
      </c>
      <c r="O31" s="567"/>
      <c r="P31" s="567"/>
      <c r="Q31" s="567" t="s">
        <v>55</v>
      </c>
      <c r="R31" s="567"/>
      <c r="S31" s="567"/>
      <c r="T31" s="31"/>
      <c r="U31" s="587" t="s">
        <v>56</v>
      </c>
      <c r="V31" s="567"/>
      <c r="W31" s="567" t="s">
        <v>47</v>
      </c>
      <c r="X31" s="567"/>
      <c r="Y31" s="567"/>
      <c r="Z31" s="32"/>
    </row>
    <row r="32" spans="2:54" s="13" customFormat="1" ht="15.95" customHeight="1">
      <c r="B32" s="631" t="s">
        <v>57</v>
      </c>
      <c r="C32" s="590"/>
      <c r="D32" s="570"/>
      <c r="E32" s="570"/>
      <c r="F32" s="570"/>
      <c r="G32" s="570"/>
      <c r="H32" s="594"/>
      <c r="I32" s="594"/>
      <c r="J32" s="570"/>
      <c r="K32" s="570"/>
      <c r="L32" s="570"/>
      <c r="M32" s="570"/>
      <c r="N32" s="570"/>
      <c r="O32" s="570"/>
      <c r="P32" s="570"/>
      <c r="Q32" s="570"/>
      <c r="R32" s="570"/>
      <c r="S32" s="570"/>
      <c r="T32" s="24"/>
      <c r="U32" s="570"/>
      <c r="V32" s="570"/>
      <c r="W32" s="570"/>
      <c r="X32" s="570"/>
      <c r="Y32" s="570"/>
      <c r="Z32" s="16"/>
    </row>
    <row r="33" spans="2:26" s="13" customFormat="1" ht="15.95" customHeight="1">
      <c r="B33" s="631"/>
      <c r="C33" s="590"/>
      <c r="H33" s="594" t="s">
        <v>58</v>
      </c>
      <c r="I33" s="594"/>
      <c r="J33" s="594"/>
      <c r="K33" s="595"/>
      <c r="L33" s="595"/>
      <c r="M33" s="595"/>
      <c r="N33" s="595"/>
      <c r="O33" s="595"/>
      <c r="P33" s="595"/>
      <c r="Q33" s="595"/>
      <c r="R33" s="595"/>
      <c r="S33" s="595"/>
      <c r="T33" s="595"/>
      <c r="U33" s="595"/>
      <c r="V33" s="595"/>
      <c r="W33" s="595"/>
      <c r="X33" s="595"/>
      <c r="Z33" s="16"/>
    </row>
    <row r="34" spans="2:26" s="13" customFormat="1" ht="15.95" customHeight="1">
      <c r="B34" s="631"/>
      <c r="C34" s="590"/>
      <c r="H34" s="594"/>
      <c r="I34" s="594"/>
      <c r="J34" s="594"/>
      <c r="K34" s="595"/>
      <c r="L34" s="595"/>
      <c r="M34" s="595"/>
      <c r="N34" s="595"/>
      <c r="O34" s="595"/>
      <c r="P34" s="595"/>
      <c r="Q34" s="595"/>
      <c r="R34" s="595"/>
      <c r="S34" s="595"/>
      <c r="T34" s="595"/>
      <c r="U34" s="595"/>
      <c r="V34" s="595"/>
      <c r="W34" s="595"/>
      <c r="X34" s="595"/>
      <c r="Z34" s="16"/>
    </row>
    <row r="35" spans="2:26" s="13" customFormat="1" ht="15.95" customHeight="1">
      <c r="B35" s="631"/>
      <c r="C35" s="590"/>
      <c r="H35" s="594"/>
      <c r="I35" s="594"/>
      <c r="J35" s="594"/>
      <c r="K35" s="595"/>
      <c r="L35" s="595"/>
      <c r="M35" s="595"/>
      <c r="N35" s="595"/>
      <c r="O35" s="595"/>
      <c r="P35" s="595"/>
      <c r="Q35" s="595"/>
      <c r="R35" s="595"/>
      <c r="S35" s="595"/>
      <c r="T35" s="595"/>
      <c r="U35" s="595"/>
      <c r="V35" s="595"/>
      <c r="W35" s="595"/>
      <c r="X35" s="595"/>
      <c r="Z35" s="16"/>
    </row>
    <row r="36" spans="2:26" s="13" customFormat="1" ht="15.95" customHeight="1" thickBot="1">
      <c r="B36" s="33"/>
      <c r="C36" s="591"/>
      <c r="D36" s="34"/>
      <c r="E36" s="34"/>
      <c r="F36" s="34"/>
      <c r="G36" s="34"/>
      <c r="H36" s="34"/>
      <c r="I36" s="34"/>
      <c r="J36" s="34"/>
      <c r="K36" s="34"/>
      <c r="L36" s="34"/>
      <c r="M36" s="34"/>
      <c r="N36" s="573"/>
      <c r="O36" s="573"/>
      <c r="P36" s="573" t="s">
        <v>52</v>
      </c>
      <c r="Q36" s="573"/>
      <c r="R36" s="588"/>
      <c r="S36" s="588"/>
      <c r="T36" s="588"/>
      <c r="U36" s="588"/>
      <c r="V36" s="588"/>
      <c r="W36" s="588"/>
      <c r="X36" s="588"/>
      <c r="Y36" s="588"/>
      <c r="Z36" s="22"/>
    </row>
    <row r="37" spans="2:26" s="13" customFormat="1" ht="14.25" thickBot="1"/>
    <row r="38" spans="2:26" s="13" customFormat="1" ht="13.5" customHeight="1">
      <c r="B38" s="538" t="str">
        <f>基本情報入力!E24</f>
        <v>課長</v>
      </c>
      <c r="C38" s="539"/>
      <c r="D38" s="539"/>
      <c r="E38" s="542" t="str">
        <f>基本情報入力!H24</f>
        <v>副課長</v>
      </c>
      <c r="F38" s="539"/>
      <c r="G38" s="539"/>
      <c r="H38" s="543" t="str">
        <f>基本情報入力!K24</f>
        <v>課長補佐</v>
      </c>
      <c r="I38" s="539"/>
      <c r="J38" s="539"/>
      <c r="K38" s="545" t="str">
        <f>基本情報入力!N24</f>
        <v>総括監督員</v>
      </c>
      <c r="L38" s="546"/>
      <c r="M38" s="547"/>
      <c r="N38" s="545" t="str">
        <f>基本情報入力!Q24</f>
        <v>主任監督員</v>
      </c>
      <c r="O38" s="546"/>
      <c r="P38" s="546"/>
      <c r="Q38" s="546"/>
      <c r="R38" s="546"/>
      <c r="S38" s="554"/>
      <c r="T38" s="35"/>
      <c r="U38" s="557" t="str">
        <f>基本情報入力!U24</f>
        <v>現　場
代理人</v>
      </c>
      <c r="V38" s="558"/>
      <c r="W38" s="559"/>
      <c r="X38" s="561" t="str">
        <f>基本情報入力!X24</f>
        <v>主　任
（監　理）
技術者</v>
      </c>
      <c r="Y38" s="558"/>
      <c r="Z38" s="562"/>
    </row>
    <row r="39" spans="2:26" s="13" customFormat="1" ht="13.5">
      <c r="B39" s="540"/>
      <c r="C39" s="541"/>
      <c r="D39" s="541"/>
      <c r="E39" s="541"/>
      <c r="F39" s="541"/>
      <c r="G39" s="541"/>
      <c r="H39" s="544"/>
      <c r="I39" s="541"/>
      <c r="J39" s="541"/>
      <c r="K39" s="548"/>
      <c r="L39" s="549"/>
      <c r="M39" s="550"/>
      <c r="N39" s="548"/>
      <c r="O39" s="549"/>
      <c r="P39" s="549"/>
      <c r="Q39" s="549"/>
      <c r="R39" s="549"/>
      <c r="S39" s="555"/>
      <c r="T39" s="35"/>
      <c r="U39" s="560"/>
      <c r="V39" s="533"/>
      <c r="W39" s="544"/>
      <c r="X39" s="532"/>
      <c r="Y39" s="533"/>
      <c r="Z39" s="534"/>
    </row>
    <row r="40" spans="2:26" s="13" customFormat="1" ht="13.5">
      <c r="B40" s="540"/>
      <c r="C40" s="541"/>
      <c r="D40" s="541"/>
      <c r="E40" s="541"/>
      <c r="F40" s="541"/>
      <c r="G40" s="541"/>
      <c r="H40" s="544"/>
      <c r="I40" s="541"/>
      <c r="J40" s="541"/>
      <c r="K40" s="548"/>
      <c r="L40" s="549"/>
      <c r="M40" s="550"/>
      <c r="N40" s="548"/>
      <c r="O40" s="549"/>
      <c r="P40" s="549"/>
      <c r="Q40" s="549"/>
      <c r="R40" s="549"/>
      <c r="S40" s="555"/>
      <c r="T40" s="35"/>
      <c r="U40" s="560"/>
      <c r="V40" s="533"/>
      <c r="W40" s="544"/>
      <c r="X40" s="532"/>
      <c r="Y40" s="533"/>
      <c r="Z40" s="534"/>
    </row>
    <row r="41" spans="2:26" s="13" customFormat="1" ht="13.5">
      <c r="B41" s="540"/>
      <c r="C41" s="541"/>
      <c r="D41" s="541"/>
      <c r="E41" s="541"/>
      <c r="F41" s="541"/>
      <c r="G41" s="541"/>
      <c r="H41" s="544"/>
      <c r="I41" s="541"/>
      <c r="J41" s="541"/>
      <c r="K41" s="551"/>
      <c r="L41" s="552"/>
      <c r="M41" s="553"/>
      <c r="N41" s="551"/>
      <c r="O41" s="552"/>
      <c r="P41" s="552"/>
      <c r="Q41" s="552"/>
      <c r="R41" s="552"/>
      <c r="S41" s="556"/>
      <c r="T41" s="35"/>
      <c r="U41" s="560"/>
      <c r="V41" s="533"/>
      <c r="W41" s="544"/>
      <c r="X41" s="532"/>
      <c r="Y41" s="533"/>
      <c r="Z41" s="534"/>
    </row>
    <row r="42" spans="2:26" s="13" customFormat="1" ht="18" customHeight="1">
      <c r="B42" s="540"/>
      <c r="C42" s="541"/>
      <c r="D42" s="541"/>
      <c r="E42" s="541"/>
      <c r="F42" s="541"/>
      <c r="G42" s="541"/>
      <c r="H42" s="544"/>
      <c r="I42" s="541"/>
      <c r="J42" s="541"/>
      <c r="K42" s="566"/>
      <c r="L42" s="567"/>
      <c r="M42" s="568"/>
      <c r="N42" s="566"/>
      <c r="O42" s="567"/>
      <c r="P42" s="567"/>
      <c r="Q42" s="567"/>
      <c r="R42" s="567"/>
      <c r="S42" s="575"/>
      <c r="T42" s="36"/>
      <c r="U42" s="560"/>
      <c r="V42" s="533"/>
      <c r="W42" s="544"/>
      <c r="X42" s="532"/>
      <c r="Y42" s="533"/>
      <c r="Z42" s="534"/>
    </row>
    <row r="43" spans="2:26" s="13" customFormat="1" ht="18" customHeight="1">
      <c r="B43" s="540"/>
      <c r="C43" s="541"/>
      <c r="D43" s="541"/>
      <c r="E43" s="541"/>
      <c r="F43" s="541"/>
      <c r="G43" s="541"/>
      <c r="H43" s="544"/>
      <c r="I43" s="541"/>
      <c r="J43" s="541"/>
      <c r="K43" s="569"/>
      <c r="L43" s="570"/>
      <c r="M43" s="571"/>
      <c r="N43" s="569"/>
      <c r="O43" s="570"/>
      <c r="P43" s="570"/>
      <c r="Q43" s="570"/>
      <c r="R43" s="570"/>
      <c r="S43" s="576"/>
      <c r="T43" s="36"/>
      <c r="U43" s="560"/>
      <c r="V43" s="533"/>
      <c r="W43" s="544"/>
      <c r="X43" s="532"/>
      <c r="Y43" s="533"/>
      <c r="Z43" s="534"/>
    </row>
    <row r="44" spans="2:26" s="13" customFormat="1" ht="18" customHeight="1">
      <c r="B44" s="540"/>
      <c r="C44" s="541"/>
      <c r="D44" s="541"/>
      <c r="E44" s="541"/>
      <c r="F44" s="541"/>
      <c r="G44" s="541"/>
      <c r="H44" s="544"/>
      <c r="I44" s="541"/>
      <c r="J44" s="541"/>
      <c r="K44" s="569"/>
      <c r="L44" s="570"/>
      <c r="M44" s="571"/>
      <c r="N44" s="569"/>
      <c r="O44" s="570"/>
      <c r="P44" s="570"/>
      <c r="Q44" s="570"/>
      <c r="R44" s="570"/>
      <c r="S44" s="576"/>
      <c r="T44" s="36"/>
      <c r="U44" s="560"/>
      <c r="V44" s="533"/>
      <c r="W44" s="544"/>
      <c r="X44" s="532"/>
      <c r="Y44" s="533"/>
      <c r="Z44" s="534"/>
    </row>
    <row r="45" spans="2:26" s="13" customFormat="1" ht="18.600000000000001" customHeight="1" thickBot="1">
      <c r="B45" s="563"/>
      <c r="C45" s="564"/>
      <c r="D45" s="564"/>
      <c r="E45" s="564"/>
      <c r="F45" s="564"/>
      <c r="G45" s="564"/>
      <c r="H45" s="565"/>
      <c r="I45" s="564"/>
      <c r="J45" s="564"/>
      <c r="K45" s="572"/>
      <c r="L45" s="573"/>
      <c r="M45" s="574"/>
      <c r="N45" s="572"/>
      <c r="O45" s="573"/>
      <c r="P45" s="573"/>
      <c r="Q45" s="573"/>
      <c r="R45" s="573"/>
      <c r="S45" s="577"/>
      <c r="T45" s="36"/>
      <c r="U45" s="578"/>
      <c r="V45" s="536"/>
      <c r="W45" s="565"/>
      <c r="X45" s="535"/>
      <c r="Y45" s="536"/>
      <c r="Z45" s="537"/>
    </row>
    <row r="46" spans="2:26" ht="19.5" thickBot="1">
      <c r="B46" s="37" t="s">
        <v>63</v>
      </c>
    </row>
    <row r="47" spans="2:26" ht="9.9499999999999993" customHeight="1">
      <c r="B47" s="580" t="s">
        <v>64</v>
      </c>
      <c r="C47" s="586" t="s">
        <v>65</v>
      </c>
      <c r="D47" s="539"/>
      <c r="E47" s="539"/>
      <c r="F47" s="539" t="s">
        <v>66</v>
      </c>
      <c r="G47" s="539"/>
      <c r="H47" s="539"/>
      <c r="I47" s="543" t="s">
        <v>67</v>
      </c>
      <c r="J47" s="539"/>
      <c r="K47" s="539"/>
      <c r="L47" s="542" t="s">
        <v>68</v>
      </c>
      <c r="M47" s="542"/>
      <c r="N47" s="542"/>
      <c r="O47" s="546" t="s">
        <v>69</v>
      </c>
      <c r="P47" s="546"/>
      <c r="Q47" s="554"/>
      <c r="R47" s="13"/>
      <c r="S47" s="557" t="s">
        <v>61</v>
      </c>
      <c r="T47" s="558"/>
      <c r="U47" s="559"/>
      <c r="V47" s="561" t="s">
        <v>62</v>
      </c>
      <c r="W47" s="558"/>
      <c r="X47" s="562"/>
      <c r="Y47" s="13"/>
    </row>
    <row r="48" spans="2:26" ht="9.9499999999999993" customHeight="1">
      <c r="B48" s="581"/>
      <c r="C48" s="540"/>
      <c r="D48" s="541"/>
      <c r="E48" s="541"/>
      <c r="F48" s="541"/>
      <c r="G48" s="541"/>
      <c r="H48" s="541"/>
      <c r="I48" s="544"/>
      <c r="J48" s="541"/>
      <c r="K48" s="541"/>
      <c r="L48" s="583"/>
      <c r="M48" s="583"/>
      <c r="N48" s="583"/>
      <c r="O48" s="549"/>
      <c r="P48" s="549"/>
      <c r="Q48" s="555"/>
      <c r="R48" s="13"/>
      <c r="S48" s="560"/>
      <c r="T48" s="533"/>
      <c r="U48" s="544"/>
      <c r="V48" s="532"/>
      <c r="W48" s="533"/>
      <c r="X48" s="534"/>
      <c r="Y48" s="13"/>
    </row>
    <row r="49" spans="2:34" ht="9.9499999999999993" customHeight="1">
      <c r="B49" s="581"/>
      <c r="C49" s="540"/>
      <c r="D49" s="541"/>
      <c r="E49" s="541"/>
      <c r="F49" s="541"/>
      <c r="G49" s="541"/>
      <c r="H49" s="541"/>
      <c r="I49" s="544"/>
      <c r="J49" s="541"/>
      <c r="K49" s="541"/>
      <c r="L49" s="583"/>
      <c r="M49" s="583"/>
      <c r="N49" s="583"/>
      <c r="O49" s="549"/>
      <c r="P49" s="549"/>
      <c r="Q49" s="555"/>
      <c r="R49" s="13"/>
      <c r="S49" s="560"/>
      <c r="T49" s="533"/>
      <c r="U49" s="544"/>
      <c r="V49" s="532"/>
      <c r="W49" s="533"/>
      <c r="X49" s="534"/>
      <c r="Y49" s="13"/>
    </row>
    <row r="50" spans="2:34" ht="9.9499999999999993" customHeight="1">
      <c r="B50" s="581"/>
      <c r="C50" s="540"/>
      <c r="D50" s="541"/>
      <c r="E50" s="541"/>
      <c r="F50" s="541"/>
      <c r="G50" s="541"/>
      <c r="H50" s="541"/>
      <c r="I50" s="544"/>
      <c r="J50" s="541"/>
      <c r="K50" s="541"/>
      <c r="L50" s="583"/>
      <c r="M50" s="583"/>
      <c r="N50" s="583"/>
      <c r="O50" s="552"/>
      <c r="P50" s="552"/>
      <c r="Q50" s="556"/>
      <c r="R50" s="13"/>
      <c r="S50" s="560"/>
      <c r="T50" s="533"/>
      <c r="U50" s="544"/>
      <c r="V50" s="532"/>
      <c r="W50" s="533"/>
      <c r="X50" s="534"/>
      <c r="Y50" s="13"/>
    </row>
    <row r="51" spans="2:34" ht="12" customHeight="1">
      <c r="B51" s="581"/>
      <c r="C51" s="540"/>
      <c r="D51" s="541"/>
      <c r="E51" s="541"/>
      <c r="F51" s="541"/>
      <c r="G51" s="541"/>
      <c r="H51" s="541"/>
      <c r="I51" s="544"/>
      <c r="J51" s="541"/>
      <c r="K51" s="541"/>
      <c r="L51" s="541"/>
      <c r="M51" s="541"/>
      <c r="N51" s="541"/>
      <c r="O51" s="567"/>
      <c r="P51" s="567"/>
      <c r="Q51" s="575"/>
      <c r="R51" s="13"/>
      <c r="S51" s="560"/>
      <c r="T51" s="533"/>
      <c r="U51" s="544"/>
      <c r="V51" s="532"/>
      <c r="W51" s="533"/>
      <c r="X51" s="534"/>
      <c r="Y51" s="13"/>
    </row>
    <row r="52" spans="2:34" ht="12" customHeight="1">
      <c r="B52" s="581"/>
      <c r="C52" s="540"/>
      <c r="D52" s="541"/>
      <c r="E52" s="541"/>
      <c r="F52" s="541"/>
      <c r="G52" s="541"/>
      <c r="H52" s="541"/>
      <c r="I52" s="544"/>
      <c r="J52" s="541"/>
      <c r="K52" s="541"/>
      <c r="L52" s="541"/>
      <c r="M52" s="541"/>
      <c r="N52" s="541"/>
      <c r="O52" s="570"/>
      <c r="P52" s="570"/>
      <c r="Q52" s="576"/>
      <c r="R52" s="13"/>
      <c r="S52" s="560"/>
      <c r="T52" s="533"/>
      <c r="U52" s="544"/>
      <c r="V52" s="532"/>
      <c r="W52" s="533"/>
      <c r="X52" s="534"/>
      <c r="Y52" s="13"/>
    </row>
    <row r="53" spans="2:34" ht="12" customHeight="1">
      <c r="B53" s="581"/>
      <c r="C53" s="540"/>
      <c r="D53" s="541"/>
      <c r="E53" s="541"/>
      <c r="F53" s="541"/>
      <c r="G53" s="541"/>
      <c r="H53" s="541"/>
      <c r="I53" s="544"/>
      <c r="J53" s="541"/>
      <c r="K53" s="541"/>
      <c r="L53" s="541"/>
      <c r="M53" s="541"/>
      <c r="N53" s="541"/>
      <c r="O53" s="570"/>
      <c r="P53" s="570"/>
      <c r="Q53" s="576"/>
      <c r="R53" s="13"/>
      <c r="S53" s="560"/>
      <c r="T53" s="533"/>
      <c r="U53" s="544"/>
      <c r="V53" s="532"/>
      <c r="W53" s="533"/>
      <c r="X53" s="534"/>
      <c r="Y53" s="13"/>
    </row>
    <row r="54" spans="2:34" ht="12" customHeight="1" thickBot="1">
      <c r="B54" s="582"/>
      <c r="C54" s="563"/>
      <c r="D54" s="564"/>
      <c r="E54" s="564"/>
      <c r="F54" s="564"/>
      <c r="G54" s="564"/>
      <c r="H54" s="564"/>
      <c r="I54" s="565"/>
      <c r="J54" s="564"/>
      <c r="K54" s="564"/>
      <c r="L54" s="564"/>
      <c r="M54" s="564"/>
      <c r="N54" s="564"/>
      <c r="O54" s="573"/>
      <c r="P54" s="573"/>
      <c r="Q54" s="577"/>
      <c r="R54" s="13"/>
      <c r="S54" s="578"/>
      <c r="T54" s="536"/>
      <c r="U54" s="565"/>
      <c r="V54" s="535"/>
      <c r="W54" s="536"/>
      <c r="X54" s="537"/>
      <c r="Y54" s="13"/>
    </row>
    <row r="55" spans="2:34" ht="9.9499999999999993" customHeight="1">
      <c r="B55" s="580" t="s">
        <v>70</v>
      </c>
      <c r="C55" s="559" t="s">
        <v>65</v>
      </c>
      <c r="D55" s="539"/>
      <c r="E55" s="539"/>
      <c r="F55" s="539" t="s">
        <v>66</v>
      </c>
      <c r="G55" s="539"/>
      <c r="H55" s="539"/>
      <c r="I55" s="542" t="s">
        <v>72</v>
      </c>
      <c r="J55" s="542"/>
      <c r="K55" s="542"/>
      <c r="L55" s="545" t="s">
        <v>69</v>
      </c>
      <c r="M55" s="546"/>
      <c r="N55" s="554"/>
      <c r="O55" s="39"/>
      <c r="P55" s="39"/>
      <c r="Q55" s="39"/>
      <c r="R55"/>
      <c r="S55" s="579"/>
      <c r="T55" s="570"/>
      <c r="U55" s="570"/>
      <c r="V55" s="570"/>
      <c r="W55" s="570"/>
      <c r="X55" s="570"/>
      <c r="Y55" s="570"/>
      <c r="Z55" s="549"/>
      <c r="AA55" s="570"/>
      <c r="AB55" s="570"/>
      <c r="AC55" s="549"/>
      <c r="AD55" s="549"/>
      <c r="AE55" s="549"/>
      <c r="AF55" s="549"/>
      <c r="AG55" s="549"/>
      <c r="AH55" s="549"/>
    </row>
    <row r="56" spans="2:34" ht="9.9499999999999993" customHeight="1">
      <c r="B56" s="581"/>
      <c r="C56" s="544"/>
      <c r="D56" s="541"/>
      <c r="E56" s="541"/>
      <c r="F56" s="541"/>
      <c r="G56" s="541"/>
      <c r="H56" s="541"/>
      <c r="I56" s="583"/>
      <c r="J56" s="583"/>
      <c r="K56" s="583"/>
      <c r="L56" s="548"/>
      <c r="M56" s="549"/>
      <c r="N56" s="555"/>
      <c r="O56" s="39"/>
      <c r="P56" s="39"/>
      <c r="Q56" s="39"/>
      <c r="S56" s="579"/>
      <c r="T56" s="570"/>
      <c r="U56" s="570"/>
      <c r="V56" s="570"/>
      <c r="W56" s="570"/>
      <c r="X56" s="570"/>
      <c r="Y56" s="570"/>
      <c r="Z56" s="570"/>
      <c r="AA56" s="570"/>
      <c r="AB56" s="570"/>
      <c r="AC56" s="549"/>
      <c r="AD56" s="549"/>
      <c r="AE56" s="549"/>
      <c r="AF56" s="549"/>
      <c r="AG56" s="549"/>
      <c r="AH56" s="549"/>
    </row>
    <row r="57" spans="2:34" ht="9.9499999999999993" customHeight="1">
      <c r="B57" s="581"/>
      <c r="C57" s="544"/>
      <c r="D57" s="541"/>
      <c r="E57" s="541"/>
      <c r="F57" s="541"/>
      <c r="G57" s="541"/>
      <c r="H57" s="541"/>
      <c r="I57" s="583"/>
      <c r="J57" s="583"/>
      <c r="K57" s="583"/>
      <c r="L57" s="548"/>
      <c r="M57" s="549"/>
      <c r="N57" s="555"/>
      <c r="O57" s="39"/>
      <c r="P57" s="39"/>
      <c r="Q57" s="39"/>
      <c r="S57" s="579"/>
      <c r="T57" s="570"/>
      <c r="U57" s="570"/>
      <c r="V57" s="570"/>
      <c r="W57" s="570"/>
      <c r="X57" s="570"/>
      <c r="Y57" s="570"/>
      <c r="Z57" s="570"/>
      <c r="AA57" s="570"/>
      <c r="AB57" s="570"/>
      <c r="AC57" s="549"/>
      <c r="AD57" s="549"/>
      <c r="AE57" s="549"/>
      <c r="AF57" s="549"/>
      <c r="AG57" s="549"/>
      <c r="AH57" s="549"/>
    </row>
    <row r="58" spans="2:34" ht="9.9499999999999993" customHeight="1">
      <c r="B58" s="581"/>
      <c r="C58" s="544"/>
      <c r="D58" s="541"/>
      <c r="E58" s="541"/>
      <c r="F58" s="541"/>
      <c r="G58" s="541"/>
      <c r="H58" s="541"/>
      <c r="I58" s="583"/>
      <c r="J58" s="583"/>
      <c r="K58" s="583"/>
      <c r="L58" s="551"/>
      <c r="M58" s="552"/>
      <c r="N58" s="556"/>
      <c r="O58" s="39"/>
      <c r="P58" s="39"/>
      <c r="Q58" s="39"/>
      <c r="S58" s="579"/>
      <c r="T58" s="570"/>
      <c r="U58" s="570"/>
      <c r="V58" s="570"/>
      <c r="W58" s="570"/>
      <c r="X58" s="570"/>
      <c r="Y58" s="570"/>
      <c r="Z58" s="570"/>
      <c r="AA58" s="570"/>
      <c r="AB58" s="570"/>
      <c r="AC58" s="549"/>
      <c r="AD58" s="549"/>
      <c r="AE58" s="549"/>
      <c r="AF58" s="549"/>
      <c r="AG58" s="549"/>
      <c r="AH58" s="549"/>
    </row>
    <row r="59" spans="2:34" ht="12" customHeight="1">
      <c r="B59" s="581"/>
      <c r="C59" s="544"/>
      <c r="D59" s="541"/>
      <c r="E59" s="541"/>
      <c r="F59" s="541"/>
      <c r="G59" s="541"/>
      <c r="H59" s="541"/>
      <c r="I59" s="544"/>
      <c r="J59" s="541"/>
      <c r="K59" s="541"/>
      <c r="L59" s="541"/>
      <c r="M59" s="541"/>
      <c r="N59" s="584"/>
      <c r="O59" s="20"/>
      <c r="P59" s="13"/>
      <c r="Q59" s="13"/>
      <c r="S59" s="579"/>
      <c r="T59" s="570"/>
      <c r="U59" s="570"/>
      <c r="V59" s="570"/>
      <c r="W59" s="570"/>
      <c r="X59" s="570"/>
      <c r="Y59" s="570"/>
      <c r="Z59" s="570"/>
      <c r="AA59" s="570"/>
      <c r="AB59" s="570"/>
      <c r="AC59" s="570"/>
      <c r="AD59" s="570"/>
      <c r="AE59" s="570"/>
      <c r="AF59" s="570"/>
      <c r="AG59" s="570"/>
      <c r="AH59" s="570"/>
    </row>
    <row r="60" spans="2:34" ht="12" customHeight="1">
      <c r="B60" s="581"/>
      <c r="C60" s="544"/>
      <c r="D60" s="541"/>
      <c r="E60" s="541"/>
      <c r="F60" s="541"/>
      <c r="G60" s="541"/>
      <c r="H60" s="541"/>
      <c r="I60" s="544"/>
      <c r="J60" s="541"/>
      <c r="K60" s="541"/>
      <c r="L60" s="541"/>
      <c r="M60" s="541"/>
      <c r="N60" s="584"/>
      <c r="O60" s="13"/>
      <c r="P60" s="13"/>
      <c r="Q60" s="13"/>
      <c r="S60" s="579"/>
      <c r="T60" s="570"/>
      <c r="U60" s="570"/>
      <c r="V60" s="570"/>
      <c r="W60" s="570"/>
      <c r="X60" s="570"/>
      <c r="Y60" s="570"/>
      <c r="Z60" s="570"/>
      <c r="AA60" s="570"/>
      <c r="AB60" s="570"/>
      <c r="AC60" s="570"/>
      <c r="AD60" s="570"/>
      <c r="AE60" s="570"/>
      <c r="AF60" s="570"/>
      <c r="AG60" s="570"/>
      <c r="AH60" s="570"/>
    </row>
    <row r="61" spans="2:34" ht="12" customHeight="1">
      <c r="B61" s="581"/>
      <c r="C61" s="544"/>
      <c r="D61" s="541"/>
      <c r="E61" s="541"/>
      <c r="F61" s="541"/>
      <c r="G61" s="541"/>
      <c r="H61" s="541"/>
      <c r="I61" s="544"/>
      <c r="J61" s="541"/>
      <c r="K61" s="541"/>
      <c r="L61" s="541"/>
      <c r="M61" s="541"/>
      <c r="N61" s="584"/>
      <c r="O61" s="13"/>
      <c r="P61" s="13"/>
      <c r="Q61" s="13"/>
      <c r="S61" s="579"/>
      <c r="T61" s="570"/>
      <c r="U61" s="570"/>
      <c r="V61" s="570"/>
      <c r="W61" s="570"/>
      <c r="X61" s="570"/>
      <c r="Y61" s="570"/>
      <c r="Z61" s="570"/>
      <c r="AA61" s="570"/>
      <c r="AB61" s="570"/>
      <c r="AC61" s="570"/>
      <c r="AD61" s="570"/>
      <c r="AE61" s="570"/>
      <c r="AF61" s="570"/>
      <c r="AG61" s="570"/>
      <c r="AH61" s="570"/>
    </row>
    <row r="62" spans="2:34" ht="12" customHeight="1" thickBot="1">
      <c r="B62" s="582"/>
      <c r="C62" s="565"/>
      <c r="D62" s="564"/>
      <c r="E62" s="564"/>
      <c r="F62" s="564"/>
      <c r="G62" s="564"/>
      <c r="H62" s="564"/>
      <c r="I62" s="565"/>
      <c r="J62" s="564"/>
      <c r="K62" s="564"/>
      <c r="L62" s="564"/>
      <c r="M62" s="564"/>
      <c r="N62" s="585"/>
      <c r="O62" s="13"/>
      <c r="P62" s="13"/>
      <c r="Q62" s="13"/>
      <c r="S62" s="579"/>
      <c r="T62" s="570"/>
      <c r="U62" s="570"/>
      <c r="V62" s="570"/>
      <c r="W62" s="570"/>
      <c r="X62" s="570"/>
      <c r="Y62" s="570"/>
      <c r="Z62" s="570"/>
      <c r="AA62" s="570"/>
      <c r="AB62" s="570"/>
      <c r="AC62" s="570"/>
      <c r="AD62" s="570"/>
      <c r="AE62" s="570"/>
      <c r="AF62" s="570"/>
      <c r="AG62" s="570"/>
      <c r="AH62" s="570"/>
    </row>
  </sheetData>
  <mergeCells count="101">
    <mergeCell ref="W59:Y62"/>
    <mergeCell ref="Z59:AB62"/>
    <mergeCell ref="AC59:AE62"/>
    <mergeCell ref="AF59:AH62"/>
    <mergeCell ref="O29:R29"/>
    <mergeCell ref="T55:V58"/>
    <mergeCell ref="W55:Y58"/>
    <mergeCell ref="Z55:AB58"/>
    <mergeCell ref="AC55:AE58"/>
    <mergeCell ref="AF55:AH58"/>
    <mergeCell ref="S47:U50"/>
    <mergeCell ref="V47:X50"/>
    <mergeCell ref="X38:Z41"/>
    <mergeCell ref="C59:E62"/>
    <mergeCell ref="F59:H62"/>
    <mergeCell ref="I59:K62"/>
    <mergeCell ref="L59:N62"/>
    <mergeCell ref="T59:V62"/>
    <mergeCell ref="B55:B62"/>
    <mergeCell ref="C55:E58"/>
    <mergeCell ref="F55:H58"/>
    <mergeCell ref="I55:K58"/>
    <mergeCell ref="L55:N58"/>
    <mergeCell ref="S55:S62"/>
    <mergeCell ref="C51:E54"/>
    <mergeCell ref="F51:H54"/>
    <mergeCell ref="I51:K54"/>
    <mergeCell ref="L51:N54"/>
    <mergeCell ref="O51:Q54"/>
    <mergeCell ref="S51:U54"/>
    <mergeCell ref="V51:X54"/>
    <mergeCell ref="B47:B54"/>
    <mergeCell ref="C47:E50"/>
    <mergeCell ref="F47:H50"/>
    <mergeCell ref="I47:K50"/>
    <mergeCell ref="L47:N50"/>
    <mergeCell ref="O47:Q50"/>
    <mergeCell ref="B42:D45"/>
    <mergeCell ref="E42:G45"/>
    <mergeCell ref="H42:J45"/>
    <mergeCell ref="K42:M45"/>
    <mergeCell ref="N42:S45"/>
    <mergeCell ref="U42:W45"/>
    <mergeCell ref="X42:Z45"/>
    <mergeCell ref="B38:D41"/>
    <mergeCell ref="E38:G41"/>
    <mergeCell ref="H38:J41"/>
    <mergeCell ref="K38:M41"/>
    <mergeCell ref="N38:S41"/>
    <mergeCell ref="U38:W41"/>
    <mergeCell ref="B32:B35"/>
    <mergeCell ref="H33:J35"/>
    <mergeCell ref="K33:X35"/>
    <mergeCell ref="N36:O36"/>
    <mergeCell ref="P36:Q36"/>
    <mergeCell ref="R36:Y36"/>
    <mergeCell ref="N31:O32"/>
    <mergeCell ref="P31:P32"/>
    <mergeCell ref="Q31:R32"/>
    <mergeCell ref="S31:S32"/>
    <mergeCell ref="U31:V32"/>
    <mergeCell ref="W31:Y32"/>
    <mergeCell ref="C31:C36"/>
    <mergeCell ref="D31:G32"/>
    <mergeCell ref="H31:I32"/>
    <mergeCell ref="J31:J32"/>
    <mergeCell ref="K31:L32"/>
    <mergeCell ref="M31:M32"/>
    <mergeCell ref="B26:B29"/>
    <mergeCell ref="H27:J29"/>
    <mergeCell ref="N30:O30"/>
    <mergeCell ref="P30:Q30"/>
    <mergeCell ref="R30:Y30"/>
    <mergeCell ref="N25:O26"/>
    <mergeCell ref="P25:P26"/>
    <mergeCell ref="Q25:R26"/>
    <mergeCell ref="S25:S26"/>
    <mergeCell ref="U25:V26"/>
    <mergeCell ref="W25:Y26"/>
    <mergeCell ref="C25:C30"/>
    <mergeCell ref="D25:G26"/>
    <mergeCell ref="H25:I26"/>
    <mergeCell ref="J25:J26"/>
    <mergeCell ref="K25:L26"/>
    <mergeCell ref="M25:M26"/>
    <mergeCell ref="B3:Z3"/>
    <mergeCell ref="B4:E4"/>
    <mergeCell ref="F4:H4"/>
    <mergeCell ref="I4:K4"/>
    <mergeCell ref="L4:N4"/>
    <mergeCell ref="O4:Z4"/>
    <mergeCell ref="C24:E24"/>
    <mergeCell ref="F24:G24"/>
    <mergeCell ref="H24:L24"/>
    <mergeCell ref="M24:Y24"/>
    <mergeCell ref="B5:E6"/>
    <mergeCell ref="F5:Z5"/>
    <mergeCell ref="F6:H6"/>
    <mergeCell ref="J6:Y6"/>
    <mergeCell ref="B7:E7"/>
    <mergeCell ref="F7:Z7"/>
  </mergeCells>
  <phoneticPr fontId="3"/>
  <conditionalFormatting sqref="F7:Z7">
    <cfRule type="containsBlanks" dxfId="20" priority="1">
      <formula>LEN(TRIM(F7))=0</formula>
    </cfRule>
  </conditionalFormatting>
  <conditionalFormatting sqref="O29:R29">
    <cfRule type="containsBlanks" dxfId="19" priority="3">
      <formula>LEN(TRIM(O29))=0</formula>
    </cfRule>
  </conditionalFormatting>
  <conditionalFormatting sqref="O4:Z4">
    <cfRule type="containsBlanks" dxfId="18" priority="4">
      <formula>LEN(TRIM(O4))=0</formula>
    </cfRule>
  </conditionalFormatting>
  <conditionalFormatting sqref="R30:Y30">
    <cfRule type="containsBlanks" dxfId="17" priority="2">
      <formula>LEN(TRIM(R30))=0</formula>
    </cfRule>
  </conditionalFormatting>
  <printOptions horizontalCentered="1"/>
  <pageMargins left="0.78740157480314965" right="0.78740157480314965" top="0.98425196850393704" bottom="0.98425196850393704" header="0.51181102362204722" footer="0.51181102362204722"/>
  <pageSetup paperSize="9" scale="90"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E4720-4748-4F32-931B-02EB23DBDA14}">
  <sheetPr>
    <pageSetUpPr fitToPage="1"/>
  </sheetPr>
  <dimension ref="B1:AZ62"/>
  <sheetViews>
    <sheetView view="pageBreakPreview" zoomScaleNormal="95" zoomScaleSheetLayoutView="100" workbookViewId="0">
      <selection activeCell="B38" sqref="B38:Z41"/>
    </sheetView>
  </sheetViews>
  <sheetFormatPr defaultRowHeight="18.75"/>
  <cols>
    <col min="1" max="1" width="39.375" style="38" customWidth="1"/>
    <col min="2" max="19" width="3.375" style="38" customWidth="1"/>
    <col min="20" max="20" width="1.25" style="38" customWidth="1"/>
    <col min="21" max="165" width="3.375" style="38" customWidth="1"/>
    <col min="166" max="258" width="9" style="38"/>
    <col min="259" max="421" width="3.375" style="38" customWidth="1"/>
    <col min="422" max="514" width="9" style="38"/>
    <col min="515" max="677" width="3.375" style="38" customWidth="1"/>
    <col min="678" max="770" width="9" style="38"/>
    <col min="771" max="933" width="3.375" style="38" customWidth="1"/>
    <col min="934" max="1026" width="9" style="38"/>
    <col min="1027" max="1189" width="3.375" style="38" customWidth="1"/>
    <col min="1190" max="1282" width="9" style="38"/>
    <col min="1283" max="1445" width="3.375" style="38" customWidth="1"/>
    <col min="1446" max="1538" width="9" style="38"/>
    <col min="1539" max="1701" width="3.375" style="38" customWidth="1"/>
    <col min="1702" max="1794" width="9" style="38"/>
    <col min="1795" max="1957" width="3.375" style="38" customWidth="1"/>
    <col min="1958" max="2050" width="9" style="38"/>
    <col min="2051" max="2213" width="3.375" style="38" customWidth="1"/>
    <col min="2214" max="2306" width="9" style="38"/>
    <col min="2307" max="2469" width="3.375" style="38" customWidth="1"/>
    <col min="2470" max="2562" width="9" style="38"/>
    <col min="2563" max="2725" width="3.375" style="38" customWidth="1"/>
    <col min="2726" max="2818" width="9" style="38"/>
    <col min="2819" max="2981" width="3.375" style="38" customWidth="1"/>
    <col min="2982" max="3074" width="9" style="38"/>
    <col min="3075" max="3237" width="3.375" style="38" customWidth="1"/>
    <col min="3238" max="3330" width="9" style="38"/>
    <col min="3331" max="3493" width="3.375" style="38" customWidth="1"/>
    <col min="3494" max="3586" width="9" style="38"/>
    <col min="3587" max="3749" width="3.375" style="38" customWidth="1"/>
    <col min="3750" max="3842" width="9" style="38"/>
    <col min="3843" max="4005" width="3.375" style="38" customWidth="1"/>
    <col min="4006" max="4098" width="9" style="38"/>
    <col min="4099" max="4261" width="3.375" style="38" customWidth="1"/>
    <col min="4262" max="4354" width="9" style="38"/>
    <col min="4355" max="4517" width="3.375" style="38" customWidth="1"/>
    <col min="4518" max="4610" width="9" style="38"/>
    <col min="4611" max="4773" width="3.375" style="38" customWidth="1"/>
    <col min="4774" max="4866" width="9" style="38"/>
    <col min="4867" max="5029" width="3.375" style="38" customWidth="1"/>
    <col min="5030" max="5122" width="9" style="38"/>
    <col min="5123" max="5285" width="3.375" style="38" customWidth="1"/>
    <col min="5286" max="5378" width="9" style="38"/>
    <col min="5379" max="5541" width="3.375" style="38" customWidth="1"/>
    <col min="5542" max="5634" width="9" style="38"/>
    <col min="5635" max="5797" width="3.375" style="38" customWidth="1"/>
    <col min="5798" max="5890" width="9" style="38"/>
    <col min="5891" max="6053" width="3.375" style="38" customWidth="1"/>
    <col min="6054" max="6146" width="9" style="38"/>
    <col min="6147" max="6309" width="3.375" style="38" customWidth="1"/>
    <col min="6310" max="6402" width="9" style="38"/>
    <col min="6403" max="6565" width="3.375" style="38" customWidth="1"/>
    <col min="6566" max="6658" width="9" style="38"/>
    <col min="6659" max="6821" width="3.375" style="38" customWidth="1"/>
    <col min="6822" max="6914" width="9" style="38"/>
    <col min="6915" max="7077" width="3.375" style="38" customWidth="1"/>
    <col min="7078" max="7170" width="9" style="38"/>
    <col min="7171" max="7333" width="3.375" style="38" customWidth="1"/>
    <col min="7334" max="7426" width="9" style="38"/>
    <col min="7427" max="7589" width="3.375" style="38" customWidth="1"/>
    <col min="7590" max="7682" width="9" style="38"/>
    <col min="7683" max="7845" width="3.375" style="38" customWidth="1"/>
    <col min="7846" max="7938" width="9" style="38"/>
    <col min="7939" max="8101" width="3.375" style="38" customWidth="1"/>
    <col min="8102" max="8194" width="9" style="38"/>
    <col min="8195" max="8357" width="3.375" style="38" customWidth="1"/>
    <col min="8358" max="8450" width="9" style="38"/>
    <col min="8451" max="8613" width="3.375" style="38" customWidth="1"/>
    <col min="8614" max="8706" width="9" style="38"/>
    <col min="8707" max="8869" width="3.375" style="38" customWidth="1"/>
    <col min="8870" max="8962" width="9" style="38"/>
    <col min="8963" max="9125" width="3.375" style="38" customWidth="1"/>
    <col min="9126" max="9218" width="9" style="38"/>
    <col min="9219" max="9381" width="3.375" style="38" customWidth="1"/>
    <col min="9382" max="9474" width="9" style="38"/>
    <col min="9475" max="9637" width="3.375" style="38" customWidth="1"/>
    <col min="9638" max="9730" width="9" style="38"/>
    <col min="9731" max="9893" width="3.375" style="38" customWidth="1"/>
    <col min="9894" max="9986" width="9" style="38"/>
    <col min="9987" max="10149" width="3.375" style="38" customWidth="1"/>
    <col min="10150" max="10242" width="9" style="38"/>
    <col min="10243" max="10405" width="3.375" style="38" customWidth="1"/>
    <col min="10406" max="10498" width="9" style="38"/>
    <col min="10499" max="10661" width="3.375" style="38" customWidth="1"/>
    <col min="10662" max="10754" width="9" style="38"/>
    <col min="10755" max="10917" width="3.375" style="38" customWidth="1"/>
    <col min="10918" max="11010" width="9" style="38"/>
    <col min="11011" max="11173" width="3.375" style="38" customWidth="1"/>
    <col min="11174" max="11266" width="9" style="38"/>
    <col min="11267" max="11429" width="3.375" style="38" customWidth="1"/>
    <col min="11430" max="11522" width="9" style="38"/>
    <col min="11523" max="11685" width="3.375" style="38" customWidth="1"/>
    <col min="11686" max="11778" width="9" style="38"/>
    <col min="11779" max="11941" width="3.375" style="38" customWidth="1"/>
    <col min="11942" max="12034" width="9" style="38"/>
    <col min="12035" max="12197" width="3.375" style="38" customWidth="1"/>
    <col min="12198" max="12290" width="9" style="38"/>
    <col min="12291" max="12453" width="3.375" style="38" customWidth="1"/>
    <col min="12454" max="12546" width="9" style="38"/>
    <col min="12547" max="12709" width="3.375" style="38" customWidth="1"/>
    <col min="12710" max="12802" width="9" style="38"/>
    <col min="12803" max="12965" width="3.375" style="38" customWidth="1"/>
    <col min="12966" max="13058" width="9" style="38"/>
    <col min="13059" max="13221" width="3.375" style="38" customWidth="1"/>
    <col min="13222" max="13314" width="9" style="38"/>
    <col min="13315" max="13477" width="3.375" style="38" customWidth="1"/>
    <col min="13478" max="13570" width="9" style="38"/>
    <col min="13571" max="13733" width="3.375" style="38" customWidth="1"/>
    <col min="13734" max="13826" width="9" style="38"/>
    <col min="13827" max="13989" width="3.375" style="38" customWidth="1"/>
    <col min="13990" max="14082" width="9" style="38"/>
    <col min="14083" max="14245" width="3.375" style="38" customWidth="1"/>
    <col min="14246" max="14338" width="9" style="38"/>
    <col min="14339" max="14501" width="3.375" style="38" customWidth="1"/>
    <col min="14502" max="14594" width="9" style="38"/>
    <col min="14595" max="14757" width="3.375" style="38" customWidth="1"/>
    <col min="14758" max="14850" width="9" style="38"/>
    <col min="14851" max="15013" width="3.375" style="38" customWidth="1"/>
    <col min="15014" max="15106" width="9" style="38"/>
    <col min="15107" max="15269" width="3.375" style="38" customWidth="1"/>
    <col min="15270" max="15362" width="9" style="38"/>
    <col min="15363" max="15525" width="3.375" style="38" customWidth="1"/>
    <col min="15526" max="15618" width="9" style="38"/>
    <col min="15619" max="15781" width="3.375" style="38" customWidth="1"/>
    <col min="15782" max="15874" width="9" style="38"/>
    <col min="15875" max="16037" width="3.375" style="38" customWidth="1"/>
    <col min="16038" max="16130" width="9" style="38"/>
    <col min="16131" max="16293" width="3.375" style="38" customWidth="1"/>
    <col min="16294" max="16384" width="9" style="38"/>
  </cols>
  <sheetData>
    <row r="1" spans="2:52" ht="23.25" customHeight="1"/>
    <row r="2" spans="2:52" s="15" customFormat="1" ht="13.5">
      <c r="B2" s="12" t="s">
        <v>27</v>
      </c>
    </row>
    <row r="3" spans="2:52" s="15" customFormat="1" ht="30" customHeight="1" thickBot="1">
      <c r="B3" s="610" t="s">
        <v>28</v>
      </c>
      <c r="C3" s="610"/>
      <c r="D3" s="610"/>
      <c r="E3" s="610"/>
      <c r="F3" s="610"/>
      <c r="G3" s="610"/>
      <c r="H3" s="610"/>
      <c r="I3" s="610"/>
      <c r="J3" s="610"/>
      <c r="K3" s="610"/>
      <c r="L3" s="610"/>
      <c r="M3" s="610"/>
      <c r="N3" s="610"/>
      <c r="O3" s="610"/>
      <c r="P3" s="610"/>
      <c r="Q3" s="610"/>
      <c r="R3" s="610"/>
      <c r="S3" s="610"/>
      <c r="T3" s="610"/>
      <c r="U3" s="610"/>
      <c r="V3" s="610"/>
      <c r="W3" s="610"/>
      <c r="X3" s="610"/>
      <c r="Y3" s="610"/>
      <c r="Z3" s="610"/>
    </row>
    <row r="4" spans="2:52" s="15" customFormat="1" ht="26.1" customHeight="1">
      <c r="B4" s="611" t="s">
        <v>29</v>
      </c>
      <c r="C4" s="558"/>
      <c r="D4" s="558"/>
      <c r="E4" s="562"/>
      <c r="F4" s="612" t="s">
        <v>30</v>
      </c>
      <c r="G4" s="613"/>
      <c r="H4" s="613"/>
      <c r="I4" s="558" t="s">
        <v>31</v>
      </c>
      <c r="J4" s="613"/>
      <c r="K4" s="614"/>
      <c r="L4" s="615" t="s">
        <v>32</v>
      </c>
      <c r="M4" s="558"/>
      <c r="N4" s="559"/>
      <c r="O4" s="641"/>
      <c r="P4" s="642"/>
      <c r="Q4" s="642"/>
      <c r="R4" s="642"/>
      <c r="S4" s="642"/>
      <c r="T4" s="642"/>
      <c r="U4" s="642"/>
      <c r="V4" s="642"/>
      <c r="W4" s="642"/>
      <c r="X4" s="642"/>
      <c r="Y4" s="642"/>
      <c r="Z4" s="643"/>
      <c r="AB4" s="88" t="s">
        <v>213</v>
      </c>
    </row>
    <row r="5" spans="2:52" s="15" customFormat="1" ht="26.1" customHeight="1">
      <c r="B5" s="560" t="s">
        <v>33</v>
      </c>
      <c r="C5" s="533"/>
      <c r="D5" s="533"/>
      <c r="E5" s="534"/>
      <c r="F5" s="604" t="s">
        <v>206</v>
      </c>
      <c r="G5" s="593"/>
      <c r="H5" s="593"/>
      <c r="I5" s="593"/>
      <c r="J5" s="593"/>
      <c r="K5" s="593"/>
      <c r="L5" s="593"/>
      <c r="M5" s="593"/>
      <c r="N5" s="593"/>
      <c r="O5" s="593"/>
      <c r="P5" s="593"/>
      <c r="Q5" s="593"/>
      <c r="R5" s="593"/>
      <c r="S5" s="593"/>
      <c r="T5" s="593"/>
      <c r="U5" s="593"/>
      <c r="V5" s="593"/>
      <c r="W5" s="593"/>
      <c r="X5" s="593"/>
      <c r="Y5" s="593"/>
      <c r="Z5" s="605"/>
      <c r="AB5" s="15" t="s">
        <v>211</v>
      </c>
    </row>
    <row r="6" spans="2:52" s="15" customFormat="1" ht="26.1" customHeight="1">
      <c r="B6" s="560"/>
      <c r="C6" s="533"/>
      <c r="D6" s="533"/>
      <c r="E6" s="534"/>
      <c r="F6" s="570" t="s">
        <v>35</v>
      </c>
      <c r="G6" s="570"/>
      <c r="H6" s="570"/>
      <c r="I6" s="14" t="s">
        <v>36</v>
      </c>
      <c r="J6" s="594"/>
      <c r="K6" s="594"/>
      <c r="L6" s="594"/>
      <c r="M6" s="594"/>
      <c r="N6" s="594"/>
      <c r="O6" s="594"/>
      <c r="P6" s="594"/>
      <c r="Q6" s="594"/>
      <c r="R6" s="594"/>
      <c r="S6" s="594"/>
      <c r="T6" s="594"/>
      <c r="U6" s="594"/>
      <c r="V6" s="594"/>
      <c r="W6" s="594"/>
      <c r="X6" s="594"/>
      <c r="Y6" s="594"/>
      <c r="Z6" s="16" t="s">
        <v>37</v>
      </c>
    </row>
    <row r="7" spans="2:52" s="15" customFormat="1" ht="26.1" customHeight="1" thickBot="1">
      <c r="B7" s="606" t="s">
        <v>3</v>
      </c>
      <c r="C7" s="567"/>
      <c r="D7" s="567"/>
      <c r="E7" s="575"/>
      <c r="F7" s="607" t="str">
        <f>IF(基本情報入力!J4="","",基本情報入力!J4)</f>
        <v/>
      </c>
      <c r="G7" s="608"/>
      <c r="H7" s="608"/>
      <c r="I7" s="608"/>
      <c r="J7" s="608"/>
      <c r="K7" s="608"/>
      <c r="L7" s="608"/>
      <c r="M7" s="608"/>
      <c r="N7" s="608"/>
      <c r="O7" s="608"/>
      <c r="P7" s="608"/>
      <c r="Q7" s="608"/>
      <c r="R7" s="608"/>
      <c r="S7" s="608"/>
      <c r="T7" s="608"/>
      <c r="U7" s="608"/>
      <c r="V7" s="608"/>
      <c r="W7" s="608"/>
      <c r="X7" s="608"/>
      <c r="Y7" s="608"/>
      <c r="Z7" s="609"/>
    </row>
    <row r="8" spans="2:52" s="15" customFormat="1" ht="15" customHeight="1">
      <c r="B8" s="17"/>
      <c r="C8" s="18" t="s">
        <v>38</v>
      </c>
      <c r="D8" s="18"/>
      <c r="E8" s="18"/>
      <c r="F8" s="18"/>
      <c r="G8" s="18"/>
      <c r="H8" s="18"/>
      <c r="I8" s="18"/>
      <c r="J8" s="18"/>
      <c r="K8" s="18"/>
      <c r="L8" s="18"/>
      <c r="M8" s="18"/>
      <c r="N8" s="18"/>
      <c r="O8" s="18"/>
      <c r="P8" s="18"/>
      <c r="Q8" s="18"/>
      <c r="R8" s="18"/>
      <c r="S8" s="18"/>
      <c r="T8" s="18"/>
      <c r="U8" s="18"/>
      <c r="V8" s="18"/>
      <c r="W8" s="18"/>
      <c r="X8" s="18"/>
      <c r="Y8" s="18"/>
      <c r="Z8" s="19"/>
    </row>
    <row r="9" spans="2:52" s="15" customFormat="1" ht="18" customHeight="1">
      <c r="B9" s="20"/>
      <c r="C9" s="137" t="s">
        <v>232</v>
      </c>
      <c r="D9" s="137"/>
      <c r="E9" s="137"/>
      <c r="F9" s="137"/>
      <c r="G9" s="137"/>
      <c r="H9" s="137"/>
      <c r="I9" s="137"/>
      <c r="J9" s="137"/>
      <c r="K9" s="137"/>
      <c r="L9" s="137"/>
      <c r="M9" s="137"/>
      <c r="N9" s="137"/>
      <c r="O9" s="137"/>
      <c r="P9" s="137"/>
      <c r="Q9" s="137"/>
      <c r="R9" s="137"/>
      <c r="S9" s="137"/>
      <c r="T9" s="137"/>
      <c r="U9" s="137"/>
      <c r="V9" s="137"/>
      <c r="W9" s="137"/>
      <c r="X9" s="137"/>
      <c r="Y9" s="137"/>
      <c r="Z9" s="16"/>
      <c r="AD9" s="136"/>
      <c r="AE9" s="136"/>
      <c r="AF9" s="136"/>
      <c r="AG9" s="136"/>
      <c r="AH9" s="136"/>
      <c r="AI9" s="136"/>
      <c r="AJ9" s="136"/>
      <c r="AK9" s="136"/>
      <c r="AL9" s="136"/>
      <c r="AM9" s="136"/>
      <c r="AN9" s="136"/>
      <c r="AO9" s="136"/>
      <c r="AP9" s="136"/>
      <c r="AQ9" s="136"/>
      <c r="AR9" s="136"/>
      <c r="AS9" s="136"/>
      <c r="AT9" s="136"/>
      <c r="AU9" s="136"/>
      <c r="AV9" s="136"/>
      <c r="AW9" s="136"/>
      <c r="AX9" s="136"/>
      <c r="AY9" s="136"/>
      <c r="AZ9" s="136"/>
    </row>
    <row r="10" spans="2:52" s="15" customFormat="1" ht="18" customHeight="1">
      <c r="B10" s="20"/>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row>
    <row r="11" spans="2:52" s="15" customFormat="1" ht="18" customHeight="1">
      <c r="B11" s="20"/>
      <c r="C11" s="140" t="s">
        <v>233</v>
      </c>
      <c r="D11" s="137"/>
      <c r="E11" s="137"/>
      <c r="F11" s="137"/>
      <c r="G11" s="137"/>
      <c r="H11" s="137"/>
      <c r="I11" s="137"/>
      <c r="J11" s="137"/>
      <c r="K11" s="137"/>
      <c r="L11" s="137"/>
      <c r="M11" s="137"/>
      <c r="N11" s="137"/>
      <c r="O11" s="137"/>
      <c r="P11" s="137"/>
      <c r="Q11" s="137"/>
      <c r="R11" s="137"/>
      <c r="S11" s="137"/>
      <c r="T11" s="137"/>
      <c r="U11" s="137"/>
      <c r="V11" s="137"/>
      <c r="W11" s="137"/>
      <c r="X11" s="137"/>
      <c r="Y11" s="137"/>
      <c r="Z11" s="1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row>
    <row r="12" spans="2:52" s="15" customFormat="1" ht="18" customHeight="1">
      <c r="B12" s="20"/>
      <c r="C12" s="137" t="s">
        <v>237</v>
      </c>
      <c r="D12" s="137"/>
      <c r="E12" s="137"/>
      <c r="F12" s="137"/>
      <c r="G12" s="137"/>
      <c r="H12" s="137"/>
      <c r="I12" s="137"/>
      <c r="J12" s="137"/>
      <c r="K12" s="137"/>
      <c r="L12" s="137"/>
      <c r="M12" s="137"/>
      <c r="N12" s="137"/>
      <c r="O12" s="137"/>
      <c r="P12" s="137"/>
      <c r="Q12" s="137"/>
      <c r="R12" s="137"/>
      <c r="S12" s="137"/>
      <c r="T12" s="137"/>
      <c r="U12" s="137"/>
      <c r="V12" s="137"/>
      <c r="W12" s="137"/>
      <c r="X12" s="137"/>
      <c r="Y12" s="137"/>
      <c r="Z12" s="1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2:52" s="15" customFormat="1" ht="18" customHeight="1">
      <c r="B13" s="20"/>
      <c r="C13" s="137" t="s">
        <v>234</v>
      </c>
      <c r="D13" s="137"/>
      <c r="E13" s="137"/>
      <c r="F13" s="137"/>
      <c r="G13" s="137"/>
      <c r="H13" s="137"/>
      <c r="I13" s="137"/>
      <c r="J13" s="137"/>
      <c r="K13" s="137"/>
      <c r="L13" s="137"/>
      <c r="M13" s="137"/>
      <c r="N13" s="137"/>
      <c r="O13" s="137"/>
      <c r="P13" s="137"/>
      <c r="Q13" s="137"/>
      <c r="R13" s="137"/>
      <c r="S13" s="137"/>
      <c r="T13" s="137"/>
      <c r="U13" s="137"/>
      <c r="V13" s="137"/>
      <c r="W13" s="137"/>
      <c r="X13" s="137"/>
      <c r="Y13" s="137"/>
      <c r="Z13" s="1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row>
    <row r="14" spans="2:52" s="15" customFormat="1" ht="18" customHeight="1">
      <c r="B14" s="20"/>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row>
    <row r="15" spans="2:52" s="15" customFormat="1" ht="18" customHeight="1">
      <c r="B15" s="20"/>
      <c r="C15" s="140" t="s">
        <v>235</v>
      </c>
      <c r="D15" s="137"/>
      <c r="E15" s="137"/>
      <c r="F15" s="137"/>
      <c r="G15" s="137"/>
      <c r="H15" s="137"/>
      <c r="I15" s="137"/>
      <c r="J15" s="137"/>
      <c r="K15" s="137"/>
      <c r="L15" s="137"/>
      <c r="M15" s="137"/>
      <c r="N15" s="137"/>
      <c r="O15" s="137"/>
      <c r="P15" s="137"/>
      <c r="Q15" s="137"/>
      <c r="R15" s="137"/>
      <c r="S15" s="137"/>
      <c r="T15" s="137"/>
      <c r="U15" s="137"/>
      <c r="V15" s="137"/>
      <c r="W15" s="137"/>
      <c r="X15" s="137"/>
      <c r="Y15" s="137"/>
      <c r="Z15" s="1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row>
    <row r="16" spans="2:52" s="15" customFormat="1" ht="18" customHeight="1">
      <c r="B16" s="20"/>
      <c r="C16" s="137" t="s">
        <v>236</v>
      </c>
      <c r="D16" s="137"/>
      <c r="E16" s="137"/>
      <c r="F16" s="137"/>
      <c r="G16" s="137"/>
      <c r="H16" s="137"/>
      <c r="I16" s="137"/>
      <c r="J16" s="137"/>
      <c r="K16" s="137"/>
      <c r="L16" s="137"/>
      <c r="M16" s="137"/>
      <c r="N16" s="137"/>
      <c r="O16" s="137"/>
      <c r="P16" s="137"/>
      <c r="Q16" s="137"/>
      <c r="R16" s="137"/>
      <c r="S16" s="137"/>
      <c r="T16" s="137"/>
      <c r="U16" s="137"/>
      <c r="V16" s="137"/>
      <c r="W16" s="137"/>
      <c r="X16" s="137"/>
      <c r="Y16" s="137"/>
      <c r="Z16" s="1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row>
    <row r="17" spans="2:52" s="15" customFormat="1" ht="18" customHeight="1">
      <c r="B17" s="20"/>
      <c r="C17" s="137" t="s">
        <v>238</v>
      </c>
      <c r="D17" s="137"/>
      <c r="E17" s="137"/>
      <c r="F17" s="137"/>
      <c r="G17" s="137"/>
      <c r="H17" s="137"/>
      <c r="I17" s="137"/>
      <c r="J17" s="137"/>
      <c r="K17" s="137"/>
      <c r="L17" s="137"/>
      <c r="M17" s="137"/>
      <c r="N17" s="137"/>
      <c r="O17" s="137"/>
      <c r="P17" s="137"/>
      <c r="Q17" s="137"/>
      <c r="R17" s="137"/>
      <c r="S17" s="137"/>
      <c r="T17" s="137"/>
      <c r="U17" s="137"/>
      <c r="V17" s="137"/>
      <c r="W17" s="137"/>
      <c r="X17" s="137"/>
      <c r="Y17" s="137"/>
      <c r="Z17" s="1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row>
    <row r="18" spans="2:52" s="15" customFormat="1" ht="18" customHeight="1">
      <c r="B18" s="20"/>
      <c r="C18" s="137" t="s">
        <v>239</v>
      </c>
      <c r="D18" s="137"/>
      <c r="E18" s="137"/>
      <c r="F18" s="137"/>
      <c r="G18" s="137"/>
      <c r="H18" s="137"/>
      <c r="I18" s="137"/>
      <c r="J18" s="137"/>
      <c r="K18" s="137"/>
      <c r="L18" s="137"/>
      <c r="M18" s="137"/>
      <c r="N18" s="137"/>
      <c r="O18" s="137"/>
      <c r="P18" s="137"/>
      <c r="Q18" s="137"/>
      <c r="R18" s="137"/>
      <c r="S18" s="137"/>
      <c r="T18" s="137"/>
      <c r="U18" s="137"/>
      <c r="V18" s="137"/>
      <c r="W18" s="137"/>
      <c r="X18" s="137"/>
      <c r="Y18" s="137"/>
      <c r="Z18" s="1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row>
    <row r="19" spans="2:52" s="15" customFormat="1" ht="18" customHeight="1">
      <c r="B19" s="20"/>
      <c r="C19" s="137" t="s">
        <v>240</v>
      </c>
      <c r="D19" s="137"/>
      <c r="E19" s="137"/>
      <c r="F19" s="137"/>
      <c r="G19" s="137"/>
      <c r="H19" s="137"/>
      <c r="I19" s="137"/>
      <c r="J19" s="137"/>
      <c r="K19" s="137"/>
      <c r="L19" s="137"/>
      <c r="M19" s="137"/>
      <c r="N19" s="137"/>
      <c r="O19" s="137"/>
      <c r="P19" s="137"/>
      <c r="Q19" s="137"/>
      <c r="R19" s="137"/>
      <c r="S19" s="137"/>
      <c r="T19" s="137"/>
      <c r="U19" s="137"/>
      <c r="V19" s="137"/>
      <c r="W19" s="137"/>
      <c r="X19" s="137"/>
      <c r="Y19" s="137"/>
      <c r="Z19" s="1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row>
    <row r="20" spans="2:52" s="15" customFormat="1" ht="18" customHeight="1">
      <c r="B20" s="20"/>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row>
    <row r="21" spans="2:52" s="15" customFormat="1" ht="18" customHeight="1">
      <c r="B21" s="20"/>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row>
    <row r="22" spans="2:52" s="15" customFormat="1" ht="18" customHeight="1">
      <c r="B22" s="20"/>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row>
    <row r="23" spans="2:52" s="15" customFormat="1" ht="18" customHeight="1">
      <c r="B23" s="20"/>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row>
    <row r="24" spans="2:52" s="15" customFormat="1" ht="26.1" customHeight="1" thickBot="1">
      <c r="B24" s="21"/>
      <c r="C24" s="573"/>
      <c r="D24" s="573"/>
      <c r="E24" s="573"/>
      <c r="F24" s="573"/>
      <c r="G24" s="573"/>
      <c r="H24" s="573"/>
      <c r="I24" s="573"/>
      <c r="J24" s="573"/>
      <c r="K24" s="573"/>
      <c r="L24" s="573"/>
      <c r="M24" s="596"/>
      <c r="N24" s="596"/>
      <c r="O24" s="596"/>
      <c r="P24" s="596"/>
      <c r="Q24" s="596"/>
      <c r="R24" s="596"/>
      <c r="S24" s="596"/>
      <c r="T24" s="596"/>
      <c r="U24" s="596"/>
      <c r="V24" s="596"/>
      <c r="W24" s="596"/>
      <c r="X24" s="596"/>
      <c r="Y24" s="596"/>
      <c r="Z24" s="22"/>
    </row>
    <row r="25" spans="2:52" s="15" customFormat="1" ht="15.95" customHeight="1">
      <c r="B25" s="23"/>
      <c r="C25" s="628" t="s">
        <v>7</v>
      </c>
      <c r="D25" s="570" t="s">
        <v>41</v>
      </c>
      <c r="E25" s="570"/>
      <c r="F25" s="570"/>
      <c r="G25" s="570"/>
      <c r="H25" s="629" t="s">
        <v>42</v>
      </c>
      <c r="I25" s="629"/>
      <c r="J25" s="570"/>
      <c r="K25" s="630" t="s">
        <v>43</v>
      </c>
      <c r="L25" s="630"/>
      <c r="M25" s="570"/>
      <c r="N25" s="630" t="s">
        <v>44</v>
      </c>
      <c r="O25" s="630"/>
      <c r="P25" s="570"/>
      <c r="Q25" s="630" t="s">
        <v>45</v>
      </c>
      <c r="R25" s="630"/>
      <c r="S25" s="570"/>
      <c r="T25" s="24"/>
      <c r="U25" s="630" t="s">
        <v>56</v>
      </c>
      <c r="V25" s="630"/>
      <c r="W25" s="570" t="s">
        <v>47</v>
      </c>
      <c r="X25" s="570"/>
      <c r="Y25" s="570"/>
      <c r="Z25" s="16"/>
    </row>
    <row r="26" spans="2:52" s="15" customFormat="1" ht="15.95" customHeight="1">
      <c r="B26" s="631" t="s">
        <v>48</v>
      </c>
      <c r="C26" s="590"/>
      <c r="D26" s="570"/>
      <c r="E26" s="570"/>
      <c r="F26" s="570"/>
      <c r="G26" s="570"/>
      <c r="H26" s="601"/>
      <c r="I26" s="601"/>
      <c r="J26" s="570"/>
      <c r="K26" s="570"/>
      <c r="L26" s="570"/>
      <c r="M26" s="570"/>
      <c r="N26" s="570"/>
      <c r="O26" s="570"/>
      <c r="P26" s="570"/>
      <c r="Q26" s="570"/>
      <c r="R26" s="570"/>
      <c r="S26" s="570"/>
      <c r="T26" s="24"/>
      <c r="U26" s="570"/>
      <c r="V26" s="570"/>
      <c r="W26" s="570"/>
      <c r="X26" s="570"/>
      <c r="Y26" s="570"/>
      <c r="Z26" s="16"/>
    </row>
    <row r="27" spans="2:52" s="15" customFormat="1" ht="15.95" customHeight="1">
      <c r="B27" s="631"/>
      <c r="C27" s="590"/>
      <c r="H27" s="594" t="s">
        <v>49</v>
      </c>
      <c r="I27" s="594"/>
      <c r="J27" s="594"/>
      <c r="K27" s="595" t="s">
        <v>207</v>
      </c>
      <c r="L27" s="595"/>
      <c r="M27" s="595"/>
      <c r="N27" s="595"/>
      <c r="O27" s="595"/>
      <c r="P27" s="595"/>
      <c r="Q27" s="595"/>
      <c r="R27" s="595"/>
      <c r="S27" s="595"/>
      <c r="T27" s="595"/>
      <c r="U27" s="595"/>
      <c r="V27" s="595"/>
      <c r="W27" s="595"/>
      <c r="X27" s="595"/>
      <c r="Z27" s="16"/>
    </row>
    <row r="28" spans="2:52" s="15" customFormat="1" ht="15.95" customHeight="1">
      <c r="B28" s="631"/>
      <c r="C28" s="590"/>
      <c r="H28" s="594"/>
      <c r="I28" s="594"/>
      <c r="J28" s="594"/>
      <c r="K28" s="595"/>
      <c r="L28" s="595"/>
      <c r="M28" s="595"/>
      <c r="N28" s="595"/>
      <c r="O28" s="595"/>
      <c r="P28" s="595"/>
      <c r="Q28" s="595"/>
      <c r="R28" s="595"/>
      <c r="S28" s="595"/>
      <c r="T28" s="595"/>
      <c r="U28" s="595"/>
      <c r="V28" s="595"/>
      <c r="W28" s="595"/>
      <c r="X28" s="595"/>
      <c r="Z28" s="16"/>
    </row>
    <row r="29" spans="2:52" s="15" customFormat="1" ht="15.95" customHeight="1">
      <c r="B29" s="631"/>
      <c r="C29" s="590"/>
      <c r="H29" s="594"/>
      <c r="I29" s="594"/>
      <c r="J29" s="594"/>
      <c r="K29" s="595"/>
      <c r="L29" s="595"/>
      <c r="M29" s="595"/>
      <c r="N29" s="595"/>
      <c r="O29" s="595"/>
      <c r="P29" s="595"/>
      <c r="Q29" s="595"/>
      <c r="R29" s="595"/>
      <c r="S29" s="595"/>
      <c r="T29" s="595"/>
      <c r="U29" s="595"/>
      <c r="V29" s="595"/>
      <c r="W29" s="595"/>
      <c r="X29" s="595"/>
      <c r="Z29" s="16"/>
    </row>
    <row r="30" spans="2:52" s="15" customFormat="1" ht="15.95" customHeight="1">
      <c r="B30" s="27" t="s">
        <v>51</v>
      </c>
      <c r="C30" s="599"/>
      <c r="D30" s="28"/>
      <c r="E30" s="28"/>
      <c r="F30" s="28"/>
      <c r="G30" s="28"/>
      <c r="H30" s="28"/>
      <c r="I30" s="28"/>
      <c r="J30" s="28"/>
      <c r="K30" s="28"/>
      <c r="L30" s="28"/>
      <c r="M30" s="28"/>
      <c r="N30" s="602"/>
      <c r="O30" s="602"/>
      <c r="P30" s="602" t="s">
        <v>52</v>
      </c>
      <c r="Q30" s="602"/>
      <c r="R30" s="632"/>
      <c r="S30" s="632"/>
      <c r="T30" s="632"/>
      <c r="U30" s="632"/>
      <c r="V30" s="632"/>
      <c r="W30" s="632"/>
      <c r="X30" s="632"/>
      <c r="Y30" s="632"/>
      <c r="Z30" s="29"/>
      <c r="AB30" s="15" t="s">
        <v>202</v>
      </c>
    </row>
    <row r="31" spans="2:52" s="15" customFormat="1" ht="15.95" customHeight="1">
      <c r="B31" s="30"/>
      <c r="C31" s="589" t="s">
        <v>53</v>
      </c>
      <c r="D31" s="567" t="s">
        <v>41</v>
      </c>
      <c r="E31" s="567"/>
      <c r="F31" s="567"/>
      <c r="G31" s="567"/>
      <c r="H31" s="592" t="s">
        <v>54</v>
      </c>
      <c r="I31" s="593"/>
      <c r="J31" s="567"/>
      <c r="K31" s="567" t="s">
        <v>44</v>
      </c>
      <c r="L31" s="567"/>
      <c r="M31" s="567"/>
      <c r="N31" s="567" t="s">
        <v>45</v>
      </c>
      <c r="O31" s="567"/>
      <c r="P31" s="567"/>
      <c r="Q31" s="567" t="s">
        <v>55</v>
      </c>
      <c r="R31" s="567"/>
      <c r="S31" s="567"/>
      <c r="T31" s="31"/>
      <c r="U31" s="587" t="s">
        <v>56</v>
      </c>
      <c r="V31" s="567"/>
      <c r="W31" s="567" t="s">
        <v>47</v>
      </c>
      <c r="X31" s="567"/>
      <c r="Y31" s="567"/>
      <c r="Z31" s="32"/>
    </row>
    <row r="32" spans="2:52" s="15" customFormat="1" ht="15.95" customHeight="1">
      <c r="B32" s="631" t="s">
        <v>57</v>
      </c>
      <c r="C32" s="590"/>
      <c r="D32" s="570"/>
      <c r="E32" s="570"/>
      <c r="F32" s="570"/>
      <c r="G32" s="570"/>
      <c r="H32" s="594"/>
      <c r="I32" s="594"/>
      <c r="J32" s="570"/>
      <c r="K32" s="570"/>
      <c r="L32" s="570"/>
      <c r="M32" s="570"/>
      <c r="N32" s="570"/>
      <c r="O32" s="570"/>
      <c r="P32" s="570"/>
      <c r="Q32" s="570"/>
      <c r="R32" s="570"/>
      <c r="S32" s="570"/>
      <c r="T32" s="24"/>
      <c r="U32" s="570"/>
      <c r="V32" s="570"/>
      <c r="W32" s="570"/>
      <c r="X32" s="570"/>
      <c r="Y32" s="570"/>
      <c r="Z32" s="16"/>
    </row>
    <row r="33" spans="2:26" s="15" customFormat="1" ht="15.95" customHeight="1">
      <c r="B33" s="631"/>
      <c r="C33" s="590"/>
      <c r="H33" s="594" t="s">
        <v>58</v>
      </c>
      <c r="I33" s="594"/>
      <c r="J33" s="594"/>
      <c r="K33" s="595"/>
      <c r="L33" s="595"/>
      <c r="M33" s="595"/>
      <c r="N33" s="595"/>
      <c r="O33" s="595"/>
      <c r="P33" s="595"/>
      <c r="Q33" s="595"/>
      <c r="R33" s="595"/>
      <c r="S33" s="595"/>
      <c r="T33" s="595"/>
      <c r="U33" s="595"/>
      <c r="V33" s="595"/>
      <c r="W33" s="595"/>
      <c r="X33" s="595"/>
      <c r="Z33" s="16"/>
    </row>
    <row r="34" spans="2:26" s="15" customFormat="1" ht="15.95" customHeight="1">
      <c r="B34" s="631"/>
      <c r="C34" s="590"/>
      <c r="H34" s="594"/>
      <c r="I34" s="594"/>
      <c r="J34" s="594"/>
      <c r="K34" s="595"/>
      <c r="L34" s="595"/>
      <c r="M34" s="595"/>
      <c r="N34" s="595"/>
      <c r="O34" s="595"/>
      <c r="P34" s="595"/>
      <c r="Q34" s="595"/>
      <c r="R34" s="595"/>
      <c r="S34" s="595"/>
      <c r="T34" s="595"/>
      <c r="U34" s="595"/>
      <c r="V34" s="595"/>
      <c r="W34" s="595"/>
      <c r="X34" s="595"/>
      <c r="Z34" s="16"/>
    </row>
    <row r="35" spans="2:26" s="15" customFormat="1" ht="15.95" customHeight="1">
      <c r="B35" s="631"/>
      <c r="C35" s="590"/>
      <c r="H35" s="594"/>
      <c r="I35" s="594"/>
      <c r="J35" s="594"/>
      <c r="K35" s="595"/>
      <c r="L35" s="595"/>
      <c r="M35" s="595"/>
      <c r="N35" s="595"/>
      <c r="O35" s="595"/>
      <c r="P35" s="595"/>
      <c r="Q35" s="595"/>
      <c r="R35" s="595"/>
      <c r="S35" s="595"/>
      <c r="T35" s="595"/>
      <c r="U35" s="595"/>
      <c r="V35" s="595"/>
      <c r="W35" s="595"/>
      <c r="X35" s="595"/>
      <c r="Z35" s="16"/>
    </row>
    <row r="36" spans="2:26" s="15" customFormat="1" ht="15.95" customHeight="1" thickBot="1">
      <c r="B36" s="33"/>
      <c r="C36" s="591"/>
      <c r="D36" s="34"/>
      <c r="E36" s="34"/>
      <c r="F36" s="34"/>
      <c r="G36" s="34"/>
      <c r="H36" s="34"/>
      <c r="I36" s="34"/>
      <c r="J36" s="34"/>
      <c r="K36" s="34"/>
      <c r="L36" s="34"/>
      <c r="M36" s="34"/>
      <c r="N36" s="573"/>
      <c r="O36" s="573"/>
      <c r="P36" s="573" t="s">
        <v>52</v>
      </c>
      <c r="Q36" s="573"/>
      <c r="R36" s="588"/>
      <c r="S36" s="588"/>
      <c r="T36" s="588"/>
      <c r="U36" s="588"/>
      <c r="V36" s="588"/>
      <c r="W36" s="588"/>
      <c r="X36" s="588"/>
      <c r="Y36" s="588"/>
      <c r="Z36" s="22"/>
    </row>
    <row r="37" spans="2:26" s="15" customFormat="1" ht="14.25" thickBot="1"/>
    <row r="38" spans="2:26" s="15" customFormat="1" ht="13.5" customHeight="1">
      <c r="B38" s="538" t="str">
        <f>基本情報入力!E24</f>
        <v>課長</v>
      </c>
      <c r="C38" s="539"/>
      <c r="D38" s="539"/>
      <c r="E38" s="542" t="str">
        <f>基本情報入力!H24</f>
        <v>副課長</v>
      </c>
      <c r="F38" s="539"/>
      <c r="G38" s="539"/>
      <c r="H38" s="543" t="str">
        <f>基本情報入力!K24</f>
        <v>課長補佐</v>
      </c>
      <c r="I38" s="539"/>
      <c r="J38" s="539"/>
      <c r="K38" s="545" t="str">
        <f>基本情報入力!N24</f>
        <v>総括監督員</v>
      </c>
      <c r="L38" s="546"/>
      <c r="M38" s="547"/>
      <c r="N38" s="545" t="str">
        <f>基本情報入力!Q24</f>
        <v>主任監督員</v>
      </c>
      <c r="O38" s="546"/>
      <c r="P38" s="546"/>
      <c r="Q38" s="546"/>
      <c r="R38" s="546"/>
      <c r="S38" s="554"/>
      <c r="T38" s="35"/>
      <c r="U38" s="557" t="str">
        <f>基本情報入力!U24</f>
        <v>現　場
代理人</v>
      </c>
      <c r="V38" s="558"/>
      <c r="W38" s="559"/>
      <c r="X38" s="561" t="str">
        <f>基本情報入力!X24</f>
        <v>主　任
（監　理）
技術者</v>
      </c>
      <c r="Y38" s="558"/>
      <c r="Z38" s="562"/>
    </row>
    <row r="39" spans="2:26" s="15" customFormat="1" ht="13.5">
      <c r="B39" s="540"/>
      <c r="C39" s="541"/>
      <c r="D39" s="541"/>
      <c r="E39" s="541"/>
      <c r="F39" s="541"/>
      <c r="G39" s="541"/>
      <c r="H39" s="544"/>
      <c r="I39" s="541"/>
      <c r="J39" s="541"/>
      <c r="K39" s="548"/>
      <c r="L39" s="549"/>
      <c r="M39" s="550"/>
      <c r="N39" s="548"/>
      <c r="O39" s="549"/>
      <c r="P39" s="549"/>
      <c r="Q39" s="549"/>
      <c r="R39" s="549"/>
      <c r="S39" s="555"/>
      <c r="T39" s="35"/>
      <c r="U39" s="560"/>
      <c r="V39" s="533"/>
      <c r="W39" s="544"/>
      <c r="X39" s="532"/>
      <c r="Y39" s="533"/>
      <c r="Z39" s="534"/>
    </row>
    <row r="40" spans="2:26" s="15" customFormat="1" ht="13.5">
      <c r="B40" s="540"/>
      <c r="C40" s="541"/>
      <c r="D40" s="541"/>
      <c r="E40" s="541"/>
      <c r="F40" s="541"/>
      <c r="G40" s="541"/>
      <c r="H40" s="544"/>
      <c r="I40" s="541"/>
      <c r="J40" s="541"/>
      <c r="K40" s="548"/>
      <c r="L40" s="549"/>
      <c r="M40" s="550"/>
      <c r="N40" s="548"/>
      <c r="O40" s="549"/>
      <c r="P40" s="549"/>
      <c r="Q40" s="549"/>
      <c r="R40" s="549"/>
      <c r="S40" s="555"/>
      <c r="T40" s="35"/>
      <c r="U40" s="560"/>
      <c r="V40" s="533"/>
      <c r="W40" s="544"/>
      <c r="X40" s="532"/>
      <c r="Y40" s="533"/>
      <c r="Z40" s="534"/>
    </row>
    <row r="41" spans="2:26" s="15" customFormat="1" ht="13.5">
      <c r="B41" s="540"/>
      <c r="C41" s="541"/>
      <c r="D41" s="541"/>
      <c r="E41" s="541"/>
      <c r="F41" s="541"/>
      <c r="G41" s="541"/>
      <c r="H41" s="544"/>
      <c r="I41" s="541"/>
      <c r="J41" s="541"/>
      <c r="K41" s="551"/>
      <c r="L41" s="552"/>
      <c r="M41" s="553"/>
      <c r="N41" s="551"/>
      <c r="O41" s="552"/>
      <c r="P41" s="552"/>
      <c r="Q41" s="552"/>
      <c r="R41" s="552"/>
      <c r="S41" s="556"/>
      <c r="T41" s="35"/>
      <c r="U41" s="560"/>
      <c r="V41" s="533"/>
      <c r="W41" s="544"/>
      <c r="X41" s="532"/>
      <c r="Y41" s="533"/>
      <c r="Z41" s="534"/>
    </row>
    <row r="42" spans="2:26" s="15" customFormat="1" ht="13.5">
      <c r="B42" s="540"/>
      <c r="C42" s="541"/>
      <c r="D42" s="541"/>
      <c r="E42" s="541"/>
      <c r="F42" s="541"/>
      <c r="G42" s="541"/>
      <c r="H42" s="544"/>
      <c r="I42" s="541"/>
      <c r="J42" s="541"/>
      <c r="K42" s="566"/>
      <c r="L42" s="567"/>
      <c r="M42" s="568"/>
      <c r="N42" s="566"/>
      <c r="O42" s="567"/>
      <c r="P42" s="567"/>
      <c r="Q42" s="567"/>
      <c r="R42" s="567"/>
      <c r="S42" s="575"/>
      <c r="T42" s="36"/>
      <c r="U42" s="560"/>
      <c r="V42" s="533"/>
      <c r="W42" s="544"/>
      <c r="X42" s="532"/>
      <c r="Y42" s="533"/>
      <c r="Z42" s="534"/>
    </row>
    <row r="43" spans="2:26" s="15" customFormat="1" ht="13.5">
      <c r="B43" s="540"/>
      <c r="C43" s="541"/>
      <c r="D43" s="541"/>
      <c r="E43" s="541"/>
      <c r="F43" s="541"/>
      <c r="G43" s="541"/>
      <c r="H43" s="544"/>
      <c r="I43" s="541"/>
      <c r="J43" s="541"/>
      <c r="K43" s="569"/>
      <c r="L43" s="570"/>
      <c r="M43" s="571"/>
      <c r="N43" s="569"/>
      <c r="O43" s="570"/>
      <c r="P43" s="570"/>
      <c r="Q43" s="570"/>
      <c r="R43" s="570"/>
      <c r="S43" s="576"/>
      <c r="T43" s="36"/>
      <c r="U43" s="560"/>
      <c r="V43" s="533"/>
      <c r="W43" s="544"/>
      <c r="X43" s="532"/>
      <c r="Y43" s="533"/>
      <c r="Z43" s="534"/>
    </row>
    <row r="44" spans="2:26" s="15" customFormat="1" ht="13.5">
      <c r="B44" s="540"/>
      <c r="C44" s="541"/>
      <c r="D44" s="541"/>
      <c r="E44" s="541"/>
      <c r="F44" s="541"/>
      <c r="G44" s="541"/>
      <c r="H44" s="544"/>
      <c r="I44" s="541"/>
      <c r="J44" s="541"/>
      <c r="K44" s="569"/>
      <c r="L44" s="570"/>
      <c r="M44" s="571"/>
      <c r="N44" s="569"/>
      <c r="O44" s="570"/>
      <c r="P44" s="570"/>
      <c r="Q44" s="570"/>
      <c r="R44" s="570"/>
      <c r="S44" s="576"/>
      <c r="T44" s="36"/>
      <c r="U44" s="560"/>
      <c r="V44" s="533"/>
      <c r="W44" s="544"/>
      <c r="X44" s="532"/>
      <c r="Y44" s="533"/>
      <c r="Z44" s="534"/>
    </row>
    <row r="45" spans="2:26" s="15" customFormat="1" ht="14.25" thickBot="1">
      <c r="B45" s="563"/>
      <c r="C45" s="564"/>
      <c r="D45" s="564"/>
      <c r="E45" s="564"/>
      <c r="F45" s="564"/>
      <c r="G45" s="564"/>
      <c r="H45" s="565"/>
      <c r="I45" s="564"/>
      <c r="J45" s="564"/>
      <c r="K45" s="572"/>
      <c r="L45" s="573"/>
      <c r="M45" s="574"/>
      <c r="N45" s="572"/>
      <c r="O45" s="573"/>
      <c r="P45" s="573"/>
      <c r="Q45" s="573"/>
      <c r="R45" s="573"/>
      <c r="S45" s="577"/>
      <c r="T45" s="36"/>
      <c r="U45" s="578"/>
      <c r="V45" s="536"/>
      <c r="W45" s="565"/>
      <c r="X45" s="535"/>
      <c r="Y45" s="536"/>
      <c r="Z45" s="537"/>
    </row>
    <row r="46" spans="2:26" ht="19.5" thickBot="1">
      <c r="B46" s="37" t="s">
        <v>63</v>
      </c>
    </row>
    <row r="47" spans="2:26" ht="9.9499999999999993" customHeight="1">
      <c r="B47" s="580" t="s">
        <v>64</v>
      </c>
      <c r="C47" s="586" t="s">
        <v>65</v>
      </c>
      <c r="D47" s="539"/>
      <c r="E47" s="539"/>
      <c r="F47" s="539" t="s">
        <v>66</v>
      </c>
      <c r="G47" s="539"/>
      <c r="H47" s="539"/>
      <c r="I47" s="543" t="s">
        <v>67</v>
      </c>
      <c r="J47" s="539"/>
      <c r="K47" s="539"/>
      <c r="L47" s="542" t="s">
        <v>68</v>
      </c>
      <c r="M47" s="542"/>
      <c r="N47" s="542"/>
      <c r="O47" s="546" t="s">
        <v>69</v>
      </c>
      <c r="P47" s="546"/>
      <c r="Q47" s="554"/>
      <c r="R47" s="15"/>
      <c r="S47" s="557" t="s">
        <v>61</v>
      </c>
      <c r="T47" s="558"/>
      <c r="U47" s="559"/>
      <c r="V47" s="561" t="s">
        <v>62</v>
      </c>
      <c r="W47" s="558"/>
      <c r="X47" s="562"/>
      <c r="Y47" s="15"/>
    </row>
    <row r="48" spans="2:26" ht="9.9499999999999993" customHeight="1">
      <c r="B48" s="581"/>
      <c r="C48" s="540"/>
      <c r="D48" s="541"/>
      <c r="E48" s="541"/>
      <c r="F48" s="541"/>
      <c r="G48" s="541"/>
      <c r="H48" s="541"/>
      <c r="I48" s="544"/>
      <c r="J48" s="541"/>
      <c r="K48" s="541"/>
      <c r="L48" s="583"/>
      <c r="M48" s="583"/>
      <c r="N48" s="583"/>
      <c r="O48" s="549"/>
      <c r="P48" s="549"/>
      <c r="Q48" s="555"/>
      <c r="R48" s="15"/>
      <c r="S48" s="560"/>
      <c r="T48" s="533"/>
      <c r="U48" s="544"/>
      <c r="V48" s="532"/>
      <c r="W48" s="533"/>
      <c r="X48" s="534"/>
      <c r="Y48" s="15"/>
    </row>
    <row r="49" spans="2:34" ht="9.9499999999999993" customHeight="1">
      <c r="B49" s="581"/>
      <c r="C49" s="540"/>
      <c r="D49" s="541"/>
      <c r="E49" s="541"/>
      <c r="F49" s="541"/>
      <c r="G49" s="541"/>
      <c r="H49" s="541"/>
      <c r="I49" s="544"/>
      <c r="J49" s="541"/>
      <c r="K49" s="541"/>
      <c r="L49" s="583"/>
      <c r="M49" s="583"/>
      <c r="N49" s="583"/>
      <c r="O49" s="549"/>
      <c r="P49" s="549"/>
      <c r="Q49" s="555"/>
      <c r="R49" s="15"/>
      <c r="S49" s="560"/>
      <c r="T49" s="533"/>
      <c r="U49" s="544"/>
      <c r="V49" s="532"/>
      <c r="W49" s="533"/>
      <c r="X49" s="534"/>
      <c r="Y49" s="15"/>
    </row>
    <row r="50" spans="2:34" ht="9.9499999999999993" customHeight="1">
      <c r="B50" s="581"/>
      <c r="C50" s="540"/>
      <c r="D50" s="541"/>
      <c r="E50" s="541"/>
      <c r="F50" s="541"/>
      <c r="G50" s="541"/>
      <c r="H50" s="541"/>
      <c r="I50" s="544"/>
      <c r="J50" s="541"/>
      <c r="K50" s="541"/>
      <c r="L50" s="583"/>
      <c r="M50" s="583"/>
      <c r="N50" s="583"/>
      <c r="O50" s="552"/>
      <c r="P50" s="552"/>
      <c r="Q50" s="556"/>
      <c r="R50" s="15"/>
      <c r="S50" s="560"/>
      <c r="T50" s="533"/>
      <c r="U50" s="544"/>
      <c r="V50" s="532"/>
      <c r="W50" s="533"/>
      <c r="X50" s="534"/>
      <c r="Y50" s="15"/>
    </row>
    <row r="51" spans="2:34" ht="12" customHeight="1">
      <c r="B51" s="581"/>
      <c r="C51" s="540"/>
      <c r="D51" s="541"/>
      <c r="E51" s="541"/>
      <c r="F51" s="541"/>
      <c r="G51" s="541"/>
      <c r="H51" s="541"/>
      <c r="I51" s="544"/>
      <c r="J51" s="541"/>
      <c r="K51" s="541"/>
      <c r="L51" s="541"/>
      <c r="M51" s="541"/>
      <c r="N51" s="541"/>
      <c r="O51" s="567"/>
      <c r="P51" s="567"/>
      <c r="Q51" s="575"/>
      <c r="R51" s="15"/>
      <c r="S51" s="560"/>
      <c r="T51" s="533"/>
      <c r="U51" s="544"/>
      <c r="V51" s="532"/>
      <c r="W51" s="533"/>
      <c r="X51" s="534"/>
      <c r="Y51" s="15"/>
    </row>
    <row r="52" spans="2:34" ht="12" customHeight="1">
      <c r="B52" s="581"/>
      <c r="C52" s="540"/>
      <c r="D52" s="541"/>
      <c r="E52" s="541"/>
      <c r="F52" s="541"/>
      <c r="G52" s="541"/>
      <c r="H52" s="541"/>
      <c r="I52" s="544"/>
      <c r="J52" s="541"/>
      <c r="K52" s="541"/>
      <c r="L52" s="541"/>
      <c r="M52" s="541"/>
      <c r="N52" s="541"/>
      <c r="O52" s="570"/>
      <c r="P52" s="570"/>
      <c r="Q52" s="576"/>
      <c r="R52" s="15"/>
      <c r="S52" s="560"/>
      <c r="T52" s="533"/>
      <c r="U52" s="544"/>
      <c r="V52" s="532"/>
      <c r="W52" s="533"/>
      <c r="X52" s="534"/>
      <c r="Y52" s="15"/>
    </row>
    <row r="53" spans="2:34" ht="12" customHeight="1">
      <c r="B53" s="581"/>
      <c r="C53" s="540"/>
      <c r="D53" s="541"/>
      <c r="E53" s="541"/>
      <c r="F53" s="541"/>
      <c r="G53" s="541"/>
      <c r="H53" s="541"/>
      <c r="I53" s="544"/>
      <c r="J53" s="541"/>
      <c r="K53" s="541"/>
      <c r="L53" s="541"/>
      <c r="M53" s="541"/>
      <c r="N53" s="541"/>
      <c r="O53" s="570"/>
      <c r="P53" s="570"/>
      <c r="Q53" s="576"/>
      <c r="R53" s="15"/>
      <c r="S53" s="560"/>
      <c r="T53" s="533"/>
      <c r="U53" s="544"/>
      <c r="V53" s="532"/>
      <c r="W53" s="533"/>
      <c r="X53" s="534"/>
      <c r="Y53" s="15"/>
    </row>
    <row r="54" spans="2:34" ht="12" customHeight="1" thickBot="1">
      <c r="B54" s="582"/>
      <c r="C54" s="563"/>
      <c r="D54" s="564"/>
      <c r="E54" s="564"/>
      <c r="F54" s="564"/>
      <c r="G54" s="564"/>
      <c r="H54" s="564"/>
      <c r="I54" s="565"/>
      <c r="J54" s="564"/>
      <c r="K54" s="564"/>
      <c r="L54" s="564"/>
      <c r="M54" s="564"/>
      <c r="N54" s="564"/>
      <c r="O54" s="573"/>
      <c r="P54" s="573"/>
      <c r="Q54" s="577"/>
      <c r="R54" s="15"/>
      <c r="S54" s="578"/>
      <c r="T54" s="536"/>
      <c r="U54" s="565"/>
      <c r="V54" s="535"/>
      <c r="W54" s="536"/>
      <c r="X54" s="537"/>
      <c r="Y54" s="15"/>
    </row>
    <row r="55" spans="2:34" ht="9.9499999999999993" customHeight="1">
      <c r="B55" s="580" t="s">
        <v>70</v>
      </c>
      <c r="C55" s="559" t="s">
        <v>65</v>
      </c>
      <c r="D55" s="539"/>
      <c r="E55" s="539"/>
      <c r="F55" s="539" t="s">
        <v>66</v>
      </c>
      <c r="G55" s="539"/>
      <c r="H55" s="539"/>
      <c r="I55" s="542" t="s">
        <v>72</v>
      </c>
      <c r="J55" s="542"/>
      <c r="K55" s="542"/>
      <c r="L55" s="545" t="s">
        <v>69</v>
      </c>
      <c r="M55" s="546"/>
      <c r="N55" s="554"/>
      <c r="O55" s="39"/>
      <c r="P55" s="39"/>
      <c r="Q55" s="39"/>
      <c r="R55"/>
      <c r="S55" s="579"/>
      <c r="T55" s="570"/>
      <c r="U55" s="570"/>
      <c r="V55" s="570"/>
      <c r="W55" s="570"/>
      <c r="X55" s="570"/>
      <c r="Y55" s="570"/>
      <c r="Z55" s="549"/>
      <c r="AA55" s="570"/>
      <c r="AB55" s="570"/>
      <c r="AC55" s="549"/>
      <c r="AD55" s="549"/>
      <c r="AE55" s="549"/>
      <c r="AF55" s="549"/>
      <c r="AG55" s="549"/>
      <c r="AH55" s="549"/>
    </row>
    <row r="56" spans="2:34" ht="9.9499999999999993" customHeight="1">
      <c r="B56" s="581"/>
      <c r="C56" s="544"/>
      <c r="D56" s="541"/>
      <c r="E56" s="541"/>
      <c r="F56" s="541"/>
      <c r="G56" s="541"/>
      <c r="H56" s="541"/>
      <c r="I56" s="583"/>
      <c r="J56" s="583"/>
      <c r="K56" s="583"/>
      <c r="L56" s="548"/>
      <c r="M56" s="549"/>
      <c r="N56" s="555"/>
      <c r="O56" s="39"/>
      <c r="P56" s="39"/>
      <c r="Q56" s="39"/>
      <c r="S56" s="579"/>
      <c r="T56" s="570"/>
      <c r="U56" s="570"/>
      <c r="V56" s="570"/>
      <c r="W56" s="570"/>
      <c r="X56" s="570"/>
      <c r="Y56" s="570"/>
      <c r="Z56" s="570"/>
      <c r="AA56" s="570"/>
      <c r="AB56" s="570"/>
      <c r="AC56" s="549"/>
      <c r="AD56" s="549"/>
      <c r="AE56" s="549"/>
      <c r="AF56" s="549"/>
      <c r="AG56" s="549"/>
      <c r="AH56" s="549"/>
    </row>
    <row r="57" spans="2:34" ht="9.9499999999999993" customHeight="1">
      <c r="B57" s="581"/>
      <c r="C57" s="544"/>
      <c r="D57" s="541"/>
      <c r="E57" s="541"/>
      <c r="F57" s="541"/>
      <c r="G57" s="541"/>
      <c r="H57" s="541"/>
      <c r="I57" s="583"/>
      <c r="J57" s="583"/>
      <c r="K57" s="583"/>
      <c r="L57" s="548"/>
      <c r="M57" s="549"/>
      <c r="N57" s="555"/>
      <c r="O57" s="39"/>
      <c r="P57" s="39"/>
      <c r="Q57" s="39"/>
      <c r="S57" s="579"/>
      <c r="T57" s="570"/>
      <c r="U57" s="570"/>
      <c r="V57" s="570"/>
      <c r="W57" s="570"/>
      <c r="X57" s="570"/>
      <c r="Y57" s="570"/>
      <c r="Z57" s="570"/>
      <c r="AA57" s="570"/>
      <c r="AB57" s="570"/>
      <c r="AC57" s="549"/>
      <c r="AD57" s="549"/>
      <c r="AE57" s="549"/>
      <c r="AF57" s="549"/>
      <c r="AG57" s="549"/>
      <c r="AH57" s="549"/>
    </row>
    <row r="58" spans="2:34" ht="9.9499999999999993" customHeight="1">
      <c r="B58" s="581"/>
      <c r="C58" s="544"/>
      <c r="D58" s="541"/>
      <c r="E58" s="541"/>
      <c r="F58" s="541"/>
      <c r="G58" s="541"/>
      <c r="H58" s="541"/>
      <c r="I58" s="583"/>
      <c r="J58" s="583"/>
      <c r="K58" s="583"/>
      <c r="L58" s="551"/>
      <c r="M58" s="552"/>
      <c r="N58" s="556"/>
      <c r="O58" s="39"/>
      <c r="P58" s="39"/>
      <c r="Q58" s="39"/>
      <c r="S58" s="579"/>
      <c r="T58" s="570"/>
      <c r="U58" s="570"/>
      <c r="V58" s="570"/>
      <c r="W58" s="570"/>
      <c r="X58" s="570"/>
      <c r="Y58" s="570"/>
      <c r="Z58" s="570"/>
      <c r="AA58" s="570"/>
      <c r="AB58" s="570"/>
      <c r="AC58" s="549"/>
      <c r="AD58" s="549"/>
      <c r="AE58" s="549"/>
      <c r="AF58" s="549"/>
      <c r="AG58" s="549"/>
      <c r="AH58" s="549"/>
    </row>
    <row r="59" spans="2:34" ht="12" customHeight="1">
      <c r="B59" s="581"/>
      <c r="C59" s="544"/>
      <c r="D59" s="541"/>
      <c r="E59" s="541"/>
      <c r="F59" s="541"/>
      <c r="G59" s="541"/>
      <c r="H59" s="541"/>
      <c r="I59" s="544"/>
      <c r="J59" s="541"/>
      <c r="K59" s="541"/>
      <c r="L59" s="541"/>
      <c r="M59" s="541"/>
      <c r="N59" s="584"/>
      <c r="O59" s="20"/>
      <c r="P59" s="15"/>
      <c r="Q59" s="15"/>
      <c r="S59" s="579"/>
      <c r="T59" s="570"/>
      <c r="U59" s="570"/>
      <c r="V59" s="570"/>
      <c r="W59" s="570"/>
      <c r="X59" s="570"/>
      <c r="Y59" s="570"/>
      <c r="Z59" s="570"/>
      <c r="AA59" s="570"/>
      <c r="AB59" s="570"/>
      <c r="AC59" s="570"/>
      <c r="AD59" s="570"/>
      <c r="AE59" s="570"/>
      <c r="AF59" s="570"/>
      <c r="AG59" s="570"/>
      <c r="AH59" s="570"/>
    </row>
    <row r="60" spans="2:34" ht="12" customHeight="1">
      <c r="B60" s="581"/>
      <c r="C60" s="544"/>
      <c r="D60" s="541"/>
      <c r="E60" s="541"/>
      <c r="F60" s="541"/>
      <c r="G60" s="541"/>
      <c r="H60" s="541"/>
      <c r="I60" s="544"/>
      <c r="J60" s="541"/>
      <c r="K60" s="541"/>
      <c r="L60" s="541"/>
      <c r="M60" s="541"/>
      <c r="N60" s="584"/>
      <c r="O60" s="15"/>
      <c r="P60" s="15"/>
      <c r="Q60" s="15"/>
      <c r="S60" s="579"/>
      <c r="T60" s="570"/>
      <c r="U60" s="570"/>
      <c r="V60" s="570"/>
      <c r="W60" s="570"/>
      <c r="X60" s="570"/>
      <c r="Y60" s="570"/>
      <c r="Z60" s="570"/>
      <c r="AA60" s="570"/>
      <c r="AB60" s="570"/>
      <c r="AC60" s="570"/>
      <c r="AD60" s="570"/>
      <c r="AE60" s="570"/>
      <c r="AF60" s="570"/>
      <c r="AG60" s="570"/>
      <c r="AH60" s="570"/>
    </row>
    <row r="61" spans="2:34" ht="12" customHeight="1">
      <c r="B61" s="581"/>
      <c r="C61" s="544"/>
      <c r="D61" s="541"/>
      <c r="E61" s="541"/>
      <c r="F61" s="541"/>
      <c r="G61" s="541"/>
      <c r="H61" s="541"/>
      <c r="I61" s="544"/>
      <c r="J61" s="541"/>
      <c r="K61" s="541"/>
      <c r="L61" s="541"/>
      <c r="M61" s="541"/>
      <c r="N61" s="584"/>
      <c r="O61" s="15"/>
      <c r="P61" s="15"/>
      <c r="Q61" s="15"/>
      <c r="S61" s="579"/>
      <c r="T61" s="570"/>
      <c r="U61" s="570"/>
      <c r="V61" s="570"/>
      <c r="W61" s="570"/>
      <c r="X61" s="570"/>
      <c r="Y61" s="570"/>
      <c r="Z61" s="570"/>
      <c r="AA61" s="570"/>
      <c r="AB61" s="570"/>
      <c r="AC61" s="570"/>
      <c r="AD61" s="570"/>
      <c r="AE61" s="570"/>
      <c r="AF61" s="570"/>
      <c r="AG61" s="570"/>
      <c r="AH61" s="570"/>
    </row>
    <row r="62" spans="2:34" ht="12" customHeight="1" thickBot="1">
      <c r="B62" s="582"/>
      <c r="C62" s="565"/>
      <c r="D62" s="564"/>
      <c r="E62" s="564"/>
      <c r="F62" s="564"/>
      <c r="G62" s="564"/>
      <c r="H62" s="564"/>
      <c r="I62" s="565"/>
      <c r="J62" s="564"/>
      <c r="K62" s="564"/>
      <c r="L62" s="564"/>
      <c r="M62" s="564"/>
      <c r="N62" s="585"/>
      <c r="O62" s="15"/>
      <c r="P62" s="15"/>
      <c r="Q62" s="15"/>
      <c r="S62" s="579"/>
      <c r="T62" s="570"/>
      <c r="U62" s="570"/>
      <c r="V62" s="570"/>
      <c r="W62" s="570"/>
      <c r="X62" s="570"/>
      <c r="Y62" s="570"/>
      <c r="Z62" s="570"/>
      <c r="AA62" s="570"/>
      <c r="AB62" s="570"/>
      <c r="AC62" s="570"/>
      <c r="AD62" s="570"/>
      <c r="AE62" s="570"/>
      <c r="AF62" s="570"/>
      <c r="AG62" s="570"/>
      <c r="AH62" s="570"/>
    </row>
  </sheetData>
  <mergeCells count="101">
    <mergeCell ref="B5:E6"/>
    <mergeCell ref="F5:Z5"/>
    <mergeCell ref="F6:H6"/>
    <mergeCell ref="J6:Y6"/>
    <mergeCell ref="B7:E7"/>
    <mergeCell ref="F7:Z7"/>
    <mergeCell ref="B3:Z3"/>
    <mergeCell ref="B4:E4"/>
    <mergeCell ref="F4:H4"/>
    <mergeCell ref="I4:K4"/>
    <mergeCell ref="L4:N4"/>
    <mergeCell ref="O4:Z4"/>
    <mergeCell ref="C24:E24"/>
    <mergeCell ref="F24:G24"/>
    <mergeCell ref="H24:L24"/>
    <mergeCell ref="M24:Y24"/>
    <mergeCell ref="C25:C30"/>
    <mergeCell ref="D25:G26"/>
    <mergeCell ref="H25:I26"/>
    <mergeCell ref="J25:J26"/>
    <mergeCell ref="K25:L26"/>
    <mergeCell ref="W25:Y26"/>
    <mergeCell ref="B26:B29"/>
    <mergeCell ref="H27:J29"/>
    <mergeCell ref="K27:X29"/>
    <mergeCell ref="N30:O30"/>
    <mergeCell ref="P30:Q30"/>
    <mergeCell ref="R30:Y30"/>
    <mergeCell ref="M25:M26"/>
    <mergeCell ref="N25:O26"/>
    <mergeCell ref="P25:P26"/>
    <mergeCell ref="Q25:R26"/>
    <mergeCell ref="S25:S26"/>
    <mergeCell ref="U25:V26"/>
    <mergeCell ref="B32:B35"/>
    <mergeCell ref="H33:J35"/>
    <mergeCell ref="K33:X35"/>
    <mergeCell ref="N36:O36"/>
    <mergeCell ref="P36:Q36"/>
    <mergeCell ref="R36:Y36"/>
    <mergeCell ref="N31:O32"/>
    <mergeCell ref="P31:P32"/>
    <mergeCell ref="Q31:R32"/>
    <mergeCell ref="S31:S32"/>
    <mergeCell ref="U31:V32"/>
    <mergeCell ref="W31:Y32"/>
    <mergeCell ref="C31:C36"/>
    <mergeCell ref="D31:G32"/>
    <mergeCell ref="H31:I32"/>
    <mergeCell ref="J31:J32"/>
    <mergeCell ref="K31:L32"/>
    <mergeCell ref="M31:M32"/>
    <mergeCell ref="U38:W41"/>
    <mergeCell ref="X38:Z41"/>
    <mergeCell ref="B42:D45"/>
    <mergeCell ref="E42:G45"/>
    <mergeCell ref="H42:J45"/>
    <mergeCell ref="K42:M45"/>
    <mergeCell ref="U42:W45"/>
    <mergeCell ref="X42:Z45"/>
    <mergeCell ref="B38:D41"/>
    <mergeCell ref="E38:G41"/>
    <mergeCell ref="H38:J41"/>
    <mergeCell ref="K38:M41"/>
    <mergeCell ref="N38:S41"/>
    <mergeCell ref="N42:S45"/>
    <mergeCell ref="B47:B54"/>
    <mergeCell ref="C47:E50"/>
    <mergeCell ref="F47:H50"/>
    <mergeCell ref="I47:K50"/>
    <mergeCell ref="L47:N50"/>
    <mergeCell ref="O47:Q50"/>
    <mergeCell ref="S47:U50"/>
    <mergeCell ref="V47:X50"/>
    <mergeCell ref="C51:E54"/>
    <mergeCell ref="F51:H54"/>
    <mergeCell ref="I51:K54"/>
    <mergeCell ref="L51:N54"/>
    <mergeCell ref="O51:Q54"/>
    <mergeCell ref="S51:U54"/>
    <mergeCell ref="V51:X54"/>
    <mergeCell ref="AF59:AH62"/>
    <mergeCell ref="T55:V58"/>
    <mergeCell ref="W55:Y58"/>
    <mergeCell ref="Z55:AB58"/>
    <mergeCell ref="AC55:AE58"/>
    <mergeCell ref="AF55:AH58"/>
    <mergeCell ref="B55:B62"/>
    <mergeCell ref="C55:E58"/>
    <mergeCell ref="F55:H58"/>
    <mergeCell ref="I55:K58"/>
    <mergeCell ref="L55:N58"/>
    <mergeCell ref="S55:S62"/>
    <mergeCell ref="W59:Y62"/>
    <mergeCell ref="Z59:AB62"/>
    <mergeCell ref="AC59:AE62"/>
    <mergeCell ref="C59:E62"/>
    <mergeCell ref="F59:H62"/>
    <mergeCell ref="I59:K62"/>
    <mergeCell ref="L59:N62"/>
    <mergeCell ref="T59:V62"/>
  </mergeCells>
  <phoneticPr fontId="3"/>
  <conditionalFormatting sqref="F7:Z7">
    <cfRule type="containsBlanks" dxfId="16" priority="3">
      <formula>LEN(TRIM(F7))=0</formula>
    </cfRule>
  </conditionalFormatting>
  <conditionalFormatting sqref="O4:Z4">
    <cfRule type="containsBlanks" dxfId="15" priority="1">
      <formula>LEN(TRIM(O4))=0</formula>
    </cfRule>
  </conditionalFormatting>
  <conditionalFormatting sqref="R30:Y30">
    <cfRule type="containsBlanks" dxfId="14" priority="2">
      <formula>LEN(TRIM(R30))=0</formula>
    </cfRule>
  </conditionalFormatting>
  <printOptions horizontalCentered="1"/>
  <pageMargins left="0.78740157480314965" right="0.78740157480314965" top="0.98425196850393704" bottom="0.98425196850393704" header="0.51181102362204722" footer="0.51181102362204722"/>
  <pageSetup paperSize="9" scale="91"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ECCD2-B1EF-46AE-B93B-51C6F684C575}">
  <sheetPr>
    <pageSetUpPr fitToPage="1"/>
  </sheetPr>
  <dimension ref="B1:AY62"/>
  <sheetViews>
    <sheetView view="pageBreakPreview" zoomScaleNormal="95" zoomScaleSheetLayoutView="100" workbookViewId="0">
      <selection activeCell="B38" sqref="B38:Z41"/>
    </sheetView>
  </sheetViews>
  <sheetFormatPr defaultRowHeight="18.75"/>
  <cols>
    <col min="1" max="1" width="39.375" style="38" customWidth="1"/>
    <col min="2" max="19" width="3.375" style="38" customWidth="1"/>
    <col min="20" max="20" width="1.25" style="38" customWidth="1"/>
    <col min="21" max="165" width="3.375" style="38" customWidth="1"/>
    <col min="166" max="258" width="9" style="38"/>
    <col min="259" max="421" width="3.375" style="38" customWidth="1"/>
    <col min="422" max="514" width="9" style="38"/>
    <col min="515" max="677" width="3.375" style="38" customWidth="1"/>
    <col min="678" max="770" width="9" style="38"/>
    <col min="771" max="933" width="3.375" style="38" customWidth="1"/>
    <col min="934" max="1026" width="9" style="38"/>
    <col min="1027" max="1189" width="3.375" style="38" customWidth="1"/>
    <col min="1190" max="1282" width="9" style="38"/>
    <col min="1283" max="1445" width="3.375" style="38" customWidth="1"/>
    <col min="1446" max="1538" width="9" style="38"/>
    <col min="1539" max="1701" width="3.375" style="38" customWidth="1"/>
    <col min="1702" max="1794" width="9" style="38"/>
    <col min="1795" max="1957" width="3.375" style="38" customWidth="1"/>
    <col min="1958" max="2050" width="9" style="38"/>
    <col min="2051" max="2213" width="3.375" style="38" customWidth="1"/>
    <col min="2214" max="2306" width="9" style="38"/>
    <col min="2307" max="2469" width="3.375" style="38" customWidth="1"/>
    <col min="2470" max="2562" width="9" style="38"/>
    <col min="2563" max="2725" width="3.375" style="38" customWidth="1"/>
    <col min="2726" max="2818" width="9" style="38"/>
    <col min="2819" max="2981" width="3.375" style="38" customWidth="1"/>
    <col min="2982" max="3074" width="9" style="38"/>
    <col min="3075" max="3237" width="3.375" style="38" customWidth="1"/>
    <col min="3238" max="3330" width="9" style="38"/>
    <col min="3331" max="3493" width="3.375" style="38" customWidth="1"/>
    <col min="3494" max="3586" width="9" style="38"/>
    <col min="3587" max="3749" width="3.375" style="38" customWidth="1"/>
    <col min="3750" max="3842" width="9" style="38"/>
    <col min="3843" max="4005" width="3.375" style="38" customWidth="1"/>
    <col min="4006" max="4098" width="9" style="38"/>
    <col min="4099" max="4261" width="3.375" style="38" customWidth="1"/>
    <col min="4262" max="4354" width="9" style="38"/>
    <col min="4355" max="4517" width="3.375" style="38" customWidth="1"/>
    <col min="4518" max="4610" width="9" style="38"/>
    <col min="4611" max="4773" width="3.375" style="38" customWidth="1"/>
    <col min="4774" max="4866" width="9" style="38"/>
    <col min="4867" max="5029" width="3.375" style="38" customWidth="1"/>
    <col min="5030" max="5122" width="9" style="38"/>
    <col min="5123" max="5285" width="3.375" style="38" customWidth="1"/>
    <col min="5286" max="5378" width="9" style="38"/>
    <col min="5379" max="5541" width="3.375" style="38" customWidth="1"/>
    <col min="5542" max="5634" width="9" style="38"/>
    <col min="5635" max="5797" width="3.375" style="38" customWidth="1"/>
    <col min="5798" max="5890" width="9" style="38"/>
    <col min="5891" max="6053" width="3.375" style="38" customWidth="1"/>
    <col min="6054" max="6146" width="9" style="38"/>
    <col min="6147" max="6309" width="3.375" style="38" customWidth="1"/>
    <col min="6310" max="6402" width="9" style="38"/>
    <col min="6403" max="6565" width="3.375" style="38" customWidth="1"/>
    <col min="6566" max="6658" width="9" style="38"/>
    <col min="6659" max="6821" width="3.375" style="38" customWidth="1"/>
    <col min="6822" max="6914" width="9" style="38"/>
    <col min="6915" max="7077" width="3.375" style="38" customWidth="1"/>
    <col min="7078" max="7170" width="9" style="38"/>
    <col min="7171" max="7333" width="3.375" style="38" customWidth="1"/>
    <col min="7334" max="7426" width="9" style="38"/>
    <col min="7427" max="7589" width="3.375" style="38" customWidth="1"/>
    <col min="7590" max="7682" width="9" style="38"/>
    <col min="7683" max="7845" width="3.375" style="38" customWidth="1"/>
    <col min="7846" max="7938" width="9" style="38"/>
    <col min="7939" max="8101" width="3.375" style="38" customWidth="1"/>
    <col min="8102" max="8194" width="9" style="38"/>
    <col min="8195" max="8357" width="3.375" style="38" customWidth="1"/>
    <col min="8358" max="8450" width="9" style="38"/>
    <col min="8451" max="8613" width="3.375" style="38" customWidth="1"/>
    <col min="8614" max="8706" width="9" style="38"/>
    <col min="8707" max="8869" width="3.375" style="38" customWidth="1"/>
    <col min="8870" max="8962" width="9" style="38"/>
    <col min="8963" max="9125" width="3.375" style="38" customWidth="1"/>
    <col min="9126" max="9218" width="9" style="38"/>
    <col min="9219" max="9381" width="3.375" style="38" customWidth="1"/>
    <col min="9382" max="9474" width="9" style="38"/>
    <col min="9475" max="9637" width="3.375" style="38" customWidth="1"/>
    <col min="9638" max="9730" width="9" style="38"/>
    <col min="9731" max="9893" width="3.375" style="38" customWidth="1"/>
    <col min="9894" max="9986" width="9" style="38"/>
    <col min="9987" max="10149" width="3.375" style="38" customWidth="1"/>
    <col min="10150" max="10242" width="9" style="38"/>
    <col min="10243" max="10405" width="3.375" style="38" customWidth="1"/>
    <col min="10406" max="10498" width="9" style="38"/>
    <col min="10499" max="10661" width="3.375" style="38" customWidth="1"/>
    <col min="10662" max="10754" width="9" style="38"/>
    <col min="10755" max="10917" width="3.375" style="38" customWidth="1"/>
    <col min="10918" max="11010" width="9" style="38"/>
    <col min="11011" max="11173" width="3.375" style="38" customWidth="1"/>
    <col min="11174" max="11266" width="9" style="38"/>
    <col min="11267" max="11429" width="3.375" style="38" customWidth="1"/>
    <col min="11430" max="11522" width="9" style="38"/>
    <col min="11523" max="11685" width="3.375" style="38" customWidth="1"/>
    <col min="11686" max="11778" width="9" style="38"/>
    <col min="11779" max="11941" width="3.375" style="38" customWidth="1"/>
    <col min="11942" max="12034" width="9" style="38"/>
    <col min="12035" max="12197" width="3.375" style="38" customWidth="1"/>
    <col min="12198" max="12290" width="9" style="38"/>
    <col min="12291" max="12453" width="3.375" style="38" customWidth="1"/>
    <col min="12454" max="12546" width="9" style="38"/>
    <col min="12547" max="12709" width="3.375" style="38" customWidth="1"/>
    <col min="12710" max="12802" width="9" style="38"/>
    <col min="12803" max="12965" width="3.375" style="38" customWidth="1"/>
    <col min="12966" max="13058" width="9" style="38"/>
    <col min="13059" max="13221" width="3.375" style="38" customWidth="1"/>
    <col min="13222" max="13314" width="9" style="38"/>
    <col min="13315" max="13477" width="3.375" style="38" customWidth="1"/>
    <col min="13478" max="13570" width="9" style="38"/>
    <col min="13571" max="13733" width="3.375" style="38" customWidth="1"/>
    <col min="13734" max="13826" width="9" style="38"/>
    <col min="13827" max="13989" width="3.375" style="38" customWidth="1"/>
    <col min="13990" max="14082" width="9" style="38"/>
    <col min="14083" max="14245" width="3.375" style="38" customWidth="1"/>
    <col min="14246" max="14338" width="9" style="38"/>
    <col min="14339" max="14501" width="3.375" style="38" customWidth="1"/>
    <col min="14502" max="14594" width="9" style="38"/>
    <col min="14595" max="14757" width="3.375" style="38" customWidth="1"/>
    <col min="14758" max="14850" width="9" style="38"/>
    <col min="14851" max="15013" width="3.375" style="38" customWidth="1"/>
    <col min="15014" max="15106" width="9" style="38"/>
    <col min="15107" max="15269" width="3.375" style="38" customWidth="1"/>
    <col min="15270" max="15362" width="9" style="38"/>
    <col min="15363" max="15525" width="3.375" style="38" customWidth="1"/>
    <col min="15526" max="15618" width="9" style="38"/>
    <col min="15619" max="15781" width="3.375" style="38" customWidth="1"/>
    <col min="15782" max="15874" width="9" style="38"/>
    <col min="15875" max="16037" width="3.375" style="38" customWidth="1"/>
    <col min="16038" max="16130" width="9" style="38"/>
    <col min="16131" max="16293" width="3.375" style="38" customWidth="1"/>
    <col min="16294" max="16384" width="9" style="38"/>
  </cols>
  <sheetData>
    <row r="1" spans="2:51" ht="23.25" customHeight="1"/>
    <row r="2" spans="2:51" s="15" customFormat="1" ht="13.5">
      <c r="B2" s="12" t="s">
        <v>27</v>
      </c>
    </row>
    <row r="3" spans="2:51" s="15" customFormat="1" ht="30" customHeight="1" thickBot="1">
      <c r="B3" s="610" t="s">
        <v>28</v>
      </c>
      <c r="C3" s="610"/>
      <c r="D3" s="610"/>
      <c r="E3" s="610"/>
      <c r="F3" s="610"/>
      <c r="G3" s="610"/>
      <c r="H3" s="610"/>
      <c r="I3" s="610"/>
      <c r="J3" s="610"/>
      <c r="K3" s="610"/>
      <c r="L3" s="610"/>
      <c r="M3" s="610"/>
      <c r="N3" s="610"/>
      <c r="O3" s="610"/>
      <c r="P3" s="610"/>
      <c r="Q3" s="610"/>
      <c r="R3" s="610"/>
      <c r="S3" s="610"/>
      <c r="T3" s="610"/>
      <c r="U3" s="610"/>
      <c r="V3" s="610"/>
      <c r="W3" s="610"/>
      <c r="X3" s="610"/>
      <c r="Y3" s="610"/>
      <c r="Z3" s="610"/>
    </row>
    <row r="4" spans="2:51" s="15" customFormat="1" ht="26.1" customHeight="1">
      <c r="B4" s="611" t="s">
        <v>29</v>
      </c>
      <c r="C4" s="558"/>
      <c r="D4" s="558"/>
      <c r="E4" s="562"/>
      <c r="F4" s="612" t="s">
        <v>30</v>
      </c>
      <c r="G4" s="613"/>
      <c r="H4" s="613"/>
      <c r="I4" s="558" t="s">
        <v>31</v>
      </c>
      <c r="J4" s="613"/>
      <c r="K4" s="614"/>
      <c r="L4" s="615" t="s">
        <v>32</v>
      </c>
      <c r="M4" s="558"/>
      <c r="N4" s="559"/>
      <c r="O4" s="641"/>
      <c r="P4" s="642"/>
      <c r="Q4" s="642"/>
      <c r="R4" s="642"/>
      <c r="S4" s="642"/>
      <c r="T4" s="642"/>
      <c r="U4" s="642"/>
      <c r="V4" s="642"/>
      <c r="W4" s="642"/>
      <c r="X4" s="642"/>
      <c r="Y4" s="642"/>
      <c r="Z4" s="643"/>
      <c r="AB4" s="88" t="s">
        <v>214</v>
      </c>
    </row>
    <row r="5" spans="2:51" s="15" customFormat="1" ht="26.1" customHeight="1">
      <c r="B5" s="560" t="s">
        <v>33</v>
      </c>
      <c r="C5" s="533"/>
      <c r="D5" s="533"/>
      <c r="E5" s="534"/>
      <c r="F5" s="604" t="s">
        <v>206</v>
      </c>
      <c r="G5" s="593"/>
      <c r="H5" s="593"/>
      <c r="I5" s="593"/>
      <c r="J5" s="593"/>
      <c r="K5" s="593"/>
      <c r="L5" s="593"/>
      <c r="M5" s="593"/>
      <c r="N5" s="593"/>
      <c r="O5" s="593"/>
      <c r="P5" s="593"/>
      <c r="Q5" s="593"/>
      <c r="R5" s="593"/>
      <c r="S5" s="593"/>
      <c r="T5" s="593"/>
      <c r="U5" s="593"/>
      <c r="V5" s="593"/>
      <c r="W5" s="593"/>
      <c r="X5" s="593"/>
      <c r="Y5" s="593"/>
      <c r="Z5" s="605"/>
      <c r="AB5" s="15" t="s">
        <v>211</v>
      </c>
    </row>
    <row r="6" spans="2:51" s="15" customFormat="1" ht="26.1" customHeight="1">
      <c r="B6" s="560"/>
      <c r="C6" s="533"/>
      <c r="D6" s="533"/>
      <c r="E6" s="534"/>
      <c r="F6" s="570" t="s">
        <v>35</v>
      </c>
      <c r="G6" s="570"/>
      <c r="H6" s="570"/>
      <c r="I6" s="14" t="s">
        <v>36</v>
      </c>
      <c r="J6" s="594"/>
      <c r="K6" s="594"/>
      <c r="L6" s="594"/>
      <c r="M6" s="594"/>
      <c r="N6" s="594"/>
      <c r="O6" s="594"/>
      <c r="P6" s="594"/>
      <c r="Q6" s="594"/>
      <c r="R6" s="594"/>
      <c r="S6" s="594"/>
      <c r="T6" s="594"/>
      <c r="U6" s="594"/>
      <c r="V6" s="594"/>
      <c r="W6" s="594"/>
      <c r="X6" s="594"/>
      <c r="Y6" s="594"/>
      <c r="Z6" s="16" t="s">
        <v>37</v>
      </c>
    </row>
    <row r="7" spans="2:51" s="15" customFormat="1" ht="26.1" customHeight="1" thickBot="1">
      <c r="B7" s="606" t="s">
        <v>3</v>
      </c>
      <c r="C7" s="567"/>
      <c r="D7" s="567"/>
      <c r="E7" s="575"/>
      <c r="F7" s="607" t="str">
        <f>IF(基本情報入力!J4="","",基本情報入力!J4)</f>
        <v/>
      </c>
      <c r="G7" s="608"/>
      <c r="H7" s="608"/>
      <c r="I7" s="608"/>
      <c r="J7" s="608"/>
      <c r="K7" s="608"/>
      <c r="L7" s="608"/>
      <c r="M7" s="608"/>
      <c r="N7" s="608"/>
      <c r="O7" s="608"/>
      <c r="P7" s="608"/>
      <c r="Q7" s="608"/>
      <c r="R7" s="608"/>
      <c r="S7" s="608"/>
      <c r="T7" s="608"/>
      <c r="U7" s="608"/>
      <c r="V7" s="608"/>
      <c r="W7" s="608"/>
      <c r="X7" s="608"/>
      <c r="Y7" s="608"/>
      <c r="Z7" s="609"/>
    </row>
    <row r="8" spans="2:51" s="15" customFormat="1" ht="18" customHeight="1">
      <c r="B8" s="17"/>
      <c r="C8" s="18" t="s">
        <v>38</v>
      </c>
      <c r="D8" s="18"/>
      <c r="E8" s="18"/>
      <c r="F8" s="18"/>
      <c r="G8" s="18"/>
      <c r="H8" s="18"/>
      <c r="I8" s="18"/>
      <c r="J8" s="18"/>
      <c r="K8" s="18"/>
      <c r="L8" s="18"/>
      <c r="M8" s="18"/>
      <c r="N8" s="18"/>
      <c r="O8" s="18"/>
      <c r="P8" s="18"/>
      <c r="Q8" s="18"/>
      <c r="R8" s="18"/>
      <c r="S8" s="18"/>
      <c r="T8" s="18"/>
      <c r="U8" s="18"/>
      <c r="V8" s="18"/>
      <c r="W8" s="18"/>
      <c r="X8" s="18"/>
      <c r="Y8" s="18"/>
      <c r="Z8" s="19"/>
    </row>
    <row r="9" spans="2:51" s="15" customFormat="1" ht="18" customHeight="1">
      <c r="B9" s="20"/>
      <c r="C9" s="137" t="s">
        <v>232</v>
      </c>
      <c r="D9" s="137"/>
      <c r="E9" s="137"/>
      <c r="F9" s="137"/>
      <c r="G9" s="137"/>
      <c r="H9" s="137"/>
      <c r="I9" s="137"/>
      <c r="J9" s="137"/>
      <c r="K9" s="137"/>
      <c r="L9" s="137"/>
      <c r="M9" s="137"/>
      <c r="N9" s="137"/>
      <c r="O9" s="137"/>
      <c r="P9" s="137"/>
      <c r="Q9" s="137"/>
      <c r="R9" s="137"/>
      <c r="S9" s="137"/>
      <c r="T9" s="137"/>
      <c r="U9" s="137"/>
      <c r="V9" s="137"/>
      <c r="W9" s="137"/>
      <c r="X9" s="137"/>
      <c r="Y9" s="137"/>
      <c r="Z9" s="16"/>
      <c r="AC9" s="136"/>
      <c r="AD9" s="136"/>
      <c r="AE9" s="136"/>
      <c r="AF9" s="136"/>
      <c r="AG9" s="136"/>
      <c r="AH9" s="136"/>
      <c r="AI9" s="136"/>
      <c r="AJ9" s="136"/>
      <c r="AK9" s="136"/>
      <c r="AL9" s="136"/>
      <c r="AM9" s="136"/>
      <c r="AN9" s="136"/>
      <c r="AO9" s="136"/>
      <c r="AP9" s="136"/>
      <c r="AQ9" s="136"/>
      <c r="AR9" s="136"/>
      <c r="AS9" s="136"/>
      <c r="AT9" s="136"/>
      <c r="AU9" s="136"/>
      <c r="AV9" s="136"/>
      <c r="AW9" s="136"/>
      <c r="AX9" s="136"/>
      <c r="AY9" s="136"/>
    </row>
    <row r="10" spans="2:51" s="15" customFormat="1" ht="18" customHeight="1">
      <c r="B10" s="20"/>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row>
    <row r="11" spans="2:51" s="15" customFormat="1" ht="18" customHeight="1">
      <c r="B11" s="20"/>
      <c r="C11" s="137" t="s">
        <v>243</v>
      </c>
      <c r="D11" s="137"/>
      <c r="E11" s="137"/>
      <c r="F11" s="137"/>
      <c r="G11" s="137"/>
      <c r="H11" s="137"/>
      <c r="I11" s="137"/>
      <c r="J11" s="137"/>
      <c r="K11" s="137"/>
      <c r="L11" s="137"/>
      <c r="M11" s="137"/>
      <c r="N11" s="137"/>
      <c r="O11" s="137"/>
      <c r="P11" s="137"/>
      <c r="Q11" s="137"/>
      <c r="R11" s="137"/>
      <c r="S11" s="137"/>
      <c r="T11" s="137"/>
      <c r="U11" s="137"/>
      <c r="V11" s="137"/>
      <c r="W11" s="137"/>
      <c r="X11" s="137"/>
      <c r="Y11" s="137"/>
      <c r="Z11" s="1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row>
    <row r="12" spans="2:51" s="15" customFormat="1" ht="18" customHeight="1">
      <c r="B12" s="20"/>
      <c r="C12" s="137" t="s">
        <v>242</v>
      </c>
      <c r="D12" s="137"/>
      <c r="E12" s="137"/>
      <c r="F12" s="137"/>
      <c r="G12" s="137"/>
      <c r="H12" s="137"/>
      <c r="I12" s="137"/>
      <c r="J12" s="137"/>
      <c r="K12" s="137"/>
      <c r="L12" s="137"/>
      <c r="M12" s="137"/>
      <c r="N12" s="137"/>
      <c r="O12" s="137"/>
      <c r="P12" s="137"/>
      <c r="Q12" s="137"/>
      <c r="R12" s="137"/>
      <c r="S12" s="137"/>
      <c r="T12" s="137"/>
      <c r="U12" s="137"/>
      <c r="V12" s="137"/>
      <c r="W12" s="137"/>
      <c r="X12" s="137"/>
      <c r="Y12" s="137"/>
      <c r="Z12" s="1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row>
    <row r="13" spans="2:51" s="15" customFormat="1" ht="18" customHeight="1">
      <c r="B13" s="20"/>
      <c r="C13" s="137" t="s">
        <v>241</v>
      </c>
      <c r="D13" s="137"/>
      <c r="E13" s="137"/>
      <c r="F13" s="137"/>
      <c r="G13" s="137"/>
      <c r="H13" s="137"/>
      <c r="I13" s="137"/>
      <c r="J13" s="137"/>
      <c r="K13" s="137"/>
      <c r="L13" s="137"/>
      <c r="M13" s="137"/>
      <c r="N13" s="137"/>
      <c r="O13" s="137"/>
      <c r="P13" s="137"/>
      <c r="Q13" s="137"/>
      <c r="R13" s="137"/>
      <c r="S13" s="137"/>
      <c r="T13" s="137"/>
      <c r="U13" s="137"/>
      <c r="V13" s="137"/>
      <c r="W13" s="137"/>
      <c r="X13" s="137"/>
      <c r="Y13" s="137"/>
      <c r="Z13" s="1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row>
    <row r="14" spans="2:51" s="15" customFormat="1" ht="18" customHeight="1">
      <c r="B14" s="20"/>
      <c r="C14" s="137" t="s">
        <v>240</v>
      </c>
      <c r="D14" s="137"/>
      <c r="E14" s="137"/>
      <c r="F14" s="137"/>
      <c r="G14" s="137"/>
      <c r="H14" s="137"/>
      <c r="I14" s="137"/>
      <c r="J14" s="137"/>
      <c r="K14" s="137"/>
      <c r="L14" s="137"/>
      <c r="M14" s="137"/>
      <c r="N14" s="137"/>
      <c r="O14" s="137"/>
      <c r="P14" s="137"/>
      <c r="Q14" s="137"/>
      <c r="R14" s="137"/>
      <c r="S14" s="137"/>
      <c r="T14" s="137"/>
      <c r="U14" s="137"/>
      <c r="V14" s="137"/>
      <c r="W14" s="137"/>
      <c r="X14" s="137"/>
      <c r="Y14" s="137"/>
      <c r="Z14" s="1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row>
    <row r="15" spans="2:51" s="15" customFormat="1" ht="18" customHeight="1">
      <c r="B15" s="20"/>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row>
    <row r="16" spans="2:51" s="15" customFormat="1" ht="18" customHeight="1">
      <c r="B16" s="20"/>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row>
    <row r="17" spans="2:51" s="15" customFormat="1" ht="18" customHeight="1">
      <c r="B17" s="20"/>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row>
    <row r="18" spans="2:51" s="15" customFormat="1" ht="18" customHeight="1">
      <c r="B18" s="20"/>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row>
    <row r="19" spans="2:51" s="15" customFormat="1" ht="18" customHeight="1">
      <c r="B19" s="20"/>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row>
    <row r="20" spans="2:51" s="15" customFormat="1" ht="18" customHeight="1">
      <c r="B20" s="20"/>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row>
    <row r="21" spans="2:51" s="15" customFormat="1" ht="18" customHeight="1">
      <c r="B21" s="20"/>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row>
    <row r="22" spans="2:51" s="15" customFormat="1" ht="18" customHeight="1">
      <c r="B22" s="20"/>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row>
    <row r="23" spans="2:51" s="15" customFormat="1" ht="18" customHeight="1">
      <c r="B23" s="20"/>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row>
    <row r="24" spans="2:51" s="15" customFormat="1" ht="26.1" customHeight="1" thickBot="1">
      <c r="B24" s="21"/>
      <c r="C24" s="573"/>
      <c r="D24" s="573"/>
      <c r="E24" s="573"/>
      <c r="F24" s="573"/>
      <c r="G24" s="573"/>
      <c r="H24" s="573"/>
      <c r="I24" s="573"/>
      <c r="J24" s="573"/>
      <c r="K24" s="573"/>
      <c r="L24" s="573"/>
      <c r="M24" s="596"/>
      <c r="N24" s="596"/>
      <c r="O24" s="596"/>
      <c r="P24" s="596"/>
      <c r="Q24" s="596"/>
      <c r="R24" s="596"/>
      <c r="S24" s="596"/>
      <c r="T24" s="596"/>
      <c r="U24" s="596"/>
      <c r="V24" s="596"/>
      <c r="W24" s="596"/>
      <c r="X24" s="596"/>
      <c r="Y24" s="596"/>
      <c r="Z24" s="22"/>
    </row>
    <row r="25" spans="2:51" s="15" customFormat="1" ht="15.95" customHeight="1">
      <c r="B25" s="23"/>
      <c r="C25" s="628" t="s">
        <v>7</v>
      </c>
      <c r="D25" s="570" t="s">
        <v>41</v>
      </c>
      <c r="E25" s="570"/>
      <c r="F25" s="570"/>
      <c r="G25" s="570"/>
      <c r="H25" s="629" t="s">
        <v>42</v>
      </c>
      <c r="I25" s="629"/>
      <c r="J25" s="570"/>
      <c r="K25" s="630" t="s">
        <v>43</v>
      </c>
      <c r="L25" s="630"/>
      <c r="M25" s="570"/>
      <c r="N25" s="630" t="s">
        <v>44</v>
      </c>
      <c r="O25" s="630"/>
      <c r="P25" s="570"/>
      <c r="Q25" s="630" t="s">
        <v>45</v>
      </c>
      <c r="R25" s="630"/>
      <c r="S25" s="570"/>
      <c r="T25" s="24"/>
      <c r="U25" s="630" t="s">
        <v>56</v>
      </c>
      <c r="V25" s="630"/>
      <c r="W25" s="570" t="s">
        <v>47</v>
      </c>
      <c r="X25" s="570"/>
      <c r="Y25" s="570"/>
      <c r="Z25" s="16"/>
    </row>
    <row r="26" spans="2:51" s="15" customFormat="1" ht="15.95" customHeight="1">
      <c r="B26" s="631" t="s">
        <v>48</v>
      </c>
      <c r="C26" s="590"/>
      <c r="D26" s="570"/>
      <c r="E26" s="570"/>
      <c r="F26" s="570"/>
      <c r="G26" s="570"/>
      <c r="H26" s="601"/>
      <c r="I26" s="601"/>
      <c r="J26" s="570"/>
      <c r="K26" s="570"/>
      <c r="L26" s="570"/>
      <c r="M26" s="570"/>
      <c r="N26" s="570"/>
      <c r="O26" s="570"/>
      <c r="P26" s="570"/>
      <c r="Q26" s="570"/>
      <c r="R26" s="570"/>
      <c r="S26" s="570"/>
      <c r="T26" s="24"/>
      <c r="U26" s="570"/>
      <c r="V26" s="570"/>
      <c r="W26" s="570"/>
      <c r="X26" s="570"/>
      <c r="Y26" s="570"/>
      <c r="Z26" s="16"/>
    </row>
    <row r="27" spans="2:51" s="15" customFormat="1" ht="15.95" customHeight="1">
      <c r="B27" s="631"/>
      <c r="C27" s="590"/>
      <c r="H27" s="594" t="s">
        <v>35</v>
      </c>
      <c r="I27" s="594"/>
      <c r="J27" s="594"/>
      <c r="K27" s="595"/>
      <c r="L27" s="595"/>
      <c r="M27" s="595"/>
      <c r="N27" s="595"/>
      <c r="O27" s="595"/>
      <c r="P27" s="595"/>
      <c r="Q27" s="595"/>
      <c r="R27" s="595"/>
      <c r="S27" s="595"/>
      <c r="T27" s="595"/>
      <c r="U27" s="595"/>
      <c r="V27" s="595"/>
      <c r="W27" s="595"/>
      <c r="X27" s="595"/>
      <c r="Z27" s="16"/>
    </row>
    <row r="28" spans="2:51" s="15" customFormat="1" ht="15.95" customHeight="1">
      <c r="B28" s="631"/>
      <c r="C28" s="590"/>
      <c r="H28" s="594"/>
      <c r="I28" s="594"/>
      <c r="J28" s="594"/>
      <c r="K28" s="595"/>
      <c r="L28" s="595"/>
      <c r="M28" s="595"/>
      <c r="N28" s="595"/>
      <c r="O28" s="595"/>
      <c r="P28" s="595"/>
      <c r="Q28" s="595"/>
      <c r="R28" s="595"/>
      <c r="S28" s="595"/>
      <c r="T28" s="595"/>
      <c r="U28" s="595"/>
      <c r="V28" s="595"/>
      <c r="W28" s="595"/>
      <c r="X28" s="595"/>
      <c r="Z28" s="16"/>
    </row>
    <row r="29" spans="2:51" s="15" customFormat="1" ht="15.95" customHeight="1">
      <c r="B29" s="631"/>
      <c r="C29" s="590"/>
      <c r="H29" s="594"/>
      <c r="I29" s="594"/>
      <c r="J29" s="594"/>
      <c r="K29" s="595"/>
      <c r="L29" s="595"/>
      <c r="M29" s="595"/>
      <c r="N29" s="595"/>
      <c r="O29" s="595"/>
      <c r="P29" s="595"/>
      <c r="Q29" s="595"/>
      <c r="R29" s="595"/>
      <c r="S29" s="595"/>
      <c r="T29" s="595"/>
      <c r="U29" s="595"/>
      <c r="V29" s="595"/>
      <c r="W29" s="595"/>
      <c r="X29" s="595"/>
      <c r="Z29" s="16"/>
    </row>
    <row r="30" spans="2:51" s="15" customFormat="1" ht="20.25" customHeight="1">
      <c r="B30" s="27" t="s">
        <v>51</v>
      </c>
      <c r="C30" s="599"/>
      <c r="D30" s="28"/>
      <c r="E30" s="28"/>
      <c r="F30" s="28"/>
      <c r="G30" s="28"/>
      <c r="H30" s="28"/>
      <c r="I30" s="28"/>
      <c r="J30" s="28"/>
      <c r="K30" s="28"/>
      <c r="L30" s="28"/>
      <c r="M30" s="28"/>
      <c r="N30" s="602"/>
      <c r="O30" s="602"/>
      <c r="P30" s="602" t="s">
        <v>52</v>
      </c>
      <c r="Q30" s="602"/>
      <c r="R30" s="632"/>
      <c r="S30" s="632"/>
      <c r="T30" s="632"/>
      <c r="U30" s="632"/>
      <c r="V30" s="632"/>
      <c r="W30" s="632"/>
      <c r="X30" s="632"/>
      <c r="Y30" s="632"/>
      <c r="Z30" s="29"/>
      <c r="AB30" s="15" t="s">
        <v>202</v>
      </c>
    </row>
    <row r="31" spans="2:51" s="15" customFormat="1" ht="15.95" customHeight="1">
      <c r="B31" s="30"/>
      <c r="C31" s="589" t="s">
        <v>53</v>
      </c>
      <c r="D31" s="567" t="s">
        <v>41</v>
      </c>
      <c r="E31" s="567"/>
      <c r="F31" s="567"/>
      <c r="G31" s="567"/>
      <c r="H31" s="592" t="s">
        <v>54</v>
      </c>
      <c r="I31" s="593"/>
      <c r="J31" s="567"/>
      <c r="K31" s="567" t="s">
        <v>44</v>
      </c>
      <c r="L31" s="567"/>
      <c r="M31" s="567"/>
      <c r="N31" s="567" t="s">
        <v>45</v>
      </c>
      <c r="O31" s="567"/>
      <c r="P31" s="567"/>
      <c r="Q31" s="567" t="s">
        <v>55</v>
      </c>
      <c r="R31" s="567"/>
      <c r="S31" s="567"/>
      <c r="T31" s="31"/>
      <c r="U31" s="587" t="s">
        <v>56</v>
      </c>
      <c r="V31" s="567"/>
      <c r="W31" s="567" t="s">
        <v>47</v>
      </c>
      <c r="X31" s="567"/>
      <c r="Y31" s="567"/>
      <c r="Z31" s="32"/>
    </row>
    <row r="32" spans="2:51" s="15" customFormat="1" ht="15.95" customHeight="1">
      <c r="B32" s="631" t="s">
        <v>57</v>
      </c>
      <c r="C32" s="590"/>
      <c r="D32" s="570"/>
      <c r="E32" s="570"/>
      <c r="F32" s="570"/>
      <c r="G32" s="570"/>
      <c r="H32" s="594"/>
      <c r="I32" s="594"/>
      <c r="J32" s="570"/>
      <c r="K32" s="570"/>
      <c r="L32" s="570"/>
      <c r="M32" s="570"/>
      <c r="N32" s="570"/>
      <c r="O32" s="570"/>
      <c r="P32" s="570"/>
      <c r="Q32" s="570"/>
      <c r="R32" s="570"/>
      <c r="S32" s="570"/>
      <c r="T32" s="24"/>
      <c r="U32" s="570"/>
      <c r="V32" s="570"/>
      <c r="W32" s="570"/>
      <c r="X32" s="570"/>
      <c r="Y32" s="570"/>
      <c r="Z32" s="16"/>
    </row>
    <row r="33" spans="2:26" s="15" customFormat="1" ht="15.95" customHeight="1">
      <c r="B33" s="631"/>
      <c r="C33" s="590"/>
      <c r="H33" s="594" t="s">
        <v>58</v>
      </c>
      <c r="I33" s="594"/>
      <c r="J33" s="594"/>
      <c r="K33" s="595"/>
      <c r="L33" s="595"/>
      <c r="M33" s="595"/>
      <c r="N33" s="595"/>
      <c r="O33" s="595"/>
      <c r="P33" s="595"/>
      <c r="Q33" s="595"/>
      <c r="R33" s="595"/>
      <c r="S33" s="595"/>
      <c r="T33" s="595"/>
      <c r="U33" s="595"/>
      <c r="V33" s="595"/>
      <c r="W33" s="595"/>
      <c r="X33" s="595"/>
      <c r="Z33" s="16"/>
    </row>
    <row r="34" spans="2:26" s="15" customFormat="1" ht="15.95" customHeight="1">
      <c r="B34" s="631"/>
      <c r="C34" s="590"/>
      <c r="H34" s="594"/>
      <c r="I34" s="594"/>
      <c r="J34" s="594"/>
      <c r="K34" s="595"/>
      <c r="L34" s="595"/>
      <c r="M34" s="595"/>
      <c r="N34" s="595"/>
      <c r="O34" s="595"/>
      <c r="P34" s="595"/>
      <c r="Q34" s="595"/>
      <c r="R34" s="595"/>
      <c r="S34" s="595"/>
      <c r="T34" s="595"/>
      <c r="U34" s="595"/>
      <c r="V34" s="595"/>
      <c r="W34" s="595"/>
      <c r="X34" s="595"/>
      <c r="Z34" s="16"/>
    </row>
    <row r="35" spans="2:26" s="15" customFormat="1" ht="15.95" customHeight="1">
      <c r="B35" s="631"/>
      <c r="C35" s="590"/>
      <c r="H35" s="594"/>
      <c r="I35" s="594"/>
      <c r="J35" s="594"/>
      <c r="K35" s="595"/>
      <c r="L35" s="595"/>
      <c r="M35" s="595"/>
      <c r="N35" s="595"/>
      <c r="O35" s="595"/>
      <c r="P35" s="595"/>
      <c r="Q35" s="595"/>
      <c r="R35" s="595"/>
      <c r="S35" s="595"/>
      <c r="T35" s="595"/>
      <c r="U35" s="595"/>
      <c r="V35" s="595"/>
      <c r="W35" s="595"/>
      <c r="X35" s="595"/>
      <c r="Z35" s="16"/>
    </row>
    <row r="36" spans="2:26" s="15" customFormat="1" ht="15.95" customHeight="1" thickBot="1">
      <c r="B36" s="33"/>
      <c r="C36" s="591"/>
      <c r="D36" s="34"/>
      <c r="E36" s="34"/>
      <c r="F36" s="34"/>
      <c r="G36" s="34"/>
      <c r="H36" s="34"/>
      <c r="I36" s="34"/>
      <c r="J36" s="34"/>
      <c r="K36" s="34"/>
      <c r="L36" s="34"/>
      <c r="M36" s="34"/>
      <c r="N36" s="573"/>
      <c r="O36" s="573"/>
      <c r="P36" s="573" t="s">
        <v>52</v>
      </c>
      <c r="Q36" s="573"/>
      <c r="R36" s="588"/>
      <c r="S36" s="588"/>
      <c r="T36" s="588"/>
      <c r="U36" s="588"/>
      <c r="V36" s="588"/>
      <c r="W36" s="588"/>
      <c r="X36" s="588"/>
      <c r="Y36" s="588"/>
      <c r="Z36" s="22"/>
    </row>
    <row r="37" spans="2:26" s="15" customFormat="1" ht="14.25" thickBot="1"/>
    <row r="38" spans="2:26" s="15" customFormat="1" ht="13.5" customHeight="1">
      <c r="B38" s="538" t="str">
        <f>基本情報入力!E24</f>
        <v>課長</v>
      </c>
      <c r="C38" s="539"/>
      <c r="D38" s="539"/>
      <c r="E38" s="542" t="str">
        <f>基本情報入力!H24</f>
        <v>副課長</v>
      </c>
      <c r="F38" s="539"/>
      <c r="G38" s="539"/>
      <c r="H38" s="543" t="str">
        <f>基本情報入力!K24</f>
        <v>課長補佐</v>
      </c>
      <c r="I38" s="539"/>
      <c r="J38" s="539"/>
      <c r="K38" s="545" t="str">
        <f>基本情報入力!N24</f>
        <v>総括監督員</v>
      </c>
      <c r="L38" s="546"/>
      <c r="M38" s="547"/>
      <c r="N38" s="545" t="str">
        <f>基本情報入力!Q24</f>
        <v>主任監督員</v>
      </c>
      <c r="O38" s="546"/>
      <c r="P38" s="546"/>
      <c r="Q38" s="546"/>
      <c r="R38" s="546"/>
      <c r="S38" s="554"/>
      <c r="T38" s="35"/>
      <c r="U38" s="557" t="str">
        <f>基本情報入力!U24</f>
        <v>現　場
代理人</v>
      </c>
      <c r="V38" s="558"/>
      <c r="W38" s="559"/>
      <c r="X38" s="561" t="str">
        <f>基本情報入力!X24</f>
        <v>主　任
（監　理）
技術者</v>
      </c>
      <c r="Y38" s="558"/>
      <c r="Z38" s="562"/>
    </row>
    <row r="39" spans="2:26" s="15" customFormat="1" ht="13.5">
      <c r="B39" s="540"/>
      <c r="C39" s="541"/>
      <c r="D39" s="541"/>
      <c r="E39" s="541"/>
      <c r="F39" s="541"/>
      <c r="G39" s="541"/>
      <c r="H39" s="544"/>
      <c r="I39" s="541"/>
      <c r="J39" s="541"/>
      <c r="K39" s="548"/>
      <c r="L39" s="549"/>
      <c r="M39" s="550"/>
      <c r="N39" s="548"/>
      <c r="O39" s="549"/>
      <c r="P39" s="549"/>
      <c r="Q39" s="549"/>
      <c r="R39" s="549"/>
      <c r="S39" s="555"/>
      <c r="T39" s="35"/>
      <c r="U39" s="560"/>
      <c r="V39" s="533"/>
      <c r="W39" s="544"/>
      <c r="X39" s="532"/>
      <c r="Y39" s="533"/>
      <c r="Z39" s="534"/>
    </row>
    <row r="40" spans="2:26" s="15" customFormat="1" ht="13.5">
      <c r="B40" s="540"/>
      <c r="C40" s="541"/>
      <c r="D40" s="541"/>
      <c r="E40" s="541"/>
      <c r="F40" s="541"/>
      <c r="G40" s="541"/>
      <c r="H40" s="544"/>
      <c r="I40" s="541"/>
      <c r="J40" s="541"/>
      <c r="K40" s="548"/>
      <c r="L40" s="549"/>
      <c r="M40" s="550"/>
      <c r="N40" s="548"/>
      <c r="O40" s="549"/>
      <c r="P40" s="549"/>
      <c r="Q40" s="549"/>
      <c r="R40" s="549"/>
      <c r="S40" s="555"/>
      <c r="T40" s="35"/>
      <c r="U40" s="560"/>
      <c r="V40" s="533"/>
      <c r="W40" s="544"/>
      <c r="X40" s="532"/>
      <c r="Y40" s="533"/>
      <c r="Z40" s="534"/>
    </row>
    <row r="41" spans="2:26" s="15" customFormat="1" ht="13.5">
      <c r="B41" s="540"/>
      <c r="C41" s="541"/>
      <c r="D41" s="541"/>
      <c r="E41" s="541"/>
      <c r="F41" s="541"/>
      <c r="G41" s="541"/>
      <c r="H41" s="544"/>
      <c r="I41" s="541"/>
      <c r="J41" s="541"/>
      <c r="K41" s="551"/>
      <c r="L41" s="552"/>
      <c r="M41" s="553"/>
      <c r="N41" s="551"/>
      <c r="O41" s="552"/>
      <c r="P41" s="552"/>
      <c r="Q41" s="552"/>
      <c r="R41" s="552"/>
      <c r="S41" s="556"/>
      <c r="T41" s="35"/>
      <c r="U41" s="560"/>
      <c r="V41" s="533"/>
      <c r="W41" s="544"/>
      <c r="X41" s="532"/>
      <c r="Y41" s="533"/>
      <c r="Z41" s="534"/>
    </row>
    <row r="42" spans="2:26" s="15" customFormat="1" ht="13.5">
      <c r="B42" s="540"/>
      <c r="C42" s="541"/>
      <c r="D42" s="541"/>
      <c r="E42" s="541"/>
      <c r="F42" s="541"/>
      <c r="G42" s="541"/>
      <c r="H42" s="544"/>
      <c r="I42" s="541"/>
      <c r="J42" s="541"/>
      <c r="K42" s="566"/>
      <c r="L42" s="567"/>
      <c r="M42" s="568"/>
      <c r="N42" s="566"/>
      <c r="O42" s="567"/>
      <c r="P42" s="567"/>
      <c r="Q42" s="567"/>
      <c r="R42" s="567"/>
      <c r="S42" s="575"/>
      <c r="T42" s="36"/>
      <c r="U42" s="560"/>
      <c r="V42" s="533"/>
      <c r="W42" s="544"/>
      <c r="X42" s="532"/>
      <c r="Y42" s="533"/>
      <c r="Z42" s="534"/>
    </row>
    <row r="43" spans="2:26" s="15" customFormat="1" ht="13.5">
      <c r="B43" s="540"/>
      <c r="C43" s="541"/>
      <c r="D43" s="541"/>
      <c r="E43" s="541"/>
      <c r="F43" s="541"/>
      <c r="G43" s="541"/>
      <c r="H43" s="544"/>
      <c r="I43" s="541"/>
      <c r="J43" s="541"/>
      <c r="K43" s="569"/>
      <c r="L43" s="570"/>
      <c r="M43" s="571"/>
      <c r="N43" s="569"/>
      <c r="O43" s="570"/>
      <c r="P43" s="570"/>
      <c r="Q43" s="570"/>
      <c r="R43" s="570"/>
      <c r="S43" s="576"/>
      <c r="T43" s="36"/>
      <c r="U43" s="560"/>
      <c r="V43" s="533"/>
      <c r="W43" s="544"/>
      <c r="X43" s="532"/>
      <c r="Y43" s="533"/>
      <c r="Z43" s="534"/>
    </row>
    <row r="44" spans="2:26" s="15" customFormat="1" ht="13.5">
      <c r="B44" s="540"/>
      <c r="C44" s="541"/>
      <c r="D44" s="541"/>
      <c r="E44" s="541"/>
      <c r="F44" s="541"/>
      <c r="G44" s="541"/>
      <c r="H44" s="544"/>
      <c r="I44" s="541"/>
      <c r="J44" s="541"/>
      <c r="K44" s="569"/>
      <c r="L44" s="570"/>
      <c r="M44" s="571"/>
      <c r="N44" s="569"/>
      <c r="O44" s="570"/>
      <c r="P44" s="570"/>
      <c r="Q44" s="570"/>
      <c r="R44" s="570"/>
      <c r="S44" s="576"/>
      <c r="T44" s="36"/>
      <c r="U44" s="560"/>
      <c r="V44" s="533"/>
      <c r="W44" s="544"/>
      <c r="X44" s="532"/>
      <c r="Y44" s="533"/>
      <c r="Z44" s="534"/>
    </row>
    <row r="45" spans="2:26" s="15" customFormat="1" ht="14.25" thickBot="1">
      <c r="B45" s="563"/>
      <c r="C45" s="564"/>
      <c r="D45" s="564"/>
      <c r="E45" s="564"/>
      <c r="F45" s="564"/>
      <c r="G45" s="564"/>
      <c r="H45" s="565"/>
      <c r="I45" s="564"/>
      <c r="J45" s="564"/>
      <c r="K45" s="572"/>
      <c r="L45" s="573"/>
      <c r="M45" s="574"/>
      <c r="N45" s="572"/>
      <c r="O45" s="573"/>
      <c r="P45" s="573"/>
      <c r="Q45" s="573"/>
      <c r="R45" s="573"/>
      <c r="S45" s="577"/>
      <c r="T45" s="36"/>
      <c r="U45" s="578"/>
      <c r="V45" s="536"/>
      <c r="W45" s="565"/>
      <c r="X45" s="535"/>
      <c r="Y45" s="536"/>
      <c r="Z45" s="537"/>
    </row>
    <row r="46" spans="2:26" ht="19.5" thickBot="1">
      <c r="B46" s="37" t="s">
        <v>63</v>
      </c>
    </row>
    <row r="47" spans="2:26" ht="9.9499999999999993" customHeight="1">
      <c r="B47" s="580" t="s">
        <v>64</v>
      </c>
      <c r="C47" s="586" t="s">
        <v>65</v>
      </c>
      <c r="D47" s="539"/>
      <c r="E47" s="539"/>
      <c r="F47" s="539" t="s">
        <v>66</v>
      </c>
      <c r="G47" s="539"/>
      <c r="H47" s="539"/>
      <c r="I47" s="543" t="s">
        <v>67</v>
      </c>
      <c r="J47" s="539"/>
      <c r="K47" s="539"/>
      <c r="L47" s="542" t="s">
        <v>68</v>
      </c>
      <c r="M47" s="542"/>
      <c r="N47" s="542"/>
      <c r="O47" s="546" t="s">
        <v>69</v>
      </c>
      <c r="P47" s="546"/>
      <c r="Q47" s="554"/>
      <c r="R47" s="15"/>
      <c r="S47" s="557" t="s">
        <v>61</v>
      </c>
      <c r="T47" s="558"/>
      <c r="U47" s="559"/>
      <c r="V47" s="561" t="s">
        <v>62</v>
      </c>
      <c r="W47" s="558"/>
      <c r="X47" s="562"/>
      <c r="Y47" s="15"/>
    </row>
    <row r="48" spans="2:26" ht="9.9499999999999993" customHeight="1">
      <c r="B48" s="581"/>
      <c r="C48" s="540"/>
      <c r="D48" s="541"/>
      <c r="E48" s="541"/>
      <c r="F48" s="541"/>
      <c r="G48" s="541"/>
      <c r="H48" s="541"/>
      <c r="I48" s="544"/>
      <c r="J48" s="541"/>
      <c r="K48" s="541"/>
      <c r="L48" s="583"/>
      <c r="M48" s="583"/>
      <c r="N48" s="583"/>
      <c r="O48" s="549"/>
      <c r="P48" s="549"/>
      <c r="Q48" s="555"/>
      <c r="R48" s="15"/>
      <c r="S48" s="560"/>
      <c r="T48" s="533"/>
      <c r="U48" s="544"/>
      <c r="V48" s="532"/>
      <c r="W48" s="533"/>
      <c r="X48" s="534"/>
      <c r="Y48" s="15"/>
    </row>
    <row r="49" spans="2:34" ht="9.9499999999999993" customHeight="1">
      <c r="B49" s="581"/>
      <c r="C49" s="540"/>
      <c r="D49" s="541"/>
      <c r="E49" s="541"/>
      <c r="F49" s="541"/>
      <c r="G49" s="541"/>
      <c r="H49" s="541"/>
      <c r="I49" s="544"/>
      <c r="J49" s="541"/>
      <c r="K49" s="541"/>
      <c r="L49" s="583"/>
      <c r="M49" s="583"/>
      <c r="N49" s="583"/>
      <c r="O49" s="549"/>
      <c r="P49" s="549"/>
      <c r="Q49" s="555"/>
      <c r="R49" s="15"/>
      <c r="S49" s="560"/>
      <c r="T49" s="533"/>
      <c r="U49" s="544"/>
      <c r="V49" s="532"/>
      <c r="W49" s="533"/>
      <c r="X49" s="534"/>
      <c r="Y49" s="15"/>
    </row>
    <row r="50" spans="2:34" ht="9.9499999999999993" customHeight="1">
      <c r="B50" s="581"/>
      <c r="C50" s="540"/>
      <c r="D50" s="541"/>
      <c r="E50" s="541"/>
      <c r="F50" s="541"/>
      <c r="G50" s="541"/>
      <c r="H50" s="541"/>
      <c r="I50" s="544"/>
      <c r="J50" s="541"/>
      <c r="K50" s="541"/>
      <c r="L50" s="583"/>
      <c r="M50" s="583"/>
      <c r="N50" s="583"/>
      <c r="O50" s="552"/>
      <c r="P50" s="552"/>
      <c r="Q50" s="556"/>
      <c r="R50" s="15"/>
      <c r="S50" s="560"/>
      <c r="T50" s="533"/>
      <c r="U50" s="544"/>
      <c r="V50" s="532"/>
      <c r="W50" s="533"/>
      <c r="X50" s="534"/>
      <c r="Y50" s="15"/>
    </row>
    <row r="51" spans="2:34" ht="12" customHeight="1">
      <c r="B51" s="581"/>
      <c r="C51" s="540"/>
      <c r="D51" s="541"/>
      <c r="E51" s="541"/>
      <c r="F51" s="541"/>
      <c r="G51" s="541"/>
      <c r="H51" s="541"/>
      <c r="I51" s="544"/>
      <c r="J51" s="541"/>
      <c r="K51" s="541"/>
      <c r="L51" s="541"/>
      <c r="M51" s="541"/>
      <c r="N51" s="541"/>
      <c r="O51" s="567"/>
      <c r="P51" s="567"/>
      <c r="Q51" s="575"/>
      <c r="R51" s="15"/>
      <c r="S51" s="560"/>
      <c r="T51" s="533"/>
      <c r="U51" s="544"/>
      <c r="V51" s="532"/>
      <c r="W51" s="533"/>
      <c r="X51" s="534"/>
      <c r="Y51" s="15"/>
    </row>
    <row r="52" spans="2:34" ht="12" customHeight="1">
      <c r="B52" s="581"/>
      <c r="C52" s="540"/>
      <c r="D52" s="541"/>
      <c r="E52" s="541"/>
      <c r="F52" s="541"/>
      <c r="G52" s="541"/>
      <c r="H52" s="541"/>
      <c r="I52" s="544"/>
      <c r="J52" s="541"/>
      <c r="K52" s="541"/>
      <c r="L52" s="541"/>
      <c r="M52" s="541"/>
      <c r="N52" s="541"/>
      <c r="O52" s="570"/>
      <c r="P52" s="570"/>
      <c r="Q52" s="576"/>
      <c r="R52" s="15"/>
      <c r="S52" s="560"/>
      <c r="T52" s="533"/>
      <c r="U52" s="544"/>
      <c r="V52" s="532"/>
      <c r="W52" s="533"/>
      <c r="X52" s="534"/>
      <c r="Y52" s="15"/>
    </row>
    <row r="53" spans="2:34" ht="12" customHeight="1">
      <c r="B53" s="581"/>
      <c r="C53" s="540"/>
      <c r="D53" s="541"/>
      <c r="E53" s="541"/>
      <c r="F53" s="541"/>
      <c r="G53" s="541"/>
      <c r="H53" s="541"/>
      <c r="I53" s="544"/>
      <c r="J53" s="541"/>
      <c r="K53" s="541"/>
      <c r="L53" s="541"/>
      <c r="M53" s="541"/>
      <c r="N53" s="541"/>
      <c r="O53" s="570"/>
      <c r="P53" s="570"/>
      <c r="Q53" s="576"/>
      <c r="R53" s="15"/>
      <c r="S53" s="560"/>
      <c r="T53" s="533"/>
      <c r="U53" s="544"/>
      <c r="V53" s="532"/>
      <c r="W53" s="533"/>
      <c r="X53" s="534"/>
      <c r="Y53" s="15"/>
    </row>
    <row r="54" spans="2:34" ht="12" customHeight="1" thickBot="1">
      <c r="B54" s="582"/>
      <c r="C54" s="563"/>
      <c r="D54" s="564"/>
      <c r="E54" s="564"/>
      <c r="F54" s="564"/>
      <c r="G54" s="564"/>
      <c r="H54" s="564"/>
      <c r="I54" s="565"/>
      <c r="J54" s="564"/>
      <c r="K54" s="564"/>
      <c r="L54" s="564"/>
      <c r="M54" s="564"/>
      <c r="N54" s="564"/>
      <c r="O54" s="573"/>
      <c r="P54" s="573"/>
      <c r="Q54" s="577"/>
      <c r="R54" s="15"/>
      <c r="S54" s="578"/>
      <c r="T54" s="536"/>
      <c r="U54" s="565"/>
      <c r="V54" s="535"/>
      <c r="W54" s="536"/>
      <c r="X54" s="537"/>
      <c r="Y54" s="15"/>
    </row>
    <row r="55" spans="2:34" ht="9.9499999999999993" customHeight="1">
      <c r="B55" s="580" t="s">
        <v>70</v>
      </c>
      <c r="C55" s="559" t="s">
        <v>65</v>
      </c>
      <c r="D55" s="539"/>
      <c r="E55" s="539"/>
      <c r="F55" s="539" t="s">
        <v>66</v>
      </c>
      <c r="G55" s="539"/>
      <c r="H55" s="539"/>
      <c r="I55" s="542" t="s">
        <v>72</v>
      </c>
      <c r="J55" s="542"/>
      <c r="K55" s="542"/>
      <c r="L55" s="545" t="s">
        <v>69</v>
      </c>
      <c r="M55" s="546"/>
      <c r="N55" s="554"/>
      <c r="O55" s="39"/>
      <c r="P55" s="39"/>
      <c r="Q55" s="39"/>
      <c r="R55"/>
      <c r="S55" s="579"/>
      <c r="T55" s="570"/>
      <c r="U55" s="570"/>
      <c r="V55" s="570"/>
      <c r="W55" s="570"/>
      <c r="X55" s="570"/>
      <c r="Y55" s="570"/>
      <c r="Z55" s="549"/>
      <c r="AA55" s="570"/>
      <c r="AB55" s="570"/>
      <c r="AC55" s="549"/>
      <c r="AD55" s="549"/>
      <c r="AE55" s="549"/>
      <c r="AF55" s="549"/>
      <c r="AG55" s="549"/>
      <c r="AH55" s="549"/>
    </row>
    <row r="56" spans="2:34" ht="9.9499999999999993" customHeight="1">
      <c r="B56" s="581"/>
      <c r="C56" s="544"/>
      <c r="D56" s="541"/>
      <c r="E56" s="541"/>
      <c r="F56" s="541"/>
      <c r="G56" s="541"/>
      <c r="H56" s="541"/>
      <c r="I56" s="583"/>
      <c r="J56" s="583"/>
      <c r="K56" s="583"/>
      <c r="L56" s="548"/>
      <c r="M56" s="549"/>
      <c r="N56" s="555"/>
      <c r="O56" s="39"/>
      <c r="P56" s="39"/>
      <c r="Q56" s="39"/>
      <c r="S56" s="579"/>
      <c r="T56" s="570"/>
      <c r="U56" s="570"/>
      <c r="V56" s="570"/>
      <c r="W56" s="570"/>
      <c r="X56" s="570"/>
      <c r="Y56" s="570"/>
      <c r="Z56" s="570"/>
      <c r="AA56" s="570"/>
      <c r="AB56" s="570"/>
      <c r="AC56" s="549"/>
      <c r="AD56" s="549"/>
      <c r="AE56" s="549"/>
      <c r="AF56" s="549"/>
      <c r="AG56" s="549"/>
      <c r="AH56" s="549"/>
    </row>
    <row r="57" spans="2:34" ht="9.9499999999999993" customHeight="1">
      <c r="B57" s="581"/>
      <c r="C57" s="544"/>
      <c r="D57" s="541"/>
      <c r="E57" s="541"/>
      <c r="F57" s="541"/>
      <c r="G57" s="541"/>
      <c r="H57" s="541"/>
      <c r="I57" s="583"/>
      <c r="J57" s="583"/>
      <c r="K57" s="583"/>
      <c r="L57" s="548"/>
      <c r="M57" s="549"/>
      <c r="N57" s="555"/>
      <c r="O57" s="39"/>
      <c r="P57" s="39"/>
      <c r="Q57" s="39"/>
      <c r="S57" s="579"/>
      <c r="T57" s="570"/>
      <c r="U57" s="570"/>
      <c r="V57" s="570"/>
      <c r="W57" s="570"/>
      <c r="X57" s="570"/>
      <c r="Y57" s="570"/>
      <c r="Z57" s="570"/>
      <c r="AA57" s="570"/>
      <c r="AB57" s="570"/>
      <c r="AC57" s="549"/>
      <c r="AD57" s="549"/>
      <c r="AE57" s="549"/>
      <c r="AF57" s="549"/>
      <c r="AG57" s="549"/>
      <c r="AH57" s="549"/>
    </row>
    <row r="58" spans="2:34" ht="9.9499999999999993" customHeight="1">
      <c r="B58" s="581"/>
      <c r="C58" s="544"/>
      <c r="D58" s="541"/>
      <c r="E58" s="541"/>
      <c r="F58" s="541"/>
      <c r="G58" s="541"/>
      <c r="H58" s="541"/>
      <c r="I58" s="583"/>
      <c r="J58" s="583"/>
      <c r="K58" s="583"/>
      <c r="L58" s="551"/>
      <c r="M58" s="552"/>
      <c r="N58" s="556"/>
      <c r="O58" s="39"/>
      <c r="P58" s="39"/>
      <c r="Q58" s="39"/>
      <c r="S58" s="579"/>
      <c r="T58" s="570"/>
      <c r="U58" s="570"/>
      <c r="V58" s="570"/>
      <c r="W58" s="570"/>
      <c r="X58" s="570"/>
      <c r="Y58" s="570"/>
      <c r="Z58" s="570"/>
      <c r="AA58" s="570"/>
      <c r="AB58" s="570"/>
      <c r="AC58" s="549"/>
      <c r="AD58" s="549"/>
      <c r="AE58" s="549"/>
      <c r="AF58" s="549"/>
      <c r="AG58" s="549"/>
      <c r="AH58" s="549"/>
    </row>
    <row r="59" spans="2:34" ht="12" customHeight="1">
      <c r="B59" s="581"/>
      <c r="C59" s="544"/>
      <c r="D59" s="541"/>
      <c r="E59" s="541"/>
      <c r="F59" s="541"/>
      <c r="G59" s="541"/>
      <c r="H59" s="541"/>
      <c r="I59" s="544"/>
      <c r="J59" s="541"/>
      <c r="K59" s="541"/>
      <c r="L59" s="541"/>
      <c r="M59" s="541"/>
      <c r="N59" s="584"/>
      <c r="O59" s="20"/>
      <c r="P59" s="15"/>
      <c r="Q59" s="15"/>
      <c r="S59" s="579"/>
      <c r="T59" s="570"/>
      <c r="U59" s="570"/>
      <c r="V59" s="570"/>
      <c r="W59" s="570"/>
      <c r="X59" s="570"/>
      <c r="Y59" s="570"/>
      <c r="Z59" s="570"/>
      <c r="AA59" s="570"/>
      <c r="AB59" s="570"/>
      <c r="AC59" s="570"/>
      <c r="AD59" s="570"/>
      <c r="AE59" s="570"/>
      <c r="AF59" s="570"/>
      <c r="AG59" s="570"/>
      <c r="AH59" s="570"/>
    </row>
    <row r="60" spans="2:34" ht="12" customHeight="1">
      <c r="B60" s="581"/>
      <c r="C60" s="544"/>
      <c r="D60" s="541"/>
      <c r="E60" s="541"/>
      <c r="F60" s="541"/>
      <c r="G60" s="541"/>
      <c r="H60" s="541"/>
      <c r="I60" s="544"/>
      <c r="J60" s="541"/>
      <c r="K60" s="541"/>
      <c r="L60" s="541"/>
      <c r="M60" s="541"/>
      <c r="N60" s="584"/>
      <c r="O60" s="15"/>
      <c r="P60" s="15"/>
      <c r="Q60" s="15"/>
      <c r="S60" s="579"/>
      <c r="T60" s="570"/>
      <c r="U60" s="570"/>
      <c r="V60" s="570"/>
      <c r="W60" s="570"/>
      <c r="X60" s="570"/>
      <c r="Y60" s="570"/>
      <c r="Z60" s="570"/>
      <c r="AA60" s="570"/>
      <c r="AB60" s="570"/>
      <c r="AC60" s="570"/>
      <c r="AD60" s="570"/>
      <c r="AE60" s="570"/>
      <c r="AF60" s="570"/>
      <c r="AG60" s="570"/>
      <c r="AH60" s="570"/>
    </row>
    <row r="61" spans="2:34" ht="12" customHeight="1">
      <c r="B61" s="581"/>
      <c r="C61" s="544"/>
      <c r="D61" s="541"/>
      <c r="E61" s="541"/>
      <c r="F61" s="541"/>
      <c r="G61" s="541"/>
      <c r="H61" s="541"/>
      <c r="I61" s="544"/>
      <c r="J61" s="541"/>
      <c r="K61" s="541"/>
      <c r="L61" s="541"/>
      <c r="M61" s="541"/>
      <c r="N61" s="584"/>
      <c r="O61" s="15"/>
      <c r="P61" s="15"/>
      <c r="Q61" s="15"/>
      <c r="S61" s="579"/>
      <c r="T61" s="570"/>
      <c r="U61" s="570"/>
      <c r="V61" s="570"/>
      <c r="W61" s="570"/>
      <c r="X61" s="570"/>
      <c r="Y61" s="570"/>
      <c r="Z61" s="570"/>
      <c r="AA61" s="570"/>
      <c r="AB61" s="570"/>
      <c r="AC61" s="570"/>
      <c r="AD61" s="570"/>
      <c r="AE61" s="570"/>
      <c r="AF61" s="570"/>
      <c r="AG61" s="570"/>
      <c r="AH61" s="570"/>
    </row>
    <row r="62" spans="2:34" ht="12" customHeight="1" thickBot="1">
      <c r="B62" s="582"/>
      <c r="C62" s="565"/>
      <c r="D62" s="564"/>
      <c r="E62" s="564"/>
      <c r="F62" s="564"/>
      <c r="G62" s="564"/>
      <c r="H62" s="564"/>
      <c r="I62" s="565"/>
      <c r="J62" s="564"/>
      <c r="K62" s="564"/>
      <c r="L62" s="564"/>
      <c r="M62" s="564"/>
      <c r="N62" s="585"/>
      <c r="O62" s="15"/>
      <c r="P62" s="15"/>
      <c r="Q62" s="15"/>
      <c r="S62" s="579"/>
      <c r="T62" s="570"/>
      <c r="U62" s="570"/>
      <c r="V62" s="570"/>
      <c r="W62" s="570"/>
      <c r="X62" s="570"/>
      <c r="Y62" s="570"/>
      <c r="Z62" s="570"/>
      <c r="AA62" s="570"/>
      <c r="AB62" s="570"/>
      <c r="AC62" s="570"/>
      <c r="AD62" s="570"/>
      <c r="AE62" s="570"/>
      <c r="AF62" s="570"/>
      <c r="AG62" s="570"/>
      <c r="AH62" s="570"/>
    </row>
  </sheetData>
  <mergeCells count="101">
    <mergeCell ref="B5:E6"/>
    <mergeCell ref="F5:Z5"/>
    <mergeCell ref="F6:H6"/>
    <mergeCell ref="J6:Y6"/>
    <mergeCell ref="B7:E7"/>
    <mergeCell ref="F7:Z7"/>
    <mergeCell ref="B3:Z3"/>
    <mergeCell ref="B4:E4"/>
    <mergeCell ref="F4:H4"/>
    <mergeCell ref="I4:K4"/>
    <mergeCell ref="L4:N4"/>
    <mergeCell ref="O4:Z4"/>
    <mergeCell ref="C24:E24"/>
    <mergeCell ref="F24:G24"/>
    <mergeCell ref="H24:L24"/>
    <mergeCell ref="M24:Y24"/>
    <mergeCell ref="C25:C30"/>
    <mergeCell ref="D25:G26"/>
    <mergeCell ref="H25:I26"/>
    <mergeCell ref="J25:J26"/>
    <mergeCell ref="K25:L26"/>
    <mergeCell ref="W25:Y26"/>
    <mergeCell ref="B26:B29"/>
    <mergeCell ref="H27:J29"/>
    <mergeCell ref="K27:X29"/>
    <mergeCell ref="N30:O30"/>
    <mergeCell ref="P30:Q30"/>
    <mergeCell ref="R30:Y30"/>
    <mergeCell ref="M25:M26"/>
    <mergeCell ref="N25:O26"/>
    <mergeCell ref="P25:P26"/>
    <mergeCell ref="Q25:R26"/>
    <mergeCell ref="S25:S26"/>
    <mergeCell ref="U25:V26"/>
    <mergeCell ref="B32:B35"/>
    <mergeCell ref="H33:J35"/>
    <mergeCell ref="K33:X35"/>
    <mergeCell ref="N36:O36"/>
    <mergeCell ref="P36:Q36"/>
    <mergeCell ref="R36:Y36"/>
    <mergeCell ref="N31:O32"/>
    <mergeCell ref="P31:P32"/>
    <mergeCell ref="Q31:R32"/>
    <mergeCell ref="S31:S32"/>
    <mergeCell ref="U31:V32"/>
    <mergeCell ref="W31:Y32"/>
    <mergeCell ref="C31:C36"/>
    <mergeCell ref="D31:G32"/>
    <mergeCell ref="H31:I32"/>
    <mergeCell ref="J31:J32"/>
    <mergeCell ref="K31:L32"/>
    <mergeCell ref="M31:M32"/>
    <mergeCell ref="U38:W41"/>
    <mergeCell ref="X38:Z41"/>
    <mergeCell ref="B42:D45"/>
    <mergeCell ref="E42:G45"/>
    <mergeCell ref="H42:J45"/>
    <mergeCell ref="K42:M45"/>
    <mergeCell ref="U42:W45"/>
    <mergeCell ref="X42:Z45"/>
    <mergeCell ref="B38:D41"/>
    <mergeCell ref="E38:G41"/>
    <mergeCell ref="H38:J41"/>
    <mergeCell ref="K38:M41"/>
    <mergeCell ref="N38:S41"/>
    <mergeCell ref="N42:S45"/>
    <mergeCell ref="B47:B54"/>
    <mergeCell ref="C47:E50"/>
    <mergeCell ref="F47:H50"/>
    <mergeCell ref="I47:K50"/>
    <mergeCell ref="L47:N50"/>
    <mergeCell ref="O47:Q50"/>
    <mergeCell ref="S47:U50"/>
    <mergeCell ref="V47:X50"/>
    <mergeCell ref="C51:E54"/>
    <mergeCell ref="F51:H54"/>
    <mergeCell ref="I51:K54"/>
    <mergeCell ref="L51:N54"/>
    <mergeCell ref="O51:Q54"/>
    <mergeCell ref="S51:U54"/>
    <mergeCell ref="V51:X54"/>
    <mergeCell ref="AF59:AH62"/>
    <mergeCell ref="T55:V58"/>
    <mergeCell ref="W55:Y58"/>
    <mergeCell ref="Z55:AB58"/>
    <mergeCell ref="AC55:AE58"/>
    <mergeCell ref="AF55:AH58"/>
    <mergeCell ref="B55:B62"/>
    <mergeCell ref="C55:E58"/>
    <mergeCell ref="F55:H58"/>
    <mergeCell ref="I55:K58"/>
    <mergeCell ref="L55:N58"/>
    <mergeCell ref="S55:S62"/>
    <mergeCell ref="W59:Y62"/>
    <mergeCell ref="Z59:AB62"/>
    <mergeCell ref="AC59:AE62"/>
    <mergeCell ref="C59:E62"/>
    <mergeCell ref="F59:H62"/>
    <mergeCell ref="I59:K62"/>
    <mergeCell ref="L59:N62"/>
    <mergeCell ref="T59:V62"/>
  </mergeCells>
  <phoneticPr fontId="3"/>
  <conditionalFormatting sqref="F7:Z7">
    <cfRule type="containsBlanks" dxfId="13" priority="3">
      <formula>LEN(TRIM(F7))=0</formula>
    </cfRule>
  </conditionalFormatting>
  <conditionalFormatting sqref="O4:Z4">
    <cfRule type="containsBlanks" dxfId="12" priority="1">
      <formula>LEN(TRIM(O4))=0</formula>
    </cfRule>
  </conditionalFormatting>
  <conditionalFormatting sqref="R30:Y30">
    <cfRule type="containsBlanks" dxfId="11" priority="2">
      <formula>LEN(TRIM(R30))=0</formula>
    </cfRule>
  </conditionalFormatting>
  <printOptions horizontalCentered="1"/>
  <pageMargins left="0.78740157480314965" right="0.78740157480314965" top="0.98425196850393704" bottom="0.98425196850393704" header="0.51181102362204722" footer="0.51181102362204722"/>
  <pageSetup paperSize="9" scale="91"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3C475-9766-434E-AD98-1928AF448F55}">
  <sheetPr>
    <pageSetUpPr fitToPage="1"/>
  </sheetPr>
  <dimension ref="B1:AZ63"/>
  <sheetViews>
    <sheetView view="pageBreakPreview" zoomScaleNormal="95" zoomScaleSheetLayoutView="100" workbookViewId="0">
      <selection activeCell="K39" sqref="K39:M42"/>
    </sheetView>
  </sheetViews>
  <sheetFormatPr defaultRowHeight="18.75"/>
  <cols>
    <col min="1" max="1" width="39.375" style="38" customWidth="1"/>
    <col min="2" max="19" width="3.375" style="38" customWidth="1"/>
    <col min="20" max="20" width="1.25" style="38" customWidth="1"/>
    <col min="21" max="165" width="3.375" style="38" customWidth="1"/>
    <col min="166" max="258" width="9" style="38"/>
    <col min="259" max="421" width="3.375" style="38" customWidth="1"/>
    <col min="422" max="514" width="9" style="38"/>
    <col min="515" max="677" width="3.375" style="38" customWidth="1"/>
    <col min="678" max="770" width="9" style="38"/>
    <col min="771" max="933" width="3.375" style="38" customWidth="1"/>
    <col min="934" max="1026" width="9" style="38"/>
    <col min="1027" max="1189" width="3.375" style="38" customWidth="1"/>
    <col min="1190" max="1282" width="9" style="38"/>
    <col min="1283" max="1445" width="3.375" style="38" customWidth="1"/>
    <col min="1446" max="1538" width="9" style="38"/>
    <col min="1539" max="1701" width="3.375" style="38" customWidth="1"/>
    <col min="1702" max="1794" width="9" style="38"/>
    <col min="1795" max="1957" width="3.375" style="38" customWidth="1"/>
    <col min="1958" max="2050" width="9" style="38"/>
    <col min="2051" max="2213" width="3.375" style="38" customWidth="1"/>
    <col min="2214" max="2306" width="9" style="38"/>
    <col min="2307" max="2469" width="3.375" style="38" customWidth="1"/>
    <col min="2470" max="2562" width="9" style="38"/>
    <col min="2563" max="2725" width="3.375" style="38" customWidth="1"/>
    <col min="2726" max="2818" width="9" style="38"/>
    <col min="2819" max="2981" width="3.375" style="38" customWidth="1"/>
    <col min="2982" max="3074" width="9" style="38"/>
    <col min="3075" max="3237" width="3.375" style="38" customWidth="1"/>
    <col min="3238" max="3330" width="9" style="38"/>
    <col min="3331" max="3493" width="3.375" style="38" customWidth="1"/>
    <col min="3494" max="3586" width="9" style="38"/>
    <col min="3587" max="3749" width="3.375" style="38" customWidth="1"/>
    <col min="3750" max="3842" width="9" style="38"/>
    <col min="3843" max="4005" width="3.375" style="38" customWidth="1"/>
    <col min="4006" max="4098" width="9" style="38"/>
    <col min="4099" max="4261" width="3.375" style="38" customWidth="1"/>
    <col min="4262" max="4354" width="9" style="38"/>
    <col min="4355" max="4517" width="3.375" style="38" customWidth="1"/>
    <col min="4518" max="4610" width="9" style="38"/>
    <col min="4611" max="4773" width="3.375" style="38" customWidth="1"/>
    <col min="4774" max="4866" width="9" style="38"/>
    <col min="4867" max="5029" width="3.375" style="38" customWidth="1"/>
    <col min="5030" max="5122" width="9" style="38"/>
    <col min="5123" max="5285" width="3.375" style="38" customWidth="1"/>
    <col min="5286" max="5378" width="9" style="38"/>
    <col min="5379" max="5541" width="3.375" style="38" customWidth="1"/>
    <col min="5542" max="5634" width="9" style="38"/>
    <col min="5635" max="5797" width="3.375" style="38" customWidth="1"/>
    <col min="5798" max="5890" width="9" style="38"/>
    <col min="5891" max="6053" width="3.375" style="38" customWidth="1"/>
    <col min="6054" max="6146" width="9" style="38"/>
    <col min="6147" max="6309" width="3.375" style="38" customWidth="1"/>
    <col min="6310" max="6402" width="9" style="38"/>
    <col min="6403" max="6565" width="3.375" style="38" customWidth="1"/>
    <col min="6566" max="6658" width="9" style="38"/>
    <col min="6659" max="6821" width="3.375" style="38" customWidth="1"/>
    <col min="6822" max="6914" width="9" style="38"/>
    <col min="6915" max="7077" width="3.375" style="38" customWidth="1"/>
    <col min="7078" max="7170" width="9" style="38"/>
    <col min="7171" max="7333" width="3.375" style="38" customWidth="1"/>
    <col min="7334" max="7426" width="9" style="38"/>
    <col min="7427" max="7589" width="3.375" style="38" customWidth="1"/>
    <col min="7590" max="7682" width="9" style="38"/>
    <col min="7683" max="7845" width="3.375" style="38" customWidth="1"/>
    <col min="7846" max="7938" width="9" style="38"/>
    <col min="7939" max="8101" width="3.375" style="38" customWidth="1"/>
    <col min="8102" max="8194" width="9" style="38"/>
    <col min="8195" max="8357" width="3.375" style="38" customWidth="1"/>
    <col min="8358" max="8450" width="9" style="38"/>
    <col min="8451" max="8613" width="3.375" style="38" customWidth="1"/>
    <col min="8614" max="8706" width="9" style="38"/>
    <col min="8707" max="8869" width="3.375" style="38" customWidth="1"/>
    <col min="8870" max="8962" width="9" style="38"/>
    <col min="8963" max="9125" width="3.375" style="38" customWidth="1"/>
    <col min="9126" max="9218" width="9" style="38"/>
    <col min="9219" max="9381" width="3.375" style="38" customWidth="1"/>
    <col min="9382" max="9474" width="9" style="38"/>
    <col min="9475" max="9637" width="3.375" style="38" customWidth="1"/>
    <col min="9638" max="9730" width="9" style="38"/>
    <col min="9731" max="9893" width="3.375" style="38" customWidth="1"/>
    <col min="9894" max="9986" width="9" style="38"/>
    <col min="9987" max="10149" width="3.375" style="38" customWidth="1"/>
    <col min="10150" max="10242" width="9" style="38"/>
    <col min="10243" max="10405" width="3.375" style="38" customWidth="1"/>
    <col min="10406" max="10498" width="9" style="38"/>
    <col min="10499" max="10661" width="3.375" style="38" customWidth="1"/>
    <col min="10662" max="10754" width="9" style="38"/>
    <col min="10755" max="10917" width="3.375" style="38" customWidth="1"/>
    <col min="10918" max="11010" width="9" style="38"/>
    <col min="11011" max="11173" width="3.375" style="38" customWidth="1"/>
    <col min="11174" max="11266" width="9" style="38"/>
    <col min="11267" max="11429" width="3.375" style="38" customWidth="1"/>
    <col min="11430" max="11522" width="9" style="38"/>
    <col min="11523" max="11685" width="3.375" style="38" customWidth="1"/>
    <col min="11686" max="11778" width="9" style="38"/>
    <col min="11779" max="11941" width="3.375" style="38" customWidth="1"/>
    <col min="11942" max="12034" width="9" style="38"/>
    <col min="12035" max="12197" width="3.375" style="38" customWidth="1"/>
    <col min="12198" max="12290" width="9" style="38"/>
    <col min="12291" max="12453" width="3.375" style="38" customWidth="1"/>
    <col min="12454" max="12546" width="9" style="38"/>
    <col min="12547" max="12709" width="3.375" style="38" customWidth="1"/>
    <col min="12710" max="12802" width="9" style="38"/>
    <col min="12803" max="12965" width="3.375" style="38" customWidth="1"/>
    <col min="12966" max="13058" width="9" style="38"/>
    <col min="13059" max="13221" width="3.375" style="38" customWidth="1"/>
    <col min="13222" max="13314" width="9" style="38"/>
    <col min="13315" max="13477" width="3.375" style="38" customWidth="1"/>
    <col min="13478" max="13570" width="9" style="38"/>
    <col min="13571" max="13733" width="3.375" style="38" customWidth="1"/>
    <col min="13734" max="13826" width="9" style="38"/>
    <col min="13827" max="13989" width="3.375" style="38" customWidth="1"/>
    <col min="13990" max="14082" width="9" style="38"/>
    <col min="14083" max="14245" width="3.375" style="38" customWidth="1"/>
    <col min="14246" max="14338" width="9" style="38"/>
    <col min="14339" max="14501" width="3.375" style="38" customWidth="1"/>
    <col min="14502" max="14594" width="9" style="38"/>
    <col min="14595" max="14757" width="3.375" style="38" customWidth="1"/>
    <col min="14758" max="14850" width="9" style="38"/>
    <col min="14851" max="15013" width="3.375" style="38" customWidth="1"/>
    <col min="15014" max="15106" width="9" style="38"/>
    <col min="15107" max="15269" width="3.375" style="38" customWidth="1"/>
    <col min="15270" max="15362" width="9" style="38"/>
    <col min="15363" max="15525" width="3.375" style="38" customWidth="1"/>
    <col min="15526" max="15618" width="9" style="38"/>
    <col min="15619" max="15781" width="3.375" style="38" customWidth="1"/>
    <col min="15782" max="15874" width="9" style="38"/>
    <col min="15875" max="16037" width="3.375" style="38" customWidth="1"/>
    <col min="16038" max="16130" width="9" style="38"/>
    <col min="16131" max="16293" width="3.375" style="38" customWidth="1"/>
    <col min="16294" max="16384" width="9" style="38"/>
  </cols>
  <sheetData>
    <row r="1" spans="2:52" ht="23.25" customHeight="1"/>
    <row r="2" spans="2:52" s="15" customFormat="1" ht="13.5">
      <c r="B2" s="12" t="s">
        <v>27</v>
      </c>
    </row>
    <row r="3" spans="2:52" s="15" customFormat="1" ht="30" customHeight="1" thickBot="1">
      <c r="B3" s="610" t="s">
        <v>28</v>
      </c>
      <c r="C3" s="610"/>
      <c r="D3" s="610"/>
      <c r="E3" s="610"/>
      <c r="F3" s="610"/>
      <c r="G3" s="610"/>
      <c r="H3" s="610"/>
      <c r="I3" s="610"/>
      <c r="J3" s="610"/>
      <c r="K3" s="610"/>
      <c r="L3" s="610"/>
      <c r="M3" s="610"/>
      <c r="N3" s="610"/>
      <c r="O3" s="610"/>
      <c r="P3" s="610"/>
      <c r="Q3" s="610"/>
      <c r="R3" s="610"/>
      <c r="S3" s="610"/>
      <c r="T3" s="610"/>
      <c r="U3" s="610"/>
      <c r="V3" s="610"/>
      <c r="W3" s="610"/>
      <c r="X3" s="610"/>
      <c r="Y3" s="610"/>
      <c r="Z3" s="610"/>
    </row>
    <row r="4" spans="2:52" s="15" customFormat="1" ht="26.1" customHeight="1">
      <c r="B4" s="611" t="s">
        <v>29</v>
      </c>
      <c r="C4" s="558"/>
      <c r="D4" s="558"/>
      <c r="E4" s="562"/>
      <c r="F4" s="612" t="s">
        <v>30</v>
      </c>
      <c r="G4" s="613"/>
      <c r="H4" s="613"/>
      <c r="I4" s="558" t="s">
        <v>31</v>
      </c>
      <c r="J4" s="613"/>
      <c r="K4" s="614"/>
      <c r="L4" s="615" t="s">
        <v>32</v>
      </c>
      <c r="M4" s="558"/>
      <c r="N4" s="559"/>
      <c r="O4" s="641"/>
      <c r="P4" s="642"/>
      <c r="Q4" s="642"/>
      <c r="R4" s="642"/>
      <c r="S4" s="642"/>
      <c r="T4" s="642"/>
      <c r="U4" s="642"/>
      <c r="V4" s="642"/>
      <c r="W4" s="642"/>
      <c r="X4" s="642"/>
      <c r="Y4" s="642"/>
      <c r="Z4" s="643"/>
      <c r="AB4" s="88" t="s">
        <v>215</v>
      </c>
    </row>
    <row r="5" spans="2:52" s="15" customFormat="1" ht="26.1" customHeight="1">
      <c r="B5" s="560" t="s">
        <v>33</v>
      </c>
      <c r="C5" s="533"/>
      <c r="D5" s="533"/>
      <c r="E5" s="534"/>
      <c r="F5" s="604" t="s">
        <v>204</v>
      </c>
      <c r="G5" s="593"/>
      <c r="H5" s="593"/>
      <c r="I5" s="593"/>
      <c r="J5" s="593"/>
      <c r="K5" s="593"/>
      <c r="L5" s="593"/>
      <c r="M5" s="593"/>
      <c r="N5" s="593"/>
      <c r="O5" s="593"/>
      <c r="P5" s="593"/>
      <c r="Q5" s="593"/>
      <c r="R5" s="593"/>
      <c r="S5" s="593"/>
      <c r="T5" s="593"/>
      <c r="U5" s="593"/>
      <c r="V5" s="593"/>
      <c r="W5" s="593"/>
      <c r="X5" s="593"/>
      <c r="Y5" s="593"/>
      <c r="Z5" s="605"/>
      <c r="AB5" s="15" t="s">
        <v>211</v>
      </c>
    </row>
    <row r="6" spans="2:52" s="15" customFormat="1" ht="26.1" customHeight="1">
      <c r="B6" s="560"/>
      <c r="C6" s="533"/>
      <c r="D6" s="533"/>
      <c r="E6" s="534"/>
      <c r="F6" s="570" t="s">
        <v>35</v>
      </c>
      <c r="G6" s="570"/>
      <c r="H6" s="570"/>
      <c r="I6" s="14" t="s">
        <v>36</v>
      </c>
      <c r="J6" s="594"/>
      <c r="K6" s="594"/>
      <c r="L6" s="594"/>
      <c r="M6" s="594"/>
      <c r="N6" s="594"/>
      <c r="O6" s="594"/>
      <c r="P6" s="594"/>
      <c r="Q6" s="594"/>
      <c r="R6" s="594"/>
      <c r="S6" s="594"/>
      <c r="T6" s="594"/>
      <c r="U6" s="594"/>
      <c r="V6" s="594"/>
      <c r="W6" s="594"/>
      <c r="X6" s="594"/>
      <c r="Y6" s="594"/>
      <c r="Z6" s="16" t="s">
        <v>37</v>
      </c>
    </row>
    <row r="7" spans="2:52" s="15" customFormat="1" ht="26.1" customHeight="1" thickBot="1">
      <c r="B7" s="606" t="s">
        <v>3</v>
      </c>
      <c r="C7" s="567"/>
      <c r="D7" s="567"/>
      <c r="E7" s="575"/>
      <c r="F7" s="607" t="str">
        <f>IF(基本情報入力!J4="","",基本情報入力!J4)</f>
        <v/>
      </c>
      <c r="G7" s="608"/>
      <c r="H7" s="608"/>
      <c r="I7" s="608"/>
      <c r="J7" s="608"/>
      <c r="K7" s="608"/>
      <c r="L7" s="608"/>
      <c r="M7" s="608"/>
      <c r="N7" s="608"/>
      <c r="O7" s="608"/>
      <c r="P7" s="608"/>
      <c r="Q7" s="608"/>
      <c r="R7" s="608"/>
      <c r="S7" s="608"/>
      <c r="T7" s="608"/>
      <c r="U7" s="608"/>
      <c r="V7" s="608"/>
      <c r="W7" s="608"/>
      <c r="X7" s="608"/>
      <c r="Y7" s="608"/>
      <c r="Z7" s="609"/>
    </row>
    <row r="8" spans="2:52" s="15" customFormat="1" ht="18" customHeight="1">
      <c r="B8" s="17"/>
      <c r="C8" s="18" t="s">
        <v>38</v>
      </c>
      <c r="D8" s="18"/>
      <c r="E8" s="18"/>
      <c r="F8" s="18"/>
      <c r="G8" s="18"/>
      <c r="H8" s="18"/>
      <c r="I8" s="18"/>
      <c r="J8" s="18"/>
      <c r="K8" s="18"/>
      <c r="L8" s="18"/>
      <c r="M8" s="18"/>
      <c r="N8" s="18"/>
      <c r="O8" s="18"/>
      <c r="P8" s="18"/>
      <c r="Q8" s="18"/>
      <c r="R8" s="18"/>
      <c r="S8" s="18"/>
      <c r="T8" s="18"/>
      <c r="U8" s="18"/>
      <c r="V8" s="18"/>
      <c r="W8" s="18"/>
      <c r="X8" s="18"/>
      <c r="Y8" s="18"/>
      <c r="Z8" s="19"/>
    </row>
    <row r="9" spans="2:52" s="15" customFormat="1" ht="18" customHeight="1">
      <c r="B9" s="20"/>
      <c r="C9" s="137" t="s">
        <v>244</v>
      </c>
      <c r="D9" s="137"/>
      <c r="E9" s="137"/>
      <c r="F9" s="137"/>
      <c r="G9" s="137"/>
      <c r="H9" s="137"/>
      <c r="I9" s="137"/>
      <c r="J9" s="137"/>
      <c r="K9" s="137"/>
      <c r="L9" s="137"/>
      <c r="M9" s="137"/>
      <c r="N9" s="137"/>
      <c r="O9" s="137"/>
      <c r="P9" s="137"/>
      <c r="Q9" s="137"/>
      <c r="R9" s="137"/>
      <c r="S9" s="137"/>
      <c r="T9" s="137"/>
      <c r="U9" s="137"/>
      <c r="V9" s="137"/>
      <c r="W9" s="137"/>
      <c r="X9" s="137"/>
      <c r="Y9" s="137"/>
      <c r="Z9" s="16"/>
      <c r="AD9" s="136"/>
      <c r="AE9" s="136"/>
      <c r="AF9" s="136"/>
      <c r="AG9" s="136"/>
      <c r="AH9" s="136"/>
      <c r="AI9" s="136"/>
      <c r="AJ9" s="136"/>
      <c r="AK9" s="136"/>
      <c r="AL9" s="136"/>
      <c r="AM9" s="136"/>
      <c r="AN9" s="136"/>
      <c r="AO9" s="136"/>
      <c r="AP9" s="136"/>
      <c r="AQ9" s="136"/>
      <c r="AR9" s="136"/>
      <c r="AS9" s="136"/>
      <c r="AT9" s="136"/>
      <c r="AU9" s="136"/>
      <c r="AV9" s="136"/>
      <c r="AW9" s="136"/>
      <c r="AX9" s="136"/>
      <c r="AY9" s="136"/>
      <c r="AZ9" s="136"/>
    </row>
    <row r="10" spans="2:52" s="15" customFormat="1" ht="18" customHeight="1">
      <c r="B10" s="20"/>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row>
    <row r="11" spans="2:52" s="15" customFormat="1" ht="18" customHeight="1">
      <c r="B11" s="20"/>
      <c r="C11" s="137" t="s">
        <v>245</v>
      </c>
      <c r="D11" s="137"/>
      <c r="E11" s="137"/>
      <c r="F11" s="137"/>
      <c r="G11" s="137"/>
      <c r="H11" s="137"/>
      <c r="I11" s="137"/>
      <c r="J11" s="137"/>
      <c r="K11" s="137"/>
      <c r="L11" s="137"/>
      <c r="M11" s="137"/>
      <c r="N11" s="137"/>
      <c r="O11" s="137"/>
      <c r="P11" s="137"/>
      <c r="Q11" s="137"/>
      <c r="R11" s="137"/>
      <c r="S11" s="137"/>
      <c r="T11" s="137"/>
      <c r="U11" s="137"/>
      <c r="V11" s="137"/>
      <c r="W11" s="137"/>
      <c r="X11" s="137"/>
      <c r="Y11" s="137"/>
      <c r="Z11" s="1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row>
    <row r="12" spans="2:52" s="15" customFormat="1" ht="18" customHeight="1">
      <c r="B12" s="20"/>
      <c r="C12" s="137" t="s">
        <v>246</v>
      </c>
      <c r="D12" s="137"/>
      <c r="E12" s="137"/>
      <c r="F12" s="137"/>
      <c r="G12" s="137"/>
      <c r="H12" s="137"/>
      <c r="I12" s="137"/>
      <c r="J12" s="137"/>
      <c r="K12" s="137"/>
      <c r="L12" s="137"/>
      <c r="M12" s="137"/>
      <c r="N12" s="137"/>
      <c r="O12" s="137"/>
      <c r="P12" s="137"/>
      <c r="Q12" s="137"/>
      <c r="R12" s="137"/>
      <c r="S12" s="137"/>
      <c r="T12" s="137"/>
      <c r="U12" s="137"/>
      <c r="V12" s="137"/>
      <c r="W12" s="137"/>
      <c r="X12" s="137"/>
      <c r="Y12" s="137"/>
      <c r="Z12" s="1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2:52" s="15" customFormat="1" ht="18" customHeight="1">
      <c r="B13" s="20"/>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row>
    <row r="14" spans="2:52" s="15" customFormat="1" ht="18" customHeight="1">
      <c r="B14" s="20"/>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row>
    <row r="15" spans="2:52" s="15" customFormat="1" ht="18" customHeight="1">
      <c r="B15" s="20"/>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row>
    <row r="16" spans="2:52" s="15" customFormat="1" ht="18" customHeight="1">
      <c r="B16" s="20"/>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row>
    <row r="17" spans="2:52" s="15" customFormat="1" ht="18" customHeight="1">
      <c r="B17" s="20"/>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row>
    <row r="18" spans="2:52" s="15" customFormat="1" ht="18" customHeight="1">
      <c r="B18" s="20"/>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row>
    <row r="19" spans="2:52" s="15" customFormat="1" ht="18" customHeight="1">
      <c r="B19" s="20"/>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row>
    <row r="20" spans="2:52" s="15" customFormat="1" ht="18" customHeight="1">
      <c r="B20" s="20"/>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row>
    <row r="21" spans="2:52" s="15" customFormat="1" ht="18" customHeight="1">
      <c r="B21" s="20"/>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row>
    <row r="22" spans="2:52" s="15" customFormat="1" ht="18" customHeight="1">
      <c r="B22" s="20"/>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row>
    <row r="23" spans="2:52" s="15" customFormat="1" ht="18" customHeight="1">
      <c r="B23" s="20"/>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row>
    <row r="24" spans="2:52" s="15" customFormat="1" ht="26.1" customHeight="1" thickBot="1">
      <c r="B24" s="21"/>
      <c r="C24" s="573"/>
      <c r="D24" s="573"/>
      <c r="E24" s="573"/>
      <c r="F24" s="573"/>
      <c r="G24" s="573"/>
      <c r="H24" s="573"/>
      <c r="I24" s="573"/>
      <c r="J24" s="573"/>
      <c r="K24" s="573"/>
      <c r="L24" s="573"/>
      <c r="M24" s="596"/>
      <c r="N24" s="596"/>
      <c r="O24" s="596"/>
      <c r="P24" s="596"/>
      <c r="Q24" s="596"/>
      <c r="R24" s="596"/>
      <c r="S24" s="596"/>
      <c r="T24" s="596"/>
      <c r="U24" s="596"/>
      <c r="V24" s="596"/>
      <c r="W24" s="596"/>
      <c r="X24" s="596"/>
      <c r="Y24" s="596"/>
      <c r="Z24" s="22"/>
    </row>
    <row r="25" spans="2:52" s="15" customFormat="1" ht="15.95" customHeight="1">
      <c r="B25" s="23"/>
      <c r="C25" s="628" t="s">
        <v>7</v>
      </c>
      <c r="D25" s="570" t="s">
        <v>41</v>
      </c>
      <c r="E25" s="570"/>
      <c r="F25" s="570"/>
      <c r="G25" s="570"/>
      <c r="H25" s="629" t="s">
        <v>42</v>
      </c>
      <c r="I25" s="629"/>
      <c r="J25" s="570"/>
      <c r="K25" s="630" t="s">
        <v>54</v>
      </c>
      <c r="L25" s="630"/>
      <c r="M25" s="570"/>
      <c r="N25" s="630" t="s">
        <v>44</v>
      </c>
      <c r="O25" s="630"/>
      <c r="P25" s="570"/>
      <c r="Q25" s="630" t="s">
        <v>45</v>
      </c>
      <c r="R25" s="630"/>
      <c r="S25" s="570"/>
      <c r="T25" s="24"/>
      <c r="U25" s="630" t="s">
        <v>46</v>
      </c>
      <c r="V25" s="630"/>
      <c r="W25" s="570" t="s">
        <v>47</v>
      </c>
      <c r="X25" s="570"/>
      <c r="Y25" s="570"/>
      <c r="Z25" s="16"/>
    </row>
    <row r="26" spans="2:52" s="15" customFormat="1" ht="15.95" customHeight="1">
      <c r="B26" s="631" t="s">
        <v>48</v>
      </c>
      <c r="C26" s="590"/>
      <c r="D26" s="570"/>
      <c r="E26" s="570"/>
      <c r="F26" s="570"/>
      <c r="G26" s="570"/>
      <c r="H26" s="601"/>
      <c r="I26" s="601"/>
      <c r="J26" s="570"/>
      <c r="K26" s="570"/>
      <c r="L26" s="570"/>
      <c r="M26" s="570"/>
      <c r="N26" s="570"/>
      <c r="O26" s="570"/>
      <c r="P26" s="570"/>
      <c r="Q26" s="570"/>
      <c r="R26" s="570"/>
      <c r="S26" s="570"/>
      <c r="T26" s="24"/>
      <c r="U26" s="570"/>
      <c r="V26" s="570"/>
      <c r="W26" s="570"/>
      <c r="X26" s="570"/>
      <c r="Y26" s="570"/>
      <c r="Z26" s="16"/>
    </row>
    <row r="27" spans="2:52" s="15" customFormat="1" ht="15.95" customHeight="1">
      <c r="B27" s="631"/>
      <c r="C27" s="590"/>
      <c r="H27" s="594" t="s">
        <v>49</v>
      </c>
      <c r="I27" s="594"/>
      <c r="J27" s="594"/>
      <c r="K27" s="595" t="s">
        <v>227</v>
      </c>
      <c r="L27" s="595"/>
      <c r="M27" s="595"/>
      <c r="N27" s="595"/>
      <c r="O27" s="595"/>
      <c r="P27" s="595"/>
      <c r="Q27" s="595"/>
      <c r="R27" s="595"/>
      <c r="S27" s="595"/>
      <c r="T27" s="595"/>
      <c r="U27" s="595"/>
      <c r="V27" s="595"/>
      <c r="W27" s="595"/>
      <c r="X27" s="595"/>
      <c r="Z27" s="16"/>
    </row>
    <row r="28" spans="2:52" s="15" customFormat="1" ht="15.95" customHeight="1">
      <c r="B28" s="631"/>
      <c r="C28" s="590"/>
      <c r="H28" s="594"/>
      <c r="I28" s="594"/>
      <c r="J28" s="594"/>
      <c r="K28" s="595"/>
      <c r="L28" s="595"/>
      <c r="M28" s="595"/>
      <c r="N28" s="595"/>
      <c r="O28" s="595"/>
      <c r="P28" s="595"/>
      <c r="Q28" s="595"/>
      <c r="R28" s="595"/>
      <c r="S28" s="595"/>
      <c r="T28" s="595"/>
      <c r="U28" s="595"/>
      <c r="V28" s="595"/>
      <c r="W28" s="595"/>
      <c r="X28" s="595"/>
      <c r="Z28" s="16"/>
    </row>
    <row r="29" spans="2:52" s="15" customFormat="1" ht="43.5" customHeight="1">
      <c r="B29" s="631"/>
      <c r="C29" s="590"/>
      <c r="H29" s="594"/>
      <c r="I29" s="594"/>
      <c r="J29" s="594"/>
      <c r="K29" s="595"/>
      <c r="L29" s="595"/>
      <c r="M29" s="595"/>
      <c r="N29" s="595"/>
      <c r="O29" s="595"/>
      <c r="P29" s="595"/>
      <c r="Q29" s="595"/>
      <c r="R29" s="595"/>
      <c r="S29" s="595"/>
      <c r="T29" s="595"/>
      <c r="U29" s="595"/>
      <c r="V29" s="595"/>
      <c r="W29" s="595"/>
      <c r="X29" s="595"/>
      <c r="Z29" s="16"/>
    </row>
    <row r="30" spans="2:52" s="15" customFormat="1" ht="19.5" customHeight="1">
      <c r="B30" s="25"/>
      <c r="C30" s="590"/>
      <c r="K30" s="87" t="s">
        <v>225</v>
      </c>
      <c r="L30" s="26"/>
      <c r="M30" s="26"/>
      <c r="N30" s="26"/>
      <c r="O30" s="549"/>
      <c r="P30" s="549"/>
      <c r="Q30" s="549"/>
      <c r="R30" s="87" t="s">
        <v>228</v>
      </c>
      <c r="T30" s="26"/>
      <c r="U30" s="26"/>
      <c r="V30" s="26"/>
      <c r="W30" s="26"/>
      <c r="X30" s="26"/>
      <c r="Z30" s="16"/>
      <c r="AB30" s="88" t="s">
        <v>325</v>
      </c>
    </row>
    <row r="31" spans="2:52" s="15" customFormat="1" ht="19.5" customHeight="1">
      <c r="B31" s="27" t="s">
        <v>51</v>
      </c>
      <c r="C31" s="599"/>
      <c r="D31" s="28"/>
      <c r="E31" s="28"/>
      <c r="F31" s="28"/>
      <c r="G31" s="28"/>
      <c r="H31" s="28"/>
      <c r="I31" s="28"/>
      <c r="J31" s="28"/>
      <c r="K31" s="28"/>
      <c r="L31" s="28"/>
      <c r="M31" s="28"/>
      <c r="N31" s="602"/>
      <c r="O31" s="602"/>
      <c r="P31" s="602" t="s">
        <v>52</v>
      </c>
      <c r="Q31" s="602"/>
      <c r="R31" s="632"/>
      <c r="S31" s="632"/>
      <c r="T31" s="632"/>
      <c r="U31" s="632"/>
      <c r="V31" s="632"/>
      <c r="W31" s="632"/>
      <c r="X31" s="632"/>
      <c r="Y31" s="632"/>
      <c r="Z31" s="29"/>
      <c r="AB31" s="15" t="s">
        <v>202</v>
      </c>
    </row>
    <row r="32" spans="2:52" s="15" customFormat="1" ht="15.95" customHeight="1">
      <c r="B32" s="30"/>
      <c r="C32" s="589" t="s">
        <v>53</v>
      </c>
      <c r="D32" s="567" t="s">
        <v>41</v>
      </c>
      <c r="E32" s="567"/>
      <c r="F32" s="567"/>
      <c r="G32" s="567"/>
      <c r="H32" s="592" t="s">
        <v>54</v>
      </c>
      <c r="I32" s="593"/>
      <c r="J32" s="567"/>
      <c r="K32" s="567" t="s">
        <v>44</v>
      </c>
      <c r="L32" s="567"/>
      <c r="M32" s="567"/>
      <c r="N32" s="567" t="s">
        <v>45</v>
      </c>
      <c r="O32" s="567"/>
      <c r="P32" s="567"/>
      <c r="Q32" s="567" t="s">
        <v>55</v>
      </c>
      <c r="R32" s="567"/>
      <c r="S32" s="567"/>
      <c r="T32" s="31"/>
      <c r="U32" s="587" t="s">
        <v>56</v>
      </c>
      <c r="V32" s="567"/>
      <c r="W32" s="567" t="s">
        <v>47</v>
      </c>
      <c r="X32" s="567"/>
      <c r="Y32" s="567"/>
      <c r="Z32" s="32"/>
    </row>
    <row r="33" spans="2:26" s="15" customFormat="1" ht="15.95" customHeight="1">
      <c r="B33" s="631" t="s">
        <v>57</v>
      </c>
      <c r="C33" s="590"/>
      <c r="D33" s="570"/>
      <c r="E33" s="570"/>
      <c r="F33" s="570"/>
      <c r="G33" s="570"/>
      <c r="H33" s="594"/>
      <c r="I33" s="594"/>
      <c r="J33" s="570"/>
      <c r="K33" s="570"/>
      <c r="L33" s="570"/>
      <c r="M33" s="570"/>
      <c r="N33" s="570"/>
      <c r="O33" s="570"/>
      <c r="P33" s="570"/>
      <c r="Q33" s="570"/>
      <c r="R33" s="570"/>
      <c r="S33" s="570"/>
      <c r="T33" s="24"/>
      <c r="U33" s="570"/>
      <c r="V33" s="570"/>
      <c r="W33" s="570"/>
      <c r="X33" s="570"/>
      <c r="Y33" s="570"/>
      <c r="Z33" s="16"/>
    </row>
    <row r="34" spans="2:26" s="15" customFormat="1" ht="15.95" customHeight="1">
      <c r="B34" s="631"/>
      <c r="C34" s="590"/>
      <c r="H34" s="594" t="s">
        <v>58</v>
      </c>
      <c r="I34" s="594"/>
      <c r="J34" s="594"/>
      <c r="K34" s="595"/>
      <c r="L34" s="595"/>
      <c r="M34" s="595"/>
      <c r="N34" s="595"/>
      <c r="O34" s="595"/>
      <c r="P34" s="595"/>
      <c r="Q34" s="595"/>
      <c r="R34" s="595"/>
      <c r="S34" s="595"/>
      <c r="T34" s="595"/>
      <c r="U34" s="595"/>
      <c r="V34" s="595"/>
      <c r="W34" s="595"/>
      <c r="X34" s="595"/>
      <c r="Z34" s="16"/>
    </row>
    <row r="35" spans="2:26" s="15" customFormat="1" ht="15.95" customHeight="1">
      <c r="B35" s="631"/>
      <c r="C35" s="590"/>
      <c r="H35" s="594"/>
      <c r="I35" s="594"/>
      <c r="J35" s="594"/>
      <c r="K35" s="595"/>
      <c r="L35" s="595"/>
      <c r="M35" s="595"/>
      <c r="N35" s="595"/>
      <c r="O35" s="595"/>
      <c r="P35" s="595"/>
      <c r="Q35" s="595"/>
      <c r="R35" s="595"/>
      <c r="S35" s="595"/>
      <c r="T35" s="595"/>
      <c r="U35" s="595"/>
      <c r="V35" s="595"/>
      <c r="W35" s="595"/>
      <c r="X35" s="595"/>
      <c r="Z35" s="16"/>
    </row>
    <row r="36" spans="2:26" s="15" customFormat="1" ht="15.95" customHeight="1">
      <c r="B36" s="631"/>
      <c r="C36" s="590"/>
      <c r="H36" s="594"/>
      <c r="I36" s="594"/>
      <c r="J36" s="594"/>
      <c r="K36" s="595"/>
      <c r="L36" s="595"/>
      <c r="M36" s="595"/>
      <c r="N36" s="595"/>
      <c r="O36" s="595"/>
      <c r="P36" s="595"/>
      <c r="Q36" s="595"/>
      <c r="R36" s="595"/>
      <c r="S36" s="595"/>
      <c r="T36" s="595"/>
      <c r="U36" s="595"/>
      <c r="V36" s="595"/>
      <c r="W36" s="595"/>
      <c r="X36" s="595"/>
      <c r="Z36" s="16"/>
    </row>
    <row r="37" spans="2:26" s="15" customFormat="1" ht="15.95" customHeight="1" thickBot="1">
      <c r="B37" s="33"/>
      <c r="C37" s="591"/>
      <c r="D37" s="34"/>
      <c r="E37" s="34"/>
      <c r="F37" s="34"/>
      <c r="G37" s="34"/>
      <c r="H37" s="34"/>
      <c r="I37" s="34"/>
      <c r="J37" s="34"/>
      <c r="K37" s="34"/>
      <c r="L37" s="34"/>
      <c r="M37" s="34"/>
      <c r="N37" s="573"/>
      <c r="O37" s="573"/>
      <c r="P37" s="573" t="s">
        <v>52</v>
      </c>
      <c r="Q37" s="573"/>
      <c r="R37" s="588"/>
      <c r="S37" s="588"/>
      <c r="T37" s="588"/>
      <c r="U37" s="588"/>
      <c r="V37" s="588"/>
      <c r="W37" s="588"/>
      <c r="X37" s="588"/>
      <c r="Y37" s="588"/>
      <c r="Z37" s="22"/>
    </row>
    <row r="38" spans="2:26" s="15" customFormat="1" ht="14.25" thickBot="1"/>
    <row r="39" spans="2:26" s="15" customFormat="1" ht="13.5" customHeight="1">
      <c r="B39" s="538" t="str">
        <f>基本情報入力!E24</f>
        <v>課長</v>
      </c>
      <c r="C39" s="539"/>
      <c r="D39" s="539"/>
      <c r="E39" s="542" t="str">
        <f>基本情報入力!H24</f>
        <v>副課長</v>
      </c>
      <c r="F39" s="539"/>
      <c r="G39" s="539"/>
      <c r="H39" s="543" t="str">
        <f>基本情報入力!K24</f>
        <v>課長補佐</v>
      </c>
      <c r="I39" s="539"/>
      <c r="J39" s="539"/>
      <c r="K39" s="545" t="str">
        <f>基本情報入力!N24</f>
        <v>総括監督員</v>
      </c>
      <c r="L39" s="546"/>
      <c r="M39" s="547"/>
      <c r="N39" s="545" t="str">
        <f>基本情報入力!Q24</f>
        <v>主任監督員</v>
      </c>
      <c r="O39" s="546"/>
      <c r="P39" s="546"/>
      <c r="Q39" s="546"/>
      <c r="R39" s="546"/>
      <c r="S39" s="554"/>
      <c r="T39" s="35"/>
      <c r="U39" s="557" t="str">
        <f>基本情報入力!U24</f>
        <v>現　場
代理人</v>
      </c>
      <c r="V39" s="558"/>
      <c r="W39" s="559"/>
      <c r="X39" s="561" t="str">
        <f>基本情報入力!X24</f>
        <v>主　任
（監　理）
技術者</v>
      </c>
      <c r="Y39" s="558"/>
      <c r="Z39" s="562"/>
    </row>
    <row r="40" spans="2:26" s="15" customFormat="1" ht="13.5">
      <c r="B40" s="540"/>
      <c r="C40" s="541"/>
      <c r="D40" s="541"/>
      <c r="E40" s="541"/>
      <c r="F40" s="541"/>
      <c r="G40" s="541"/>
      <c r="H40" s="544"/>
      <c r="I40" s="541"/>
      <c r="J40" s="541"/>
      <c r="K40" s="548"/>
      <c r="L40" s="549"/>
      <c r="M40" s="550"/>
      <c r="N40" s="548"/>
      <c r="O40" s="549"/>
      <c r="P40" s="549"/>
      <c r="Q40" s="549"/>
      <c r="R40" s="549"/>
      <c r="S40" s="555"/>
      <c r="T40" s="35"/>
      <c r="U40" s="560"/>
      <c r="V40" s="533"/>
      <c r="W40" s="544"/>
      <c r="X40" s="532"/>
      <c r="Y40" s="533"/>
      <c r="Z40" s="534"/>
    </row>
    <row r="41" spans="2:26" s="15" customFormat="1" ht="13.5">
      <c r="B41" s="540"/>
      <c r="C41" s="541"/>
      <c r="D41" s="541"/>
      <c r="E41" s="541"/>
      <c r="F41" s="541"/>
      <c r="G41" s="541"/>
      <c r="H41" s="544"/>
      <c r="I41" s="541"/>
      <c r="J41" s="541"/>
      <c r="K41" s="548"/>
      <c r="L41" s="549"/>
      <c r="M41" s="550"/>
      <c r="N41" s="548"/>
      <c r="O41" s="549"/>
      <c r="P41" s="549"/>
      <c r="Q41" s="549"/>
      <c r="R41" s="549"/>
      <c r="S41" s="555"/>
      <c r="T41" s="35"/>
      <c r="U41" s="560"/>
      <c r="V41" s="533"/>
      <c r="W41" s="544"/>
      <c r="X41" s="532"/>
      <c r="Y41" s="533"/>
      <c r="Z41" s="534"/>
    </row>
    <row r="42" spans="2:26" s="15" customFormat="1" ht="13.5">
      <c r="B42" s="540"/>
      <c r="C42" s="541"/>
      <c r="D42" s="541"/>
      <c r="E42" s="541"/>
      <c r="F42" s="541"/>
      <c r="G42" s="541"/>
      <c r="H42" s="544"/>
      <c r="I42" s="541"/>
      <c r="J42" s="541"/>
      <c r="K42" s="551"/>
      <c r="L42" s="552"/>
      <c r="M42" s="553"/>
      <c r="N42" s="551"/>
      <c r="O42" s="552"/>
      <c r="P42" s="552"/>
      <c r="Q42" s="552"/>
      <c r="R42" s="552"/>
      <c r="S42" s="556"/>
      <c r="T42" s="35"/>
      <c r="U42" s="560"/>
      <c r="V42" s="533"/>
      <c r="W42" s="544"/>
      <c r="X42" s="532"/>
      <c r="Y42" s="533"/>
      <c r="Z42" s="534"/>
    </row>
    <row r="43" spans="2:26" s="15" customFormat="1" ht="13.5">
      <c r="B43" s="540"/>
      <c r="C43" s="541"/>
      <c r="D43" s="541"/>
      <c r="E43" s="541"/>
      <c r="F43" s="541"/>
      <c r="G43" s="541"/>
      <c r="H43" s="544"/>
      <c r="I43" s="541"/>
      <c r="J43" s="541"/>
      <c r="K43" s="566"/>
      <c r="L43" s="567"/>
      <c r="M43" s="568"/>
      <c r="N43" s="566"/>
      <c r="O43" s="567"/>
      <c r="P43" s="567"/>
      <c r="Q43" s="567"/>
      <c r="R43" s="567"/>
      <c r="S43" s="575"/>
      <c r="T43" s="36"/>
      <c r="U43" s="560"/>
      <c r="V43" s="533"/>
      <c r="W43" s="544"/>
      <c r="X43" s="532"/>
      <c r="Y43" s="533"/>
      <c r="Z43" s="534"/>
    </row>
    <row r="44" spans="2:26" s="15" customFormat="1" ht="13.5">
      <c r="B44" s="540"/>
      <c r="C44" s="541"/>
      <c r="D44" s="541"/>
      <c r="E44" s="541"/>
      <c r="F44" s="541"/>
      <c r="G44" s="541"/>
      <c r="H44" s="544"/>
      <c r="I44" s="541"/>
      <c r="J44" s="541"/>
      <c r="K44" s="569"/>
      <c r="L44" s="570"/>
      <c r="M44" s="571"/>
      <c r="N44" s="569"/>
      <c r="O44" s="570"/>
      <c r="P44" s="570"/>
      <c r="Q44" s="570"/>
      <c r="R44" s="570"/>
      <c r="S44" s="576"/>
      <c r="T44" s="36"/>
      <c r="U44" s="560"/>
      <c r="V44" s="533"/>
      <c r="W44" s="544"/>
      <c r="X44" s="532"/>
      <c r="Y44" s="533"/>
      <c r="Z44" s="534"/>
    </row>
    <row r="45" spans="2:26" s="15" customFormat="1" ht="13.5">
      <c r="B45" s="540"/>
      <c r="C45" s="541"/>
      <c r="D45" s="541"/>
      <c r="E45" s="541"/>
      <c r="F45" s="541"/>
      <c r="G45" s="541"/>
      <c r="H45" s="544"/>
      <c r="I45" s="541"/>
      <c r="J45" s="541"/>
      <c r="K45" s="569"/>
      <c r="L45" s="570"/>
      <c r="M45" s="571"/>
      <c r="N45" s="569"/>
      <c r="O45" s="570"/>
      <c r="P45" s="570"/>
      <c r="Q45" s="570"/>
      <c r="R45" s="570"/>
      <c r="S45" s="576"/>
      <c r="T45" s="36"/>
      <c r="U45" s="560"/>
      <c r="V45" s="533"/>
      <c r="W45" s="544"/>
      <c r="X45" s="532"/>
      <c r="Y45" s="533"/>
      <c r="Z45" s="534"/>
    </row>
    <row r="46" spans="2:26" s="15" customFormat="1" ht="14.25" thickBot="1">
      <c r="B46" s="563"/>
      <c r="C46" s="564"/>
      <c r="D46" s="564"/>
      <c r="E46" s="564"/>
      <c r="F46" s="564"/>
      <c r="G46" s="564"/>
      <c r="H46" s="565"/>
      <c r="I46" s="564"/>
      <c r="J46" s="564"/>
      <c r="K46" s="572"/>
      <c r="L46" s="573"/>
      <c r="M46" s="574"/>
      <c r="N46" s="572"/>
      <c r="O46" s="573"/>
      <c r="P46" s="573"/>
      <c r="Q46" s="573"/>
      <c r="R46" s="573"/>
      <c r="S46" s="577"/>
      <c r="T46" s="36"/>
      <c r="U46" s="578"/>
      <c r="V46" s="536"/>
      <c r="W46" s="565"/>
      <c r="X46" s="535"/>
      <c r="Y46" s="536"/>
      <c r="Z46" s="537"/>
    </row>
    <row r="47" spans="2:26" ht="19.5" thickBot="1">
      <c r="B47" s="37" t="s">
        <v>63</v>
      </c>
    </row>
    <row r="48" spans="2:26" ht="9.9499999999999993" customHeight="1">
      <c r="B48" s="580" t="s">
        <v>64</v>
      </c>
      <c r="C48" s="586" t="s">
        <v>65</v>
      </c>
      <c r="D48" s="539"/>
      <c r="E48" s="539"/>
      <c r="F48" s="539" t="s">
        <v>66</v>
      </c>
      <c r="G48" s="539"/>
      <c r="H48" s="539"/>
      <c r="I48" s="543" t="s">
        <v>67</v>
      </c>
      <c r="J48" s="539"/>
      <c r="K48" s="539"/>
      <c r="L48" s="542" t="s">
        <v>68</v>
      </c>
      <c r="M48" s="542"/>
      <c r="N48" s="542"/>
      <c r="O48" s="546" t="s">
        <v>69</v>
      </c>
      <c r="P48" s="546"/>
      <c r="Q48" s="554"/>
      <c r="R48" s="15"/>
      <c r="S48" s="557" t="s">
        <v>61</v>
      </c>
      <c r="T48" s="558"/>
      <c r="U48" s="559"/>
      <c r="V48" s="561" t="s">
        <v>62</v>
      </c>
      <c r="W48" s="558"/>
      <c r="X48" s="562"/>
      <c r="Y48" s="15"/>
    </row>
    <row r="49" spans="2:34" ht="9.9499999999999993" customHeight="1">
      <c r="B49" s="581"/>
      <c r="C49" s="540"/>
      <c r="D49" s="541"/>
      <c r="E49" s="541"/>
      <c r="F49" s="541"/>
      <c r="G49" s="541"/>
      <c r="H49" s="541"/>
      <c r="I49" s="544"/>
      <c r="J49" s="541"/>
      <c r="K49" s="541"/>
      <c r="L49" s="583"/>
      <c r="M49" s="583"/>
      <c r="N49" s="583"/>
      <c r="O49" s="549"/>
      <c r="P49" s="549"/>
      <c r="Q49" s="555"/>
      <c r="R49" s="15"/>
      <c r="S49" s="560"/>
      <c r="T49" s="533"/>
      <c r="U49" s="544"/>
      <c r="V49" s="532"/>
      <c r="W49" s="533"/>
      <c r="X49" s="534"/>
      <c r="Y49" s="15"/>
    </row>
    <row r="50" spans="2:34" ht="9.9499999999999993" customHeight="1">
      <c r="B50" s="581"/>
      <c r="C50" s="540"/>
      <c r="D50" s="541"/>
      <c r="E50" s="541"/>
      <c r="F50" s="541"/>
      <c r="G50" s="541"/>
      <c r="H50" s="541"/>
      <c r="I50" s="544"/>
      <c r="J50" s="541"/>
      <c r="K50" s="541"/>
      <c r="L50" s="583"/>
      <c r="M50" s="583"/>
      <c r="N50" s="583"/>
      <c r="O50" s="549"/>
      <c r="P50" s="549"/>
      <c r="Q50" s="555"/>
      <c r="R50" s="15"/>
      <c r="S50" s="560"/>
      <c r="T50" s="533"/>
      <c r="U50" s="544"/>
      <c r="V50" s="532"/>
      <c r="W50" s="533"/>
      <c r="X50" s="534"/>
      <c r="Y50" s="15"/>
    </row>
    <row r="51" spans="2:34" ht="9.9499999999999993" customHeight="1">
      <c r="B51" s="581"/>
      <c r="C51" s="540"/>
      <c r="D51" s="541"/>
      <c r="E51" s="541"/>
      <c r="F51" s="541"/>
      <c r="G51" s="541"/>
      <c r="H51" s="541"/>
      <c r="I51" s="544"/>
      <c r="J51" s="541"/>
      <c r="K51" s="541"/>
      <c r="L51" s="583"/>
      <c r="M51" s="583"/>
      <c r="N51" s="583"/>
      <c r="O51" s="552"/>
      <c r="P51" s="552"/>
      <c r="Q51" s="556"/>
      <c r="R51" s="15"/>
      <c r="S51" s="560"/>
      <c r="T51" s="533"/>
      <c r="U51" s="544"/>
      <c r="V51" s="532"/>
      <c r="W51" s="533"/>
      <c r="X51" s="534"/>
      <c r="Y51" s="15"/>
    </row>
    <row r="52" spans="2:34" ht="12" customHeight="1">
      <c r="B52" s="581"/>
      <c r="C52" s="540"/>
      <c r="D52" s="541"/>
      <c r="E52" s="541"/>
      <c r="F52" s="541"/>
      <c r="G52" s="541"/>
      <c r="H52" s="541"/>
      <c r="I52" s="544"/>
      <c r="J52" s="541"/>
      <c r="K52" s="541"/>
      <c r="L52" s="541"/>
      <c r="M52" s="541"/>
      <c r="N52" s="541"/>
      <c r="O52" s="567"/>
      <c r="P52" s="567"/>
      <c r="Q52" s="575"/>
      <c r="R52" s="15"/>
      <c r="S52" s="560"/>
      <c r="T52" s="533"/>
      <c r="U52" s="544"/>
      <c r="V52" s="532"/>
      <c r="W52" s="533"/>
      <c r="X52" s="534"/>
      <c r="Y52" s="15"/>
    </row>
    <row r="53" spans="2:34" ht="12" customHeight="1">
      <c r="B53" s="581"/>
      <c r="C53" s="540"/>
      <c r="D53" s="541"/>
      <c r="E53" s="541"/>
      <c r="F53" s="541"/>
      <c r="G53" s="541"/>
      <c r="H53" s="541"/>
      <c r="I53" s="544"/>
      <c r="J53" s="541"/>
      <c r="K53" s="541"/>
      <c r="L53" s="541"/>
      <c r="M53" s="541"/>
      <c r="N53" s="541"/>
      <c r="O53" s="570"/>
      <c r="P53" s="570"/>
      <c r="Q53" s="576"/>
      <c r="R53" s="15"/>
      <c r="S53" s="560"/>
      <c r="T53" s="533"/>
      <c r="U53" s="544"/>
      <c r="V53" s="532"/>
      <c r="W53" s="533"/>
      <c r="X53" s="534"/>
      <c r="Y53" s="15"/>
    </row>
    <row r="54" spans="2:34" ht="12" customHeight="1">
      <c r="B54" s="581"/>
      <c r="C54" s="540"/>
      <c r="D54" s="541"/>
      <c r="E54" s="541"/>
      <c r="F54" s="541"/>
      <c r="G54" s="541"/>
      <c r="H54" s="541"/>
      <c r="I54" s="544"/>
      <c r="J54" s="541"/>
      <c r="K54" s="541"/>
      <c r="L54" s="541"/>
      <c r="M54" s="541"/>
      <c r="N54" s="541"/>
      <c r="O54" s="570"/>
      <c r="P54" s="570"/>
      <c r="Q54" s="576"/>
      <c r="R54" s="15"/>
      <c r="S54" s="560"/>
      <c r="T54" s="533"/>
      <c r="U54" s="544"/>
      <c r="V54" s="532"/>
      <c r="W54" s="533"/>
      <c r="X54" s="534"/>
      <c r="Y54" s="15"/>
    </row>
    <row r="55" spans="2:34" ht="12" customHeight="1" thickBot="1">
      <c r="B55" s="582"/>
      <c r="C55" s="563"/>
      <c r="D55" s="564"/>
      <c r="E55" s="564"/>
      <c r="F55" s="564"/>
      <c r="G55" s="564"/>
      <c r="H55" s="564"/>
      <c r="I55" s="565"/>
      <c r="J55" s="564"/>
      <c r="K55" s="564"/>
      <c r="L55" s="564"/>
      <c r="M55" s="564"/>
      <c r="N55" s="564"/>
      <c r="O55" s="573"/>
      <c r="P55" s="573"/>
      <c r="Q55" s="577"/>
      <c r="R55" s="15"/>
      <c r="S55" s="578"/>
      <c r="T55" s="536"/>
      <c r="U55" s="565"/>
      <c r="V55" s="535"/>
      <c r="W55" s="536"/>
      <c r="X55" s="537"/>
      <c r="Y55" s="15"/>
    </row>
    <row r="56" spans="2:34" ht="9.9499999999999993" customHeight="1">
      <c r="B56" s="580" t="s">
        <v>70</v>
      </c>
      <c r="C56" s="559" t="s">
        <v>65</v>
      </c>
      <c r="D56" s="539"/>
      <c r="E56" s="539"/>
      <c r="F56" s="539" t="s">
        <v>66</v>
      </c>
      <c r="G56" s="539"/>
      <c r="H56" s="539"/>
      <c r="I56" s="542" t="s">
        <v>72</v>
      </c>
      <c r="J56" s="542"/>
      <c r="K56" s="542"/>
      <c r="L56" s="545" t="s">
        <v>69</v>
      </c>
      <c r="M56" s="546"/>
      <c r="N56" s="554"/>
      <c r="O56" s="39"/>
      <c r="P56" s="39"/>
      <c r="Q56" s="39"/>
      <c r="R56"/>
      <c r="S56" s="579"/>
      <c r="T56" s="570"/>
      <c r="U56" s="570"/>
      <c r="V56" s="570"/>
      <c r="W56" s="570"/>
      <c r="X56" s="570"/>
      <c r="Y56" s="570"/>
      <c r="Z56" s="549"/>
      <c r="AA56" s="570"/>
      <c r="AB56" s="570"/>
      <c r="AC56" s="549"/>
      <c r="AD56" s="549"/>
      <c r="AE56" s="549"/>
      <c r="AF56" s="549"/>
      <c r="AG56" s="549"/>
      <c r="AH56" s="549"/>
    </row>
    <row r="57" spans="2:34" ht="9.9499999999999993" customHeight="1">
      <c r="B57" s="581"/>
      <c r="C57" s="544"/>
      <c r="D57" s="541"/>
      <c r="E57" s="541"/>
      <c r="F57" s="541"/>
      <c r="G57" s="541"/>
      <c r="H57" s="541"/>
      <c r="I57" s="583"/>
      <c r="J57" s="583"/>
      <c r="K57" s="583"/>
      <c r="L57" s="548"/>
      <c r="M57" s="549"/>
      <c r="N57" s="555"/>
      <c r="O57" s="39"/>
      <c r="P57" s="39"/>
      <c r="Q57" s="39"/>
      <c r="S57" s="579"/>
      <c r="T57" s="570"/>
      <c r="U57" s="570"/>
      <c r="V57" s="570"/>
      <c r="W57" s="570"/>
      <c r="X57" s="570"/>
      <c r="Y57" s="570"/>
      <c r="Z57" s="570"/>
      <c r="AA57" s="570"/>
      <c r="AB57" s="570"/>
      <c r="AC57" s="549"/>
      <c r="AD57" s="549"/>
      <c r="AE57" s="549"/>
      <c r="AF57" s="549"/>
      <c r="AG57" s="549"/>
      <c r="AH57" s="549"/>
    </row>
    <row r="58" spans="2:34" ht="9.9499999999999993" customHeight="1">
      <c r="B58" s="581"/>
      <c r="C58" s="544"/>
      <c r="D58" s="541"/>
      <c r="E58" s="541"/>
      <c r="F58" s="541"/>
      <c r="G58" s="541"/>
      <c r="H58" s="541"/>
      <c r="I58" s="583"/>
      <c r="J58" s="583"/>
      <c r="K58" s="583"/>
      <c r="L58" s="548"/>
      <c r="M58" s="549"/>
      <c r="N58" s="555"/>
      <c r="O58" s="39"/>
      <c r="P58" s="39"/>
      <c r="Q58" s="39"/>
      <c r="S58" s="579"/>
      <c r="T58" s="570"/>
      <c r="U58" s="570"/>
      <c r="V58" s="570"/>
      <c r="W58" s="570"/>
      <c r="X58" s="570"/>
      <c r="Y58" s="570"/>
      <c r="Z58" s="570"/>
      <c r="AA58" s="570"/>
      <c r="AB58" s="570"/>
      <c r="AC58" s="549"/>
      <c r="AD58" s="549"/>
      <c r="AE58" s="549"/>
      <c r="AF58" s="549"/>
      <c r="AG58" s="549"/>
      <c r="AH58" s="549"/>
    </row>
    <row r="59" spans="2:34" ht="9.9499999999999993" customHeight="1">
      <c r="B59" s="581"/>
      <c r="C59" s="544"/>
      <c r="D59" s="541"/>
      <c r="E59" s="541"/>
      <c r="F59" s="541"/>
      <c r="G59" s="541"/>
      <c r="H59" s="541"/>
      <c r="I59" s="583"/>
      <c r="J59" s="583"/>
      <c r="K59" s="583"/>
      <c r="L59" s="551"/>
      <c r="M59" s="552"/>
      <c r="N59" s="556"/>
      <c r="O59" s="39"/>
      <c r="P59" s="39"/>
      <c r="Q59" s="39"/>
      <c r="S59" s="579"/>
      <c r="T59" s="570"/>
      <c r="U59" s="570"/>
      <c r="V59" s="570"/>
      <c r="W59" s="570"/>
      <c r="X59" s="570"/>
      <c r="Y59" s="570"/>
      <c r="Z59" s="570"/>
      <c r="AA59" s="570"/>
      <c r="AB59" s="570"/>
      <c r="AC59" s="549"/>
      <c r="AD59" s="549"/>
      <c r="AE59" s="549"/>
      <c r="AF59" s="549"/>
      <c r="AG59" s="549"/>
      <c r="AH59" s="549"/>
    </row>
    <row r="60" spans="2:34" ht="12" customHeight="1">
      <c r="B60" s="581"/>
      <c r="C60" s="544"/>
      <c r="D60" s="541"/>
      <c r="E60" s="541"/>
      <c r="F60" s="541"/>
      <c r="G60" s="541"/>
      <c r="H60" s="541"/>
      <c r="I60" s="544"/>
      <c r="J60" s="541"/>
      <c r="K60" s="541"/>
      <c r="L60" s="541"/>
      <c r="M60" s="541"/>
      <c r="N60" s="584"/>
      <c r="O60" s="20"/>
      <c r="P60" s="15"/>
      <c r="Q60" s="15"/>
      <c r="S60" s="579"/>
      <c r="T60" s="570"/>
      <c r="U60" s="570"/>
      <c r="V60" s="570"/>
      <c r="W60" s="570"/>
      <c r="X60" s="570"/>
      <c r="Y60" s="570"/>
      <c r="Z60" s="570"/>
      <c r="AA60" s="570"/>
      <c r="AB60" s="570"/>
      <c r="AC60" s="570"/>
      <c r="AD60" s="570"/>
      <c r="AE60" s="570"/>
      <c r="AF60" s="570"/>
      <c r="AG60" s="570"/>
      <c r="AH60" s="570"/>
    </row>
    <row r="61" spans="2:34" ht="12" customHeight="1">
      <c r="B61" s="581"/>
      <c r="C61" s="544"/>
      <c r="D61" s="541"/>
      <c r="E61" s="541"/>
      <c r="F61" s="541"/>
      <c r="G61" s="541"/>
      <c r="H61" s="541"/>
      <c r="I61" s="544"/>
      <c r="J61" s="541"/>
      <c r="K61" s="541"/>
      <c r="L61" s="541"/>
      <c r="M61" s="541"/>
      <c r="N61" s="584"/>
      <c r="O61" s="15"/>
      <c r="P61" s="15"/>
      <c r="Q61" s="15"/>
      <c r="S61" s="579"/>
      <c r="T61" s="570"/>
      <c r="U61" s="570"/>
      <c r="V61" s="570"/>
      <c r="W61" s="570"/>
      <c r="X61" s="570"/>
      <c r="Y61" s="570"/>
      <c r="Z61" s="570"/>
      <c r="AA61" s="570"/>
      <c r="AB61" s="570"/>
      <c r="AC61" s="570"/>
      <c r="AD61" s="570"/>
      <c r="AE61" s="570"/>
      <c r="AF61" s="570"/>
      <c r="AG61" s="570"/>
      <c r="AH61" s="570"/>
    </row>
    <row r="62" spans="2:34" ht="12" customHeight="1">
      <c r="B62" s="581"/>
      <c r="C62" s="544"/>
      <c r="D62" s="541"/>
      <c r="E62" s="541"/>
      <c r="F62" s="541"/>
      <c r="G62" s="541"/>
      <c r="H62" s="541"/>
      <c r="I62" s="544"/>
      <c r="J62" s="541"/>
      <c r="K62" s="541"/>
      <c r="L62" s="541"/>
      <c r="M62" s="541"/>
      <c r="N62" s="584"/>
      <c r="O62" s="15"/>
      <c r="P62" s="15"/>
      <c r="Q62" s="15"/>
      <c r="S62" s="579"/>
      <c r="T62" s="570"/>
      <c r="U62" s="570"/>
      <c r="V62" s="570"/>
      <c r="W62" s="570"/>
      <c r="X62" s="570"/>
      <c r="Y62" s="570"/>
      <c r="Z62" s="570"/>
      <c r="AA62" s="570"/>
      <c r="AB62" s="570"/>
      <c r="AC62" s="570"/>
      <c r="AD62" s="570"/>
      <c r="AE62" s="570"/>
      <c r="AF62" s="570"/>
      <c r="AG62" s="570"/>
      <c r="AH62" s="570"/>
    </row>
    <row r="63" spans="2:34" ht="12" customHeight="1" thickBot="1">
      <c r="B63" s="582"/>
      <c r="C63" s="565"/>
      <c r="D63" s="564"/>
      <c r="E63" s="564"/>
      <c r="F63" s="564"/>
      <c r="G63" s="564"/>
      <c r="H63" s="564"/>
      <c r="I63" s="565"/>
      <c r="J63" s="564"/>
      <c r="K63" s="564"/>
      <c r="L63" s="564"/>
      <c r="M63" s="564"/>
      <c r="N63" s="585"/>
      <c r="O63" s="15"/>
      <c r="P63" s="15"/>
      <c r="Q63" s="15"/>
      <c r="S63" s="579"/>
      <c r="T63" s="570"/>
      <c r="U63" s="570"/>
      <c r="V63" s="570"/>
      <c r="W63" s="570"/>
      <c r="X63" s="570"/>
      <c r="Y63" s="570"/>
      <c r="Z63" s="570"/>
      <c r="AA63" s="570"/>
      <c r="AB63" s="570"/>
      <c r="AC63" s="570"/>
      <c r="AD63" s="570"/>
      <c r="AE63" s="570"/>
      <c r="AF63" s="570"/>
      <c r="AG63" s="570"/>
      <c r="AH63" s="570"/>
    </row>
  </sheetData>
  <mergeCells count="102">
    <mergeCell ref="B5:E6"/>
    <mergeCell ref="F5:Z5"/>
    <mergeCell ref="F6:H6"/>
    <mergeCell ref="J6:Y6"/>
    <mergeCell ref="B7:E7"/>
    <mergeCell ref="F7:Z7"/>
    <mergeCell ref="B3:Z3"/>
    <mergeCell ref="B4:E4"/>
    <mergeCell ref="F4:H4"/>
    <mergeCell ref="I4:K4"/>
    <mergeCell ref="L4:N4"/>
    <mergeCell ref="O4:Z4"/>
    <mergeCell ref="C24:E24"/>
    <mergeCell ref="F24:G24"/>
    <mergeCell ref="H24:L24"/>
    <mergeCell ref="M24:Y24"/>
    <mergeCell ref="C25:C31"/>
    <mergeCell ref="D25:G26"/>
    <mergeCell ref="H25:I26"/>
    <mergeCell ref="J25:J26"/>
    <mergeCell ref="K25:L26"/>
    <mergeCell ref="W25:Y26"/>
    <mergeCell ref="B26:B29"/>
    <mergeCell ref="H27:J29"/>
    <mergeCell ref="K27:X29"/>
    <mergeCell ref="N31:O31"/>
    <mergeCell ref="P31:Q31"/>
    <mergeCell ref="R31:Y31"/>
    <mergeCell ref="M25:M26"/>
    <mergeCell ref="N25:O26"/>
    <mergeCell ref="P25:P26"/>
    <mergeCell ref="Q25:R26"/>
    <mergeCell ref="S25:S26"/>
    <mergeCell ref="U25:V26"/>
    <mergeCell ref="B33:B36"/>
    <mergeCell ref="H34:J36"/>
    <mergeCell ref="K34:X36"/>
    <mergeCell ref="N37:O37"/>
    <mergeCell ref="P37:Q37"/>
    <mergeCell ref="R37:Y37"/>
    <mergeCell ref="N32:O33"/>
    <mergeCell ref="P32:P33"/>
    <mergeCell ref="Q32:R33"/>
    <mergeCell ref="S32:S33"/>
    <mergeCell ref="U32:V33"/>
    <mergeCell ref="W32:Y33"/>
    <mergeCell ref="C32:C37"/>
    <mergeCell ref="D32:G33"/>
    <mergeCell ref="H32:I33"/>
    <mergeCell ref="J32:J33"/>
    <mergeCell ref="K32:L33"/>
    <mergeCell ref="M32:M33"/>
    <mergeCell ref="B43:D46"/>
    <mergeCell ref="E43:G46"/>
    <mergeCell ref="H43:J46"/>
    <mergeCell ref="K43:M46"/>
    <mergeCell ref="U43:W46"/>
    <mergeCell ref="X43:Z46"/>
    <mergeCell ref="B39:D42"/>
    <mergeCell ref="E39:G42"/>
    <mergeCell ref="H39:J42"/>
    <mergeCell ref="K39:M42"/>
    <mergeCell ref="C52:E55"/>
    <mergeCell ref="F52:H55"/>
    <mergeCell ref="I52:K55"/>
    <mergeCell ref="L52:N55"/>
    <mergeCell ref="O52:Q55"/>
    <mergeCell ref="S52:U55"/>
    <mergeCell ref="V52:X55"/>
    <mergeCell ref="B48:B55"/>
    <mergeCell ref="C48:E51"/>
    <mergeCell ref="F48:H51"/>
    <mergeCell ref="I48:K51"/>
    <mergeCell ref="L48:N51"/>
    <mergeCell ref="O48:Q51"/>
    <mergeCell ref="C60:E63"/>
    <mergeCell ref="F60:H63"/>
    <mergeCell ref="I60:K63"/>
    <mergeCell ref="L60:N63"/>
    <mergeCell ref="T60:V63"/>
    <mergeCell ref="B56:B63"/>
    <mergeCell ref="C56:E59"/>
    <mergeCell ref="F56:H59"/>
    <mergeCell ref="I56:K59"/>
    <mergeCell ref="L56:N59"/>
    <mergeCell ref="S56:S63"/>
    <mergeCell ref="W60:Y63"/>
    <mergeCell ref="Z60:AB63"/>
    <mergeCell ref="AC60:AE63"/>
    <mergeCell ref="AF60:AH63"/>
    <mergeCell ref="O30:Q30"/>
    <mergeCell ref="T56:V59"/>
    <mergeCell ref="W56:Y59"/>
    <mergeCell ref="Z56:AB59"/>
    <mergeCell ref="AC56:AE59"/>
    <mergeCell ref="AF56:AH59"/>
    <mergeCell ref="S48:U51"/>
    <mergeCell ref="V48:X51"/>
    <mergeCell ref="U39:W42"/>
    <mergeCell ref="X39:Z42"/>
    <mergeCell ref="N39:S42"/>
    <mergeCell ref="N43:S46"/>
  </mergeCells>
  <phoneticPr fontId="3"/>
  <conditionalFormatting sqref="F7:Z7">
    <cfRule type="containsBlanks" dxfId="10" priority="4">
      <formula>LEN(TRIM(F7))=0</formula>
    </cfRule>
  </conditionalFormatting>
  <conditionalFormatting sqref="O30">
    <cfRule type="containsBlanks" dxfId="9" priority="1">
      <formula>LEN(TRIM(O30))=0</formula>
    </cfRule>
  </conditionalFormatting>
  <conditionalFormatting sqref="O4:Z4">
    <cfRule type="containsBlanks" dxfId="8" priority="2">
      <formula>LEN(TRIM(O4))=0</formula>
    </cfRule>
  </conditionalFormatting>
  <conditionalFormatting sqref="R31:Y31">
    <cfRule type="containsBlanks" dxfId="7" priority="3">
      <formula>LEN(TRIM(R31))=0</formula>
    </cfRule>
  </conditionalFormatting>
  <printOptions horizontalCentered="1"/>
  <pageMargins left="0.78740157480314965" right="0.78740157480314965" top="0.98425196850393704" bottom="0.98425196850393704" header="0.51181102362204722" footer="0.51181102362204722"/>
  <pageSetup paperSize="9" scale="86"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44263-143B-4A48-8E4B-AB61F5047503}">
  <sheetPr>
    <pageSetUpPr fitToPage="1"/>
  </sheetPr>
  <dimension ref="B1:AZ62"/>
  <sheetViews>
    <sheetView view="pageBreakPreview" zoomScaleNormal="95" zoomScaleSheetLayoutView="100" workbookViewId="0"/>
  </sheetViews>
  <sheetFormatPr defaultRowHeight="18.75"/>
  <cols>
    <col min="1" max="1" width="39.375" style="38" customWidth="1"/>
    <col min="2" max="19" width="3.375" style="38" customWidth="1"/>
    <col min="20" max="20" width="1.25" style="38" customWidth="1"/>
    <col min="21" max="165" width="3.375" style="38" customWidth="1"/>
    <col min="166" max="258" width="9" style="38"/>
    <col min="259" max="421" width="3.375" style="38" customWidth="1"/>
    <col min="422" max="514" width="9" style="38"/>
    <col min="515" max="677" width="3.375" style="38" customWidth="1"/>
    <col min="678" max="770" width="9" style="38"/>
    <col min="771" max="933" width="3.375" style="38" customWidth="1"/>
    <col min="934" max="1026" width="9" style="38"/>
    <col min="1027" max="1189" width="3.375" style="38" customWidth="1"/>
    <col min="1190" max="1282" width="9" style="38"/>
    <col min="1283" max="1445" width="3.375" style="38" customWidth="1"/>
    <col min="1446" max="1538" width="9" style="38"/>
    <col min="1539" max="1701" width="3.375" style="38" customWidth="1"/>
    <col min="1702" max="1794" width="9" style="38"/>
    <col min="1795" max="1957" width="3.375" style="38" customWidth="1"/>
    <col min="1958" max="2050" width="9" style="38"/>
    <col min="2051" max="2213" width="3.375" style="38" customWidth="1"/>
    <col min="2214" max="2306" width="9" style="38"/>
    <col min="2307" max="2469" width="3.375" style="38" customWidth="1"/>
    <col min="2470" max="2562" width="9" style="38"/>
    <col min="2563" max="2725" width="3.375" style="38" customWidth="1"/>
    <col min="2726" max="2818" width="9" style="38"/>
    <col min="2819" max="2981" width="3.375" style="38" customWidth="1"/>
    <col min="2982" max="3074" width="9" style="38"/>
    <col min="3075" max="3237" width="3.375" style="38" customWidth="1"/>
    <col min="3238" max="3330" width="9" style="38"/>
    <col min="3331" max="3493" width="3.375" style="38" customWidth="1"/>
    <col min="3494" max="3586" width="9" style="38"/>
    <col min="3587" max="3749" width="3.375" style="38" customWidth="1"/>
    <col min="3750" max="3842" width="9" style="38"/>
    <col min="3843" max="4005" width="3.375" style="38" customWidth="1"/>
    <col min="4006" max="4098" width="9" style="38"/>
    <col min="4099" max="4261" width="3.375" style="38" customWidth="1"/>
    <col min="4262" max="4354" width="9" style="38"/>
    <col min="4355" max="4517" width="3.375" style="38" customWidth="1"/>
    <col min="4518" max="4610" width="9" style="38"/>
    <col min="4611" max="4773" width="3.375" style="38" customWidth="1"/>
    <col min="4774" max="4866" width="9" style="38"/>
    <col min="4867" max="5029" width="3.375" style="38" customWidth="1"/>
    <col min="5030" max="5122" width="9" style="38"/>
    <col min="5123" max="5285" width="3.375" style="38" customWidth="1"/>
    <col min="5286" max="5378" width="9" style="38"/>
    <col min="5379" max="5541" width="3.375" style="38" customWidth="1"/>
    <col min="5542" max="5634" width="9" style="38"/>
    <col min="5635" max="5797" width="3.375" style="38" customWidth="1"/>
    <col min="5798" max="5890" width="9" style="38"/>
    <col min="5891" max="6053" width="3.375" style="38" customWidth="1"/>
    <col min="6054" max="6146" width="9" style="38"/>
    <col min="6147" max="6309" width="3.375" style="38" customWidth="1"/>
    <col min="6310" max="6402" width="9" style="38"/>
    <col min="6403" max="6565" width="3.375" style="38" customWidth="1"/>
    <col min="6566" max="6658" width="9" style="38"/>
    <col min="6659" max="6821" width="3.375" style="38" customWidth="1"/>
    <col min="6822" max="6914" width="9" style="38"/>
    <col min="6915" max="7077" width="3.375" style="38" customWidth="1"/>
    <col min="7078" max="7170" width="9" style="38"/>
    <col min="7171" max="7333" width="3.375" style="38" customWidth="1"/>
    <col min="7334" max="7426" width="9" style="38"/>
    <col min="7427" max="7589" width="3.375" style="38" customWidth="1"/>
    <col min="7590" max="7682" width="9" style="38"/>
    <col min="7683" max="7845" width="3.375" style="38" customWidth="1"/>
    <col min="7846" max="7938" width="9" style="38"/>
    <col min="7939" max="8101" width="3.375" style="38" customWidth="1"/>
    <col min="8102" max="8194" width="9" style="38"/>
    <col min="8195" max="8357" width="3.375" style="38" customWidth="1"/>
    <col min="8358" max="8450" width="9" style="38"/>
    <col min="8451" max="8613" width="3.375" style="38" customWidth="1"/>
    <col min="8614" max="8706" width="9" style="38"/>
    <col min="8707" max="8869" width="3.375" style="38" customWidth="1"/>
    <col min="8870" max="8962" width="9" style="38"/>
    <col min="8963" max="9125" width="3.375" style="38" customWidth="1"/>
    <col min="9126" max="9218" width="9" style="38"/>
    <col min="9219" max="9381" width="3.375" style="38" customWidth="1"/>
    <col min="9382" max="9474" width="9" style="38"/>
    <col min="9475" max="9637" width="3.375" style="38" customWidth="1"/>
    <col min="9638" max="9730" width="9" style="38"/>
    <col min="9731" max="9893" width="3.375" style="38" customWidth="1"/>
    <col min="9894" max="9986" width="9" style="38"/>
    <col min="9987" max="10149" width="3.375" style="38" customWidth="1"/>
    <col min="10150" max="10242" width="9" style="38"/>
    <col min="10243" max="10405" width="3.375" style="38" customWidth="1"/>
    <col min="10406" max="10498" width="9" style="38"/>
    <col min="10499" max="10661" width="3.375" style="38" customWidth="1"/>
    <col min="10662" max="10754" width="9" style="38"/>
    <col min="10755" max="10917" width="3.375" style="38" customWidth="1"/>
    <col min="10918" max="11010" width="9" style="38"/>
    <col min="11011" max="11173" width="3.375" style="38" customWidth="1"/>
    <col min="11174" max="11266" width="9" style="38"/>
    <col min="11267" max="11429" width="3.375" style="38" customWidth="1"/>
    <col min="11430" max="11522" width="9" style="38"/>
    <col min="11523" max="11685" width="3.375" style="38" customWidth="1"/>
    <col min="11686" max="11778" width="9" style="38"/>
    <col min="11779" max="11941" width="3.375" style="38" customWidth="1"/>
    <col min="11942" max="12034" width="9" style="38"/>
    <col min="12035" max="12197" width="3.375" style="38" customWidth="1"/>
    <col min="12198" max="12290" width="9" style="38"/>
    <col min="12291" max="12453" width="3.375" style="38" customWidth="1"/>
    <col min="12454" max="12546" width="9" style="38"/>
    <col min="12547" max="12709" width="3.375" style="38" customWidth="1"/>
    <col min="12710" max="12802" width="9" style="38"/>
    <col min="12803" max="12965" width="3.375" style="38" customWidth="1"/>
    <col min="12966" max="13058" width="9" style="38"/>
    <col min="13059" max="13221" width="3.375" style="38" customWidth="1"/>
    <col min="13222" max="13314" width="9" style="38"/>
    <col min="13315" max="13477" width="3.375" style="38" customWidth="1"/>
    <col min="13478" max="13570" width="9" style="38"/>
    <col min="13571" max="13733" width="3.375" style="38" customWidth="1"/>
    <col min="13734" max="13826" width="9" style="38"/>
    <col min="13827" max="13989" width="3.375" style="38" customWidth="1"/>
    <col min="13990" max="14082" width="9" style="38"/>
    <col min="14083" max="14245" width="3.375" style="38" customWidth="1"/>
    <col min="14246" max="14338" width="9" style="38"/>
    <col min="14339" max="14501" width="3.375" style="38" customWidth="1"/>
    <col min="14502" max="14594" width="9" style="38"/>
    <col min="14595" max="14757" width="3.375" style="38" customWidth="1"/>
    <col min="14758" max="14850" width="9" style="38"/>
    <col min="14851" max="15013" width="3.375" style="38" customWidth="1"/>
    <col min="15014" max="15106" width="9" style="38"/>
    <col min="15107" max="15269" width="3.375" style="38" customWidth="1"/>
    <col min="15270" max="15362" width="9" style="38"/>
    <col min="15363" max="15525" width="3.375" style="38" customWidth="1"/>
    <col min="15526" max="15618" width="9" style="38"/>
    <col min="15619" max="15781" width="3.375" style="38" customWidth="1"/>
    <col min="15782" max="15874" width="9" style="38"/>
    <col min="15875" max="16037" width="3.375" style="38" customWidth="1"/>
    <col min="16038" max="16130" width="9" style="38"/>
    <col min="16131" max="16293" width="3.375" style="38" customWidth="1"/>
    <col min="16294" max="16384" width="9" style="38"/>
  </cols>
  <sheetData>
    <row r="1" spans="2:52" ht="24" customHeight="1"/>
    <row r="2" spans="2:52" s="15" customFormat="1" ht="13.5">
      <c r="B2" s="12" t="s">
        <v>27</v>
      </c>
    </row>
    <row r="3" spans="2:52" s="15" customFormat="1" ht="30" customHeight="1" thickBot="1">
      <c r="B3" s="610" t="s">
        <v>28</v>
      </c>
      <c r="C3" s="610"/>
      <c r="D3" s="610"/>
      <c r="E3" s="610"/>
      <c r="F3" s="610"/>
      <c r="G3" s="610"/>
      <c r="H3" s="610"/>
      <c r="I3" s="610"/>
      <c r="J3" s="610"/>
      <c r="K3" s="610"/>
      <c r="L3" s="610"/>
      <c r="M3" s="610"/>
      <c r="N3" s="610"/>
      <c r="O3" s="610"/>
      <c r="P3" s="610"/>
      <c r="Q3" s="610"/>
      <c r="R3" s="610"/>
      <c r="S3" s="610"/>
      <c r="T3" s="610"/>
      <c r="U3" s="610"/>
      <c r="V3" s="610"/>
      <c r="W3" s="610"/>
      <c r="X3" s="610"/>
      <c r="Y3" s="610"/>
      <c r="Z3" s="610"/>
    </row>
    <row r="4" spans="2:52" s="15" customFormat="1" ht="26.1" customHeight="1">
      <c r="B4" s="611" t="s">
        <v>29</v>
      </c>
      <c r="C4" s="558"/>
      <c r="D4" s="558"/>
      <c r="E4" s="562"/>
      <c r="F4" s="612" t="s">
        <v>30</v>
      </c>
      <c r="G4" s="613"/>
      <c r="H4" s="613"/>
      <c r="I4" s="558" t="s">
        <v>31</v>
      </c>
      <c r="J4" s="613"/>
      <c r="K4" s="614"/>
      <c r="L4" s="615" t="s">
        <v>32</v>
      </c>
      <c r="M4" s="558"/>
      <c r="N4" s="559"/>
      <c r="O4" s="641"/>
      <c r="P4" s="642"/>
      <c r="Q4" s="642"/>
      <c r="R4" s="642"/>
      <c r="S4" s="642"/>
      <c r="T4" s="642"/>
      <c r="U4" s="642"/>
      <c r="V4" s="642"/>
      <c r="W4" s="642"/>
      <c r="X4" s="642"/>
      <c r="Y4" s="642"/>
      <c r="Z4" s="643"/>
      <c r="AB4" s="88" t="s">
        <v>216</v>
      </c>
    </row>
    <row r="5" spans="2:52" s="15" customFormat="1" ht="26.1" customHeight="1">
      <c r="B5" s="560" t="s">
        <v>33</v>
      </c>
      <c r="C5" s="533"/>
      <c r="D5" s="533"/>
      <c r="E5" s="534"/>
      <c r="F5" s="604" t="s">
        <v>206</v>
      </c>
      <c r="G5" s="593"/>
      <c r="H5" s="593"/>
      <c r="I5" s="593"/>
      <c r="J5" s="593"/>
      <c r="K5" s="593"/>
      <c r="L5" s="593"/>
      <c r="M5" s="593"/>
      <c r="N5" s="593"/>
      <c r="O5" s="593"/>
      <c r="P5" s="593"/>
      <c r="Q5" s="593"/>
      <c r="R5" s="593"/>
      <c r="S5" s="593"/>
      <c r="T5" s="593"/>
      <c r="U5" s="593"/>
      <c r="V5" s="593"/>
      <c r="W5" s="593"/>
      <c r="X5" s="593"/>
      <c r="Y5" s="593"/>
      <c r="Z5" s="605"/>
      <c r="AB5" s="15" t="s">
        <v>211</v>
      </c>
    </row>
    <row r="6" spans="2:52" s="15" customFormat="1" ht="26.1" customHeight="1">
      <c r="B6" s="560"/>
      <c r="C6" s="533"/>
      <c r="D6" s="533"/>
      <c r="E6" s="534"/>
      <c r="F6" s="570" t="s">
        <v>35</v>
      </c>
      <c r="G6" s="570"/>
      <c r="H6" s="570"/>
      <c r="I6" s="14" t="s">
        <v>36</v>
      </c>
      <c r="J6" s="594"/>
      <c r="K6" s="594"/>
      <c r="L6" s="594"/>
      <c r="M6" s="594"/>
      <c r="N6" s="594"/>
      <c r="O6" s="594"/>
      <c r="P6" s="594"/>
      <c r="Q6" s="594"/>
      <c r="R6" s="594"/>
      <c r="S6" s="594"/>
      <c r="T6" s="594"/>
      <c r="U6" s="594"/>
      <c r="V6" s="594"/>
      <c r="W6" s="594"/>
      <c r="X6" s="594"/>
      <c r="Y6" s="594"/>
      <c r="Z6" s="16" t="s">
        <v>37</v>
      </c>
    </row>
    <row r="7" spans="2:52" s="15" customFormat="1" ht="26.1" customHeight="1" thickBot="1">
      <c r="B7" s="606" t="s">
        <v>3</v>
      </c>
      <c r="C7" s="567"/>
      <c r="D7" s="567"/>
      <c r="E7" s="575"/>
      <c r="F7" s="607" t="str">
        <f>IF(基本情報入力!J4="","",基本情報入力!J4)</f>
        <v/>
      </c>
      <c r="G7" s="608"/>
      <c r="H7" s="608"/>
      <c r="I7" s="608"/>
      <c r="J7" s="608"/>
      <c r="K7" s="608"/>
      <c r="L7" s="608"/>
      <c r="M7" s="608"/>
      <c r="N7" s="608"/>
      <c r="O7" s="608"/>
      <c r="P7" s="608"/>
      <c r="Q7" s="608"/>
      <c r="R7" s="608"/>
      <c r="S7" s="608"/>
      <c r="T7" s="608"/>
      <c r="U7" s="608"/>
      <c r="V7" s="608"/>
      <c r="W7" s="608"/>
      <c r="X7" s="608"/>
      <c r="Y7" s="608"/>
      <c r="Z7" s="609"/>
    </row>
    <row r="8" spans="2:52" s="15" customFormat="1" ht="18" customHeight="1">
      <c r="B8" s="17"/>
      <c r="C8" s="18" t="s">
        <v>38</v>
      </c>
      <c r="D8" s="18"/>
      <c r="E8" s="18"/>
      <c r="F8" s="18"/>
      <c r="G8" s="18"/>
      <c r="H8" s="18"/>
      <c r="I8" s="18"/>
      <c r="J8" s="18"/>
      <c r="K8" s="18"/>
      <c r="L8" s="18"/>
      <c r="M8" s="18"/>
      <c r="N8" s="18"/>
      <c r="O8" s="18"/>
      <c r="P8" s="18"/>
      <c r="Q8" s="18"/>
      <c r="R8" s="18"/>
      <c r="S8" s="18"/>
      <c r="T8" s="18"/>
      <c r="U8" s="18"/>
      <c r="V8" s="18"/>
      <c r="W8" s="18"/>
      <c r="X8" s="18"/>
      <c r="Y8" s="18"/>
      <c r="Z8" s="19"/>
    </row>
    <row r="9" spans="2:52" s="15" customFormat="1" ht="18" customHeight="1">
      <c r="B9" s="20"/>
      <c r="C9" s="137" t="s">
        <v>247</v>
      </c>
      <c r="D9" s="137"/>
      <c r="E9" s="137"/>
      <c r="F9" s="137"/>
      <c r="G9" s="137"/>
      <c r="H9" s="137"/>
      <c r="I9" s="137"/>
      <c r="J9" s="137"/>
      <c r="K9" s="137"/>
      <c r="L9" s="137"/>
      <c r="M9" s="137"/>
      <c r="N9" s="137"/>
      <c r="O9" s="137"/>
      <c r="P9" s="137"/>
      <c r="Q9" s="137"/>
      <c r="R9" s="137"/>
      <c r="S9" s="137"/>
      <c r="T9" s="137"/>
      <c r="U9" s="137"/>
      <c r="V9" s="137"/>
      <c r="W9" s="137"/>
      <c r="X9" s="137"/>
      <c r="Y9" s="137"/>
      <c r="Z9" s="16"/>
      <c r="AD9" s="136"/>
      <c r="AE9" s="136"/>
      <c r="AF9" s="136"/>
      <c r="AG9" s="136"/>
      <c r="AH9" s="136"/>
      <c r="AI9" s="136"/>
      <c r="AJ9" s="136"/>
      <c r="AK9" s="136"/>
      <c r="AL9" s="136"/>
      <c r="AM9" s="136"/>
      <c r="AN9" s="136"/>
      <c r="AO9" s="136"/>
      <c r="AP9" s="136"/>
      <c r="AQ9" s="136"/>
      <c r="AR9" s="136"/>
      <c r="AS9" s="136"/>
      <c r="AT9" s="136"/>
      <c r="AU9" s="136"/>
      <c r="AV9" s="136"/>
      <c r="AW9" s="136"/>
      <c r="AX9" s="136"/>
      <c r="AY9" s="136"/>
      <c r="AZ9" s="136"/>
    </row>
    <row r="10" spans="2:52" s="15" customFormat="1" ht="18" customHeight="1">
      <c r="B10" s="20"/>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row>
    <row r="11" spans="2:52" s="15" customFormat="1" ht="18" customHeight="1">
      <c r="B11" s="20"/>
      <c r="C11" s="137" t="s">
        <v>248</v>
      </c>
      <c r="D11" s="137"/>
      <c r="E11" s="137"/>
      <c r="F11" s="137"/>
      <c r="G11" s="137"/>
      <c r="H11" s="137"/>
      <c r="I11" s="137"/>
      <c r="J11" s="137"/>
      <c r="K11" s="137"/>
      <c r="L11" s="137"/>
      <c r="M11" s="137"/>
      <c r="N11" s="137"/>
      <c r="O11" s="137"/>
      <c r="P11" s="137"/>
      <c r="Q11" s="137"/>
      <c r="R11" s="137"/>
      <c r="S11" s="137"/>
      <c r="T11" s="137"/>
      <c r="U11" s="137"/>
      <c r="V11" s="137"/>
      <c r="W11" s="137"/>
      <c r="X11" s="137"/>
      <c r="Y11" s="137"/>
      <c r="Z11" s="1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row>
    <row r="12" spans="2:52" s="15" customFormat="1" ht="18" customHeight="1">
      <c r="B12" s="20"/>
      <c r="C12" s="137" t="s">
        <v>249</v>
      </c>
      <c r="D12" s="137"/>
      <c r="E12" s="137"/>
      <c r="F12" s="137"/>
      <c r="G12" s="137"/>
      <c r="H12" s="137"/>
      <c r="I12" s="137"/>
      <c r="J12" s="137"/>
      <c r="K12" s="137"/>
      <c r="L12" s="137"/>
      <c r="M12" s="137"/>
      <c r="N12" s="137"/>
      <c r="O12" s="137"/>
      <c r="P12" s="137"/>
      <c r="Q12" s="137"/>
      <c r="R12" s="137"/>
      <c r="S12" s="137"/>
      <c r="T12" s="137"/>
      <c r="U12" s="137"/>
      <c r="V12" s="137"/>
      <c r="W12" s="137"/>
      <c r="X12" s="137"/>
      <c r="Y12" s="137"/>
      <c r="Z12" s="1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2:52" s="15" customFormat="1" ht="18" customHeight="1">
      <c r="B13" s="20"/>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row>
    <row r="14" spans="2:52" s="15" customFormat="1" ht="18" customHeight="1">
      <c r="B14" s="20"/>
      <c r="C14" s="137" t="s">
        <v>250</v>
      </c>
      <c r="D14" s="137"/>
      <c r="E14" s="137"/>
      <c r="F14" s="137"/>
      <c r="G14" s="137"/>
      <c r="H14" s="137"/>
      <c r="I14" s="137"/>
      <c r="J14" s="137"/>
      <c r="K14" s="137"/>
      <c r="L14" s="137"/>
      <c r="M14" s="137"/>
      <c r="N14" s="137"/>
      <c r="O14" s="137"/>
      <c r="P14" s="137"/>
      <c r="Q14" s="137"/>
      <c r="R14" s="137"/>
      <c r="S14" s="137"/>
      <c r="T14" s="137"/>
      <c r="U14" s="137"/>
      <c r="V14" s="137"/>
      <c r="W14" s="137"/>
      <c r="X14" s="137"/>
      <c r="Y14" s="137"/>
      <c r="Z14" s="1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row>
    <row r="15" spans="2:52" s="15" customFormat="1" ht="18" customHeight="1">
      <c r="B15" s="20"/>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row>
    <row r="16" spans="2:52" s="15" customFormat="1" ht="18" customHeight="1">
      <c r="B16" s="20"/>
      <c r="C16" s="137" t="s">
        <v>251</v>
      </c>
      <c r="D16" s="137"/>
      <c r="E16" s="137"/>
      <c r="F16" s="137"/>
      <c r="G16" s="137"/>
      <c r="H16" s="137"/>
      <c r="I16" s="137"/>
      <c r="J16" s="137"/>
      <c r="K16" s="137"/>
      <c r="L16" s="137"/>
      <c r="M16" s="137"/>
      <c r="N16" s="137"/>
      <c r="O16" s="137"/>
      <c r="P16" s="137"/>
      <c r="Q16" s="137"/>
      <c r="R16" s="137"/>
      <c r="S16" s="137"/>
      <c r="T16" s="137"/>
      <c r="U16" s="137"/>
      <c r="V16" s="137"/>
      <c r="W16" s="137"/>
      <c r="X16" s="137"/>
      <c r="Y16" s="137"/>
      <c r="Z16" s="1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row>
    <row r="17" spans="2:52" s="15" customFormat="1" ht="18" customHeight="1">
      <c r="B17" s="20"/>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row>
    <row r="18" spans="2:52" s="15" customFormat="1" ht="18" customHeight="1">
      <c r="B18" s="20"/>
      <c r="C18" s="137" t="s">
        <v>252</v>
      </c>
      <c r="D18" s="137"/>
      <c r="E18" s="137"/>
      <c r="F18" s="137"/>
      <c r="G18" s="137"/>
      <c r="H18" s="137"/>
      <c r="I18" s="137"/>
      <c r="J18" s="137"/>
      <c r="K18" s="137"/>
      <c r="L18" s="137"/>
      <c r="M18" s="137"/>
      <c r="N18" s="137"/>
      <c r="O18" s="137"/>
      <c r="P18" s="137"/>
      <c r="Q18" s="137"/>
      <c r="R18" s="137"/>
      <c r="S18" s="137"/>
      <c r="T18" s="137"/>
      <c r="U18" s="137"/>
      <c r="V18" s="137"/>
      <c r="W18" s="137"/>
      <c r="X18" s="137"/>
      <c r="Y18" s="137"/>
      <c r="Z18" s="1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row>
    <row r="19" spans="2:52" s="15" customFormat="1" ht="18" customHeight="1">
      <c r="B19" s="20"/>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row>
    <row r="20" spans="2:52" s="15" customFormat="1" ht="18" customHeight="1">
      <c r="B20" s="20"/>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row>
    <row r="21" spans="2:52" s="15" customFormat="1" ht="18" customHeight="1">
      <c r="B21" s="20"/>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row>
    <row r="22" spans="2:52" s="15" customFormat="1" ht="18" customHeight="1">
      <c r="B22" s="20"/>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row>
    <row r="23" spans="2:52" s="15" customFormat="1" ht="18" customHeight="1">
      <c r="B23" s="20"/>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row>
    <row r="24" spans="2:52" s="15" customFormat="1" ht="26.1" customHeight="1" thickBot="1">
      <c r="B24" s="21"/>
      <c r="C24" s="573"/>
      <c r="D24" s="573"/>
      <c r="E24" s="573"/>
      <c r="F24" s="573"/>
      <c r="G24" s="573"/>
      <c r="H24" s="573"/>
      <c r="I24" s="573"/>
      <c r="J24" s="573"/>
      <c r="K24" s="573"/>
      <c r="L24" s="573"/>
      <c r="M24" s="596"/>
      <c r="N24" s="596"/>
      <c r="O24" s="596"/>
      <c r="P24" s="596"/>
      <c r="Q24" s="596"/>
      <c r="R24" s="596"/>
      <c r="S24" s="596"/>
      <c r="T24" s="596"/>
      <c r="U24" s="596"/>
      <c r="V24" s="596"/>
      <c r="W24" s="596"/>
      <c r="X24" s="596"/>
      <c r="Y24" s="596"/>
      <c r="Z24" s="22"/>
    </row>
    <row r="25" spans="2:52" s="15" customFormat="1" ht="15.95" customHeight="1">
      <c r="B25" s="23"/>
      <c r="C25" s="628" t="s">
        <v>7</v>
      </c>
      <c r="D25" s="570" t="s">
        <v>41</v>
      </c>
      <c r="E25" s="570"/>
      <c r="F25" s="570"/>
      <c r="G25" s="570"/>
      <c r="H25" s="629" t="s">
        <v>42</v>
      </c>
      <c r="I25" s="629"/>
      <c r="J25" s="570"/>
      <c r="K25" s="630" t="s">
        <v>43</v>
      </c>
      <c r="L25" s="630"/>
      <c r="M25" s="570"/>
      <c r="N25" s="630" t="s">
        <v>44</v>
      </c>
      <c r="O25" s="630"/>
      <c r="P25" s="570"/>
      <c r="Q25" s="630" t="s">
        <v>45</v>
      </c>
      <c r="R25" s="630"/>
      <c r="S25" s="570"/>
      <c r="T25" s="24"/>
      <c r="U25" s="630" t="s">
        <v>56</v>
      </c>
      <c r="V25" s="630"/>
      <c r="W25" s="570" t="s">
        <v>47</v>
      </c>
      <c r="X25" s="570"/>
      <c r="Y25" s="570"/>
      <c r="Z25" s="16"/>
    </row>
    <row r="26" spans="2:52" s="15" customFormat="1" ht="15.95" customHeight="1">
      <c r="B26" s="631" t="s">
        <v>48</v>
      </c>
      <c r="C26" s="590"/>
      <c r="D26" s="570"/>
      <c r="E26" s="570"/>
      <c r="F26" s="570"/>
      <c r="G26" s="570"/>
      <c r="H26" s="601"/>
      <c r="I26" s="601"/>
      <c r="J26" s="570"/>
      <c r="K26" s="570"/>
      <c r="L26" s="570"/>
      <c r="M26" s="570"/>
      <c r="N26" s="570"/>
      <c r="O26" s="570"/>
      <c r="P26" s="570"/>
      <c r="Q26" s="570"/>
      <c r="R26" s="570"/>
      <c r="S26" s="570"/>
      <c r="T26" s="24"/>
      <c r="U26" s="570"/>
      <c r="V26" s="570"/>
      <c r="W26" s="570"/>
      <c r="X26" s="570"/>
      <c r="Y26" s="570"/>
      <c r="Z26" s="16"/>
    </row>
    <row r="27" spans="2:52" s="15" customFormat="1" ht="15.95" customHeight="1">
      <c r="B27" s="631"/>
      <c r="C27" s="590"/>
      <c r="H27" s="594" t="s">
        <v>49</v>
      </c>
      <c r="I27" s="594"/>
      <c r="J27" s="594"/>
      <c r="K27" s="595" t="s">
        <v>208</v>
      </c>
      <c r="L27" s="595"/>
      <c r="M27" s="595"/>
      <c r="N27" s="595"/>
      <c r="O27" s="595"/>
      <c r="P27" s="595"/>
      <c r="Q27" s="595"/>
      <c r="R27" s="595"/>
      <c r="S27" s="595"/>
      <c r="T27" s="595"/>
      <c r="U27" s="595"/>
      <c r="V27" s="595"/>
      <c r="W27" s="595"/>
      <c r="X27" s="595"/>
      <c r="Z27" s="16"/>
    </row>
    <row r="28" spans="2:52" s="15" customFormat="1" ht="15.95" customHeight="1">
      <c r="B28" s="631"/>
      <c r="C28" s="590"/>
      <c r="H28" s="594"/>
      <c r="I28" s="594"/>
      <c r="J28" s="594"/>
      <c r="K28" s="595"/>
      <c r="L28" s="595"/>
      <c r="M28" s="595"/>
      <c r="N28" s="595"/>
      <c r="O28" s="595"/>
      <c r="P28" s="595"/>
      <c r="Q28" s="595"/>
      <c r="R28" s="595"/>
      <c r="S28" s="595"/>
      <c r="T28" s="595"/>
      <c r="U28" s="595"/>
      <c r="V28" s="595"/>
      <c r="W28" s="595"/>
      <c r="X28" s="595"/>
      <c r="Z28" s="16"/>
    </row>
    <row r="29" spans="2:52" s="15" customFormat="1" ht="43.5" customHeight="1">
      <c r="B29" s="631"/>
      <c r="C29" s="590"/>
      <c r="H29" s="594"/>
      <c r="I29" s="594"/>
      <c r="J29" s="594"/>
      <c r="K29" s="595"/>
      <c r="L29" s="595"/>
      <c r="M29" s="595"/>
      <c r="N29" s="595"/>
      <c r="O29" s="595"/>
      <c r="P29" s="595"/>
      <c r="Q29" s="595"/>
      <c r="R29" s="595"/>
      <c r="S29" s="595"/>
      <c r="T29" s="595"/>
      <c r="U29" s="595"/>
      <c r="V29" s="595"/>
      <c r="W29" s="595"/>
      <c r="X29" s="595"/>
      <c r="Z29" s="16"/>
    </row>
    <row r="30" spans="2:52" s="15" customFormat="1" ht="20.25" customHeight="1">
      <c r="B30" s="27" t="s">
        <v>51</v>
      </c>
      <c r="C30" s="599"/>
      <c r="D30" s="28"/>
      <c r="E30" s="28"/>
      <c r="F30" s="28"/>
      <c r="G30" s="28"/>
      <c r="H30" s="28"/>
      <c r="I30" s="28"/>
      <c r="J30" s="28"/>
      <c r="K30" s="28"/>
      <c r="L30" s="28"/>
      <c r="M30" s="28"/>
      <c r="N30" s="602"/>
      <c r="O30" s="602"/>
      <c r="P30" s="602" t="s">
        <v>52</v>
      </c>
      <c r="Q30" s="602"/>
      <c r="R30" s="632"/>
      <c r="S30" s="632"/>
      <c r="T30" s="632"/>
      <c r="U30" s="632"/>
      <c r="V30" s="632"/>
      <c r="W30" s="632"/>
      <c r="X30" s="632"/>
      <c r="Y30" s="632"/>
      <c r="Z30" s="29"/>
      <c r="AB30" s="15" t="s">
        <v>202</v>
      </c>
    </row>
    <row r="31" spans="2:52" s="15" customFormat="1" ht="15.95" customHeight="1">
      <c r="B31" s="30"/>
      <c r="C31" s="589" t="s">
        <v>53</v>
      </c>
      <c r="D31" s="567" t="s">
        <v>41</v>
      </c>
      <c r="E31" s="567"/>
      <c r="F31" s="567"/>
      <c r="G31" s="567"/>
      <c r="H31" s="592" t="s">
        <v>54</v>
      </c>
      <c r="I31" s="593"/>
      <c r="J31" s="567"/>
      <c r="K31" s="567" t="s">
        <v>44</v>
      </c>
      <c r="L31" s="567"/>
      <c r="M31" s="567"/>
      <c r="N31" s="567" t="s">
        <v>45</v>
      </c>
      <c r="O31" s="567"/>
      <c r="P31" s="567"/>
      <c r="Q31" s="567" t="s">
        <v>55</v>
      </c>
      <c r="R31" s="567"/>
      <c r="S31" s="567"/>
      <c r="T31" s="31"/>
      <c r="U31" s="587" t="s">
        <v>56</v>
      </c>
      <c r="V31" s="567"/>
      <c r="W31" s="567" t="s">
        <v>47</v>
      </c>
      <c r="X31" s="567"/>
      <c r="Y31" s="567"/>
      <c r="Z31" s="32"/>
    </row>
    <row r="32" spans="2:52" s="15" customFormat="1" ht="15.95" customHeight="1">
      <c r="B32" s="631" t="s">
        <v>57</v>
      </c>
      <c r="C32" s="590"/>
      <c r="D32" s="570"/>
      <c r="E32" s="570"/>
      <c r="F32" s="570"/>
      <c r="G32" s="570"/>
      <c r="H32" s="594"/>
      <c r="I32" s="594"/>
      <c r="J32" s="570"/>
      <c r="K32" s="570"/>
      <c r="L32" s="570"/>
      <c r="M32" s="570"/>
      <c r="N32" s="570"/>
      <c r="O32" s="570"/>
      <c r="P32" s="570"/>
      <c r="Q32" s="570"/>
      <c r="R32" s="570"/>
      <c r="S32" s="570"/>
      <c r="T32" s="24"/>
      <c r="U32" s="570"/>
      <c r="V32" s="570"/>
      <c r="W32" s="570"/>
      <c r="X32" s="570"/>
      <c r="Y32" s="570"/>
      <c r="Z32" s="16"/>
    </row>
    <row r="33" spans="2:26" s="15" customFormat="1" ht="15.95" customHeight="1">
      <c r="B33" s="631"/>
      <c r="C33" s="590"/>
      <c r="H33" s="594" t="s">
        <v>58</v>
      </c>
      <c r="I33" s="594"/>
      <c r="J33" s="594"/>
      <c r="K33" s="595"/>
      <c r="L33" s="595"/>
      <c r="M33" s="595"/>
      <c r="N33" s="595"/>
      <c r="O33" s="595"/>
      <c r="P33" s="595"/>
      <c r="Q33" s="595"/>
      <c r="R33" s="595"/>
      <c r="S33" s="595"/>
      <c r="T33" s="595"/>
      <c r="U33" s="595"/>
      <c r="V33" s="595"/>
      <c r="W33" s="595"/>
      <c r="X33" s="595"/>
      <c r="Z33" s="16"/>
    </row>
    <row r="34" spans="2:26" s="15" customFormat="1" ht="15.95" customHeight="1">
      <c r="B34" s="631"/>
      <c r="C34" s="590"/>
      <c r="H34" s="594"/>
      <c r="I34" s="594"/>
      <c r="J34" s="594"/>
      <c r="K34" s="595"/>
      <c r="L34" s="595"/>
      <c r="M34" s="595"/>
      <c r="N34" s="595"/>
      <c r="O34" s="595"/>
      <c r="P34" s="595"/>
      <c r="Q34" s="595"/>
      <c r="R34" s="595"/>
      <c r="S34" s="595"/>
      <c r="T34" s="595"/>
      <c r="U34" s="595"/>
      <c r="V34" s="595"/>
      <c r="W34" s="595"/>
      <c r="X34" s="595"/>
      <c r="Z34" s="16"/>
    </row>
    <row r="35" spans="2:26" s="15" customFormat="1" ht="15.95" customHeight="1">
      <c r="B35" s="631"/>
      <c r="C35" s="590"/>
      <c r="H35" s="594"/>
      <c r="I35" s="594"/>
      <c r="J35" s="594"/>
      <c r="K35" s="595"/>
      <c r="L35" s="595"/>
      <c r="M35" s="595"/>
      <c r="N35" s="595"/>
      <c r="O35" s="595"/>
      <c r="P35" s="595"/>
      <c r="Q35" s="595"/>
      <c r="R35" s="595"/>
      <c r="S35" s="595"/>
      <c r="T35" s="595"/>
      <c r="U35" s="595"/>
      <c r="V35" s="595"/>
      <c r="W35" s="595"/>
      <c r="X35" s="595"/>
      <c r="Z35" s="16"/>
    </row>
    <row r="36" spans="2:26" s="15" customFormat="1" ht="15.95" customHeight="1" thickBot="1">
      <c r="B36" s="33"/>
      <c r="C36" s="591"/>
      <c r="D36" s="34"/>
      <c r="E36" s="34"/>
      <c r="F36" s="34"/>
      <c r="G36" s="34"/>
      <c r="H36" s="34"/>
      <c r="I36" s="34"/>
      <c r="J36" s="34"/>
      <c r="K36" s="34"/>
      <c r="L36" s="34"/>
      <c r="M36" s="34"/>
      <c r="N36" s="573"/>
      <c r="O36" s="573"/>
      <c r="P36" s="573" t="s">
        <v>52</v>
      </c>
      <c r="Q36" s="573"/>
      <c r="R36" s="588"/>
      <c r="S36" s="588"/>
      <c r="T36" s="588"/>
      <c r="U36" s="588"/>
      <c r="V36" s="588"/>
      <c r="W36" s="588"/>
      <c r="X36" s="588"/>
      <c r="Y36" s="588"/>
      <c r="Z36" s="22"/>
    </row>
    <row r="37" spans="2:26" s="15" customFormat="1" ht="14.25" thickBot="1"/>
    <row r="38" spans="2:26" s="15" customFormat="1" ht="13.5" customHeight="1">
      <c r="B38" s="538" t="str">
        <f>基本情報入力!E24</f>
        <v>課長</v>
      </c>
      <c r="C38" s="539"/>
      <c r="D38" s="539"/>
      <c r="E38" s="542" t="str">
        <f>基本情報入力!H24</f>
        <v>副課長</v>
      </c>
      <c r="F38" s="539"/>
      <c r="G38" s="539"/>
      <c r="H38" s="543" t="str">
        <f>基本情報入力!K24</f>
        <v>課長補佐</v>
      </c>
      <c r="I38" s="539"/>
      <c r="J38" s="539"/>
      <c r="K38" s="545" t="str">
        <f>基本情報入力!N24</f>
        <v>総括監督員</v>
      </c>
      <c r="L38" s="546"/>
      <c r="M38" s="547"/>
      <c r="N38" s="545" t="str">
        <f>基本情報入力!Q24</f>
        <v>主任監督員</v>
      </c>
      <c r="O38" s="546"/>
      <c r="P38" s="546"/>
      <c r="Q38" s="546"/>
      <c r="R38" s="546"/>
      <c r="S38" s="554"/>
      <c r="T38" s="35"/>
      <c r="U38" s="557" t="str">
        <f>基本情報入力!U24</f>
        <v>現　場
代理人</v>
      </c>
      <c r="V38" s="558"/>
      <c r="W38" s="559"/>
      <c r="X38" s="561" t="str">
        <f>基本情報入力!X24</f>
        <v>主　任
（監　理）
技術者</v>
      </c>
      <c r="Y38" s="558"/>
      <c r="Z38" s="562"/>
    </row>
    <row r="39" spans="2:26" s="15" customFormat="1" ht="13.5">
      <c r="B39" s="540"/>
      <c r="C39" s="541"/>
      <c r="D39" s="541"/>
      <c r="E39" s="541"/>
      <c r="F39" s="541"/>
      <c r="G39" s="541"/>
      <c r="H39" s="544"/>
      <c r="I39" s="541"/>
      <c r="J39" s="541"/>
      <c r="K39" s="548"/>
      <c r="L39" s="549"/>
      <c r="M39" s="550"/>
      <c r="N39" s="548"/>
      <c r="O39" s="549"/>
      <c r="P39" s="549"/>
      <c r="Q39" s="549"/>
      <c r="R39" s="549"/>
      <c r="S39" s="555"/>
      <c r="T39" s="35"/>
      <c r="U39" s="560"/>
      <c r="V39" s="533"/>
      <c r="W39" s="544"/>
      <c r="X39" s="532"/>
      <c r="Y39" s="533"/>
      <c r="Z39" s="534"/>
    </row>
    <row r="40" spans="2:26" s="15" customFormat="1" ht="13.5">
      <c r="B40" s="540"/>
      <c r="C40" s="541"/>
      <c r="D40" s="541"/>
      <c r="E40" s="541"/>
      <c r="F40" s="541"/>
      <c r="G40" s="541"/>
      <c r="H40" s="544"/>
      <c r="I40" s="541"/>
      <c r="J40" s="541"/>
      <c r="K40" s="548"/>
      <c r="L40" s="549"/>
      <c r="M40" s="550"/>
      <c r="N40" s="548"/>
      <c r="O40" s="549"/>
      <c r="P40" s="549"/>
      <c r="Q40" s="549"/>
      <c r="R40" s="549"/>
      <c r="S40" s="555"/>
      <c r="T40" s="35"/>
      <c r="U40" s="560"/>
      <c r="V40" s="533"/>
      <c r="W40" s="544"/>
      <c r="X40" s="532"/>
      <c r="Y40" s="533"/>
      <c r="Z40" s="534"/>
    </row>
    <row r="41" spans="2:26" s="15" customFormat="1" ht="13.5">
      <c r="B41" s="540"/>
      <c r="C41" s="541"/>
      <c r="D41" s="541"/>
      <c r="E41" s="541"/>
      <c r="F41" s="541"/>
      <c r="G41" s="541"/>
      <c r="H41" s="544"/>
      <c r="I41" s="541"/>
      <c r="J41" s="541"/>
      <c r="K41" s="551"/>
      <c r="L41" s="552"/>
      <c r="M41" s="553"/>
      <c r="N41" s="551"/>
      <c r="O41" s="552"/>
      <c r="P41" s="552"/>
      <c r="Q41" s="552"/>
      <c r="R41" s="552"/>
      <c r="S41" s="556"/>
      <c r="T41" s="35"/>
      <c r="U41" s="560"/>
      <c r="V41" s="533"/>
      <c r="W41" s="544"/>
      <c r="X41" s="532"/>
      <c r="Y41" s="533"/>
      <c r="Z41" s="534"/>
    </row>
    <row r="42" spans="2:26" s="15" customFormat="1" ht="13.5">
      <c r="B42" s="540"/>
      <c r="C42" s="541"/>
      <c r="D42" s="541"/>
      <c r="E42" s="541"/>
      <c r="F42" s="541"/>
      <c r="G42" s="541"/>
      <c r="H42" s="544"/>
      <c r="I42" s="541"/>
      <c r="J42" s="541"/>
      <c r="K42" s="566"/>
      <c r="L42" s="567"/>
      <c r="M42" s="568"/>
      <c r="N42" s="566"/>
      <c r="O42" s="567"/>
      <c r="P42" s="567"/>
      <c r="Q42" s="567"/>
      <c r="R42" s="567"/>
      <c r="S42" s="575"/>
      <c r="T42" s="36"/>
      <c r="U42" s="560"/>
      <c r="V42" s="533"/>
      <c r="W42" s="544"/>
      <c r="X42" s="532"/>
      <c r="Y42" s="533"/>
      <c r="Z42" s="534"/>
    </row>
    <row r="43" spans="2:26" s="15" customFormat="1" ht="13.5">
      <c r="B43" s="540"/>
      <c r="C43" s="541"/>
      <c r="D43" s="541"/>
      <c r="E43" s="541"/>
      <c r="F43" s="541"/>
      <c r="G43" s="541"/>
      <c r="H43" s="544"/>
      <c r="I43" s="541"/>
      <c r="J43" s="541"/>
      <c r="K43" s="569"/>
      <c r="L43" s="570"/>
      <c r="M43" s="571"/>
      <c r="N43" s="569"/>
      <c r="O43" s="570"/>
      <c r="P43" s="570"/>
      <c r="Q43" s="570"/>
      <c r="R43" s="570"/>
      <c r="S43" s="576"/>
      <c r="T43" s="36"/>
      <c r="U43" s="560"/>
      <c r="V43" s="533"/>
      <c r="W43" s="544"/>
      <c r="X43" s="532"/>
      <c r="Y43" s="533"/>
      <c r="Z43" s="534"/>
    </row>
    <row r="44" spans="2:26" s="15" customFormat="1" ht="13.5">
      <c r="B44" s="540"/>
      <c r="C44" s="541"/>
      <c r="D44" s="541"/>
      <c r="E44" s="541"/>
      <c r="F44" s="541"/>
      <c r="G44" s="541"/>
      <c r="H44" s="544"/>
      <c r="I44" s="541"/>
      <c r="J44" s="541"/>
      <c r="K44" s="569"/>
      <c r="L44" s="570"/>
      <c r="M44" s="571"/>
      <c r="N44" s="569"/>
      <c r="O44" s="570"/>
      <c r="P44" s="570"/>
      <c r="Q44" s="570"/>
      <c r="R44" s="570"/>
      <c r="S44" s="576"/>
      <c r="T44" s="36"/>
      <c r="U44" s="560"/>
      <c r="V44" s="533"/>
      <c r="W44" s="544"/>
      <c r="X44" s="532"/>
      <c r="Y44" s="533"/>
      <c r="Z44" s="534"/>
    </row>
    <row r="45" spans="2:26" s="15" customFormat="1" ht="14.25" thickBot="1">
      <c r="B45" s="563"/>
      <c r="C45" s="564"/>
      <c r="D45" s="564"/>
      <c r="E45" s="564"/>
      <c r="F45" s="564"/>
      <c r="G45" s="564"/>
      <c r="H45" s="565"/>
      <c r="I45" s="564"/>
      <c r="J45" s="564"/>
      <c r="K45" s="572"/>
      <c r="L45" s="573"/>
      <c r="M45" s="574"/>
      <c r="N45" s="572"/>
      <c r="O45" s="573"/>
      <c r="P45" s="573"/>
      <c r="Q45" s="573"/>
      <c r="R45" s="573"/>
      <c r="S45" s="577"/>
      <c r="T45" s="36"/>
      <c r="U45" s="578"/>
      <c r="V45" s="536"/>
      <c r="W45" s="565"/>
      <c r="X45" s="535"/>
      <c r="Y45" s="536"/>
      <c r="Z45" s="537"/>
    </row>
    <row r="46" spans="2:26" ht="19.5" thickBot="1">
      <c r="B46" s="37" t="s">
        <v>63</v>
      </c>
    </row>
    <row r="47" spans="2:26" ht="9.9499999999999993" customHeight="1">
      <c r="B47" s="580" t="s">
        <v>64</v>
      </c>
      <c r="C47" s="586" t="s">
        <v>65</v>
      </c>
      <c r="D47" s="539"/>
      <c r="E47" s="539"/>
      <c r="F47" s="539" t="s">
        <v>66</v>
      </c>
      <c r="G47" s="539"/>
      <c r="H47" s="539"/>
      <c r="I47" s="543" t="s">
        <v>67</v>
      </c>
      <c r="J47" s="539"/>
      <c r="K47" s="539"/>
      <c r="L47" s="542" t="s">
        <v>68</v>
      </c>
      <c r="M47" s="542"/>
      <c r="N47" s="542"/>
      <c r="O47" s="546" t="s">
        <v>69</v>
      </c>
      <c r="P47" s="546"/>
      <c r="Q47" s="554"/>
      <c r="R47" s="15"/>
      <c r="S47" s="557" t="s">
        <v>61</v>
      </c>
      <c r="T47" s="558"/>
      <c r="U47" s="559"/>
      <c r="V47" s="561" t="s">
        <v>62</v>
      </c>
      <c r="W47" s="558"/>
      <c r="X47" s="562"/>
      <c r="Y47" s="15"/>
    </row>
    <row r="48" spans="2:26" ht="9.9499999999999993" customHeight="1">
      <c r="B48" s="581"/>
      <c r="C48" s="540"/>
      <c r="D48" s="541"/>
      <c r="E48" s="541"/>
      <c r="F48" s="541"/>
      <c r="G48" s="541"/>
      <c r="H48" s="541"/>
      <c r="I48" s="544"/>
      <c r="J48" s="541"/>
      <c r="K48" s="541"/>
      <c r="L48" s="583"/>
      <c r="M48" s="583"/>
      <c r="N48" s="583"/>
      <c r="O48" s="549"/>
      <c r="P48" s="549"/>
      <c r="Q48" s="555"/>
      <c r="R48" s="15"/>
      <c r="S48" s="560"/>
      <c r="T48" s="533"/>
      <c r="U48" s="544"/>
      <c r="V48" s="532"/>
      <c r="W48" s="533"/>
      <c r="X48" s="534"/>
      <c r="Y48" s="15"/>
    </row>
    <row r="49" spans="2:34" ht="9.9499999999999993" customHeight="1">
      <c r="B49" s="581"/>
      <c r="C49" s="540"/>
      <c r="D49" s="541"/>
      <c r="E49" s="541"/>
      <c r="F49" s="541"/>
      <c r="G49" s="541"/>
      <c r="H49" s="541"/>
      <c r="I49" s="544"/>
      <c r="J49" s="541"/>
      <c r="K49" s="541"/>
      <c r="L49" s="583"/>
      <c r="M49" s="583"/>
      <c r="N49" s="583"/>
      <c r="O49" s="549"/>
      <c r="P49" s="549"/>
      <c r="Q49" s="555"/>
      <c r="R49" s="15"/>
      <c r="S49" s="560"/>
      <c r="T49" s="533"/>
      <c r="U49" s="544"/>
      <c r="V49" s="532"/>
      <c r="W49" s="533"/>
      <c r="X49" s="534"/>
      <c r="Y49" s="15"/>
    </row>
    <row r="50" spans="2:34" ht="9.9499999999999993" customHeight="1">
      <c r="B50" s="581"/>
      <c r="C50" s="540"/>
      <c r="D50" s="541"/>
      <c r="E50" s="541"/>
      <c r="F50" s="541"/>
      <c r="G50" s="541"/>
      <c r="H50" s="541"/>
      <c r="I50" s="544"/>
      <c r="J50" s="541"/>
      <c r="K50" s="541"/>
      <c r="L50" s="583"/>
      <c r="M50" s="583"/>
      <c r="N50" s="583"/>
      <c r="O50" s="552"/>
      <c r="P50" s="552"/>
      <c r="Q50" s="556"/>
      <c r="R50" s="15"/>
      <c r="S50" s="560"/>
      <c r="T50" s="533"/>
      <c r="U50" s="544"/>
      <c r="V50" s="532"/>
      <c r="W50" s="533"/>
      <c r="X50" s="534"/>
      <c r="Y50" s="15"/>
    </row>
    <row r="51" spans="2:34" ht="12" customHeight="1">
      <c r="B51" s="581"/>
      <c r="C51" s="540"/>
      <c r="D51" s="541"/>
      <c r="E51" s="541"/>
      <c r="F51" s="541"/>
      <c r="G51" s="541"/>
      <c r="H51" s="541"/>
      <c r="I51" s="544"/>
      <c r="J51" s="541"/>
      <c r="K51" s="541"/>
      <c r="L51" s="541"/>
      <c r="M51" s="541"/>
      <c r="N51" s="541"/>
      <c r="O51" s="567"/>
      <c r="P51" s="567"/>
      <c r="Q51" s="575"/>
      <c r="R51" s="15"/>
      <c r="S51" s="560"/>
      <c r="T51" s="533"/>
      <c r="U51" s="544"/>
      <c r="V51" s="532"/>
      <c r="W51" s="533"/>
      <c r="X51" s="534"/>
      <c r="Y51" s="15"/>
    </row>
    <row r="52" spans="2:34" ht="12" customHeight="1">
      <c r="B52" s="581"/>
      <c r="C52" s="540"/>
      <c r="D52" s="541"/>
      <c r="E52" s="541"/>
      <c r="F52" s="541"/>
      <c r="G52" s="541"/>
      <c r="H52" s="541"/>
      <c r="I52" s="544"/>
      <c r="J52" s="541"/>
      <c r="K52" s="541"/>
      <c r="L52" s="541"/>
      <c r="M52" s="541"/>
      <c r="N52" s="541"/>
      <c r="O52" s="570"/>
      <c r="P52" s="570"/>
      <c r="Q52" s="576"/>
      <c r="R52" s="15"/>
      <c r="S52" s="560"/>
      <c r="T52" s="533"/>
      <c r="U52" s="544"/>
      <c r="V52" s="532"/>
      <c r="W52" s="533"/>
      <c r="X52" s="534"/>
      <c r="Y52" s="15"/>
    </row>
    <row r="53" spans="2:34" ht="12" customHeight="1">
      <c r="B53" s="581"/>
      <c r="C53" s="540"/>
      <c r="D53" s="541"/>
      <c r="E53" s="541"/>
      <c r="F53" s="541"/>
      <c r="G53" s="541"/>
      <c r="H53" s="541"/>
      <c r="I53" s="544"/>
      <c r="J53" s="541"/>
      <c r="K53" s="541"/>
      <c r="L53" s="541"/>
      <c r="M53" s="541"/>
      <c r="N53" s="541"/>
      <c r="O53" s="570"/>
      <c r="P53" s="570"/>
      <c r="Q53" s="576"/>
      <c r="R53" s="15"/>
      <c r="S53" s="560"/>
      <c r="T53" s="533"/>
      <c r="U53" s="544"/>
      <c r="V53" s="532"/>
      <c r="W53" s="533"/>
      <c r="X53" s="534"/>
      <c r="Y53" s="15"/>
    </row>
    <row r="54" spans="2:34" ht="12" customHeight="1" thickBot="1">
      <c r="B54" s="582"/>
      <c r="C54" s="563"/>
      <c r="D54" s="564"/>
      <c r="E54" s="564"/>
      <c r="F54" s="564"/>
      <c r="G54" s="564"/>
      <c r="H54" s="564"/>
      <c r="I54" s="565"/>
      <c r="J54" s="564"/>
      <c r="K54" s="564"/>
      <c r="L54" s="564"/>
      <c r="M54" s="564"/>
      <c r="N54" s="564"/>
      <c r="O54" s="573"/>
      <c r="P54" s="573"/>
      <c r="Q54" s="577"/>
      <c r="R54" s="15"/>
      <c r="S54" s="578"/>
      <c r="T54" s="536"/>
      <c r="U54" s="565"/>
      <c r="V54" s="535"/>
      <c r="W54" s="536"/>
      <c r="X54" s="537"/>
      <c r="Y54" s="15"/>
    </row>
    <row r="55" spans="2:34" ht="9.9499999999999993" customHeight="1">
      <c r="B55" s="580" t="s">
        <v>70</v>
      </c>
      <c r="C55" s="559" t="s">
        <v>65</v>
      </c>
      <c r="D55" s="539"/>
      <c r="E55" s="539"/>
      <c r="F55" s="539" t="s">
        <v>66</v>
      </c>
      <c r="G55" s="539"/>
      <c r="H55" s="539"/>
      <c r="I55" s="542" t="s">
        <v>72</v>
      </c>
      <c r="J55" s="542"/>
      <c r="K55" s="542"/>
      <c r="L55" s="545" t="s">
        <v>69</v>
      </c>
      <c r="M55" s="546"/>
      <c r="N55" s="554"/>
      <c r="O55" s="39"/>
      <c r="P55" s="39"/>
      <c r="Q55" s="39"/>
      <c r="R55"/>
      <c r="S55" s="579"/>
      <c r="T55" s="570"/>
      <c r="U55" s="570"/>
      <c r="V55" s="570"/>
      <c r="W55" s="570"/>
      <c r="X55" s="570"/>
      <c r="Y55" s="570"/>
      <c r="Z55" s="549"/>
      <c r="AA55" s="570"/>
      <c r="AB55" s="570"/>
      <c r="AC55" s="549"/>
      <c r="AD55" s="549"/>
      <c r="AE55" s="549"/>
      <c r="AF55" s="549"/>
      <c r="AG55" s="549"/>
      <c r="AH55" s="549"/>
    </row>
    <row r="56" spans="2:34" ht="9.9499999999999993" customHeight="1">
      <c r="B56" s="581"/>
      <c r="C56" s="544"/>
      <c r="D56" s="541"/>
      <c r="E56" s="541"/>
      <c r="F56" s="541"/>
      <c r="G56" s="541"/>
      <c r="H56" s="541"/>
      <c r="I56" s="583"/>
      <c r="J56" s="583"/>
      <c r="K56" s="583"/>
      <c r="L56" s="548"/>
      <c r="M56" s="549"/>
      <c r="N56" s="555"/>
      <c r="O56" s="39"/>
      <c r="P56" s="39"/>
      <c r="Q56" s="39"/>
      <c r="S56" s="579"/>
      <c r="T56" s="570"/>
      <c r="U56" s="570"/>
      <c r="V56" s="570"/>
      <c r="W56" s="570"/>
      <c r="X56" s="570"/>
      <c r="Y56" s="570"/>
      <c r="Z56" s="570"/>
      <c r="AA56" s="570"/>
      <c r="AB56" s="570"/>
      <c r="AC56" s="549"/>
      <c r="AD56" s="549"/>
      <c r="AE56" s="549"/>
      <c r="AF56" s="549"/>
      <c r="AG56" s="549"/>
      <c r="AH56" s="549"/>
    </row>
    <row r="57" spans="2:34" ht="9.9499999999999993" customHeight="1">
      <c r="B57" s="581"/>
      <c r="C57" s="544"/>
      <c r="D57" s="541"/>
      <c r="E57" s="541"/>
      <c r="F57" s="541"/>
      <c r="G57" s="541"/>
      <c r="H57" s="541"/>
      <c r="I57" s="583"/>
      <c r="J57" s="583"/>
      <c r="K57" s="583"/>
      <c r="L57" s="548"/>
      <c r="M57" s="549"/>
      <c r="N57" s="555"/>
      <c r="O57" s="39"/>
      <c r="P57" s="39"/>
      <c r="Q57" s="39"/>
      <c r="S57" s="579"/>
      <c r="T57" s="570"/>
      <c r="U57" s="570"/>
      <c r="V57" s="570"/>
      <c r="W57" s="570"/>
      <c r="X57" s="570"/>
      <c r="Y57" s="570"/>
      <c r="Z57" s="570"/>
      <c r="AA57" s="570"/>
      <c r="AB57" s="570"/>
      <c r="AC57" s="549"/>
      <c r="AD57" s="549"/>
      <c r="AE57" s="549"/>
      <c r="AF57" s="549"/>
      <c r="AG57" s="549"/>
      <c r="AH57" s="549"/>
    </row>
    <row r="58" spans="2:34" ht="9.9499999999999993" customHeight="1">
      <c r="B58" s="581"/>
      <c r="C58" s="544"/>
      <c r="D58" s="541"/>
      <c r="E58" s="541"/>
      <c r="F58" s="541"/>
      <c r="G58" s="541"/>
      <c r="H58" s="541"/>
      <c r="I58" s="583"/>
      <c r="J58" s="583"/>
      <c r="K58" s="583"/>
      <c r="L58" s="551"/>
      <c r="M58" s="552"/>
      <c r="N58" s="556"/>
      <c r="O58" s="39"/>
      <c r="P58" s="39"/>
      <c r="Q58" s="39"/>
      <c r="S58" s="579"/>
      <c r="T58" s="570"/>
      <c r="U58" s="570"/>
      <c r="V58" s="570"/>
      <c r="W58" s="570"/>
      <c r="X58" s="570"/>
      <c r="Y58" s="570"/>
      <c r="Z58" s="570"/>
      <c r="AA58" s="570"/>
      <c r="AB58" s="570"/>
      <c r="AC58" s="549"/>
      <c r="AD58" s="549"/>
      <c r="AE58" s="549"/>
      <c r="AF58" s="549"/>
      <c r="AG58" s="549"/>
      <c r="AH58" s="549"/>
    </row>
    <row r="59" spans="2:34" ht="12" customHeight="1">
      <c r="B59" s="581"/>
      <c r="C59" s="544"/>
      <c r="D59" s="541"/>
      <c r="E59" s="541"/>
      <c r="F59" s="541"/>
      <c r="G59" s="541"/>
      <c r="H59" s="541"/>
      <c r="I59" s="544"/>
      <c r="J59" s="541"/>
      <c r="K59" s="541"/>
      <c r="L59" s="541"/>
      <c r="M59" s="541"/>
      <c r="N59" s="584"/>
      <c r="O59" s="20"/>
      <c r="P59" s="15"/>
      <c r="Q59" s="15"/>
      <c r="S59" s="579"/>
      <c r="T59" s="570"/>
      <c r="U59" s="570"/>
      <c r="V59" s="570"/>
      <c r="W59" s="570"/>
      <c r="X59" s="570"/>
      <c r="Y59" s="570"/>
      <c r="Z59" s="570"/>
      <c r="AA59" s="570"/>
      <c r="AB59" s="570"/>
      <c r="AC59" s="570"/>
      <c r="AD59" s="570"/>
      <c r="AE59" s="570"/>
      <c r="AF59" s="570"/>
      <c r="AG59" s="570"/>
      <c r="AH59" s="570"/>
    </row>
    <row r="60" spans="2:34" ht="12" customHeight="1">
      <c r="B60" s="581"/>
      <c r="C60" s="544"/>
      <c r="D60" s="541"/>
      <c r="E60" s="541"/>
      <c r="F60" s="541"/>
      <c r="G60" s="541"/>
      <c r="H60" s="541"/>
      <c r="I60" s="544"/>
      <c r="J60" s="541"/>
      <c r="K60" s="541"/>
      <c r="L60" s="541"/>
      <c r="M60" s="541"/>
      <c r="N60" s="584"/>
      <c r="O60" s="15"/>
      <c r="P60" s="15"/>
      <c r="Q60" s="15"/>
      <c r="S60" s="579"/>
      <c r="T60" s="570"/>
      <c r="U60" s="570"/>
      <c r="V60" s="570"/>
      <c r="W60" s="570"/>
      <c r="X60" s="570"/>
      <c r="Y60" s="570"/>
      <c r="Z60" s="570"/>
      <c r="AA60" s="570"/>
      <c r="AB60" s="570"/>
      <c r="AC60" s="570"/>
      <c r="AD60" s="570"/>
      <c r="AE60" s="570"/>
      <c r="AF60" s="570"/>
      <c r="AG60" s="570"/>
      <c r="AH60" s="570"/>
    </row>
    <row r="61" spans="2:34" ht="12" customHeight="1">
      <c r="B61" s="581"/>
      <c r="C61" s="544"/>
      <c r="D61" s="541"/>
      <c r="E61" s="541"/>
      <c r="F61" s="541"/>
      <c r="G61" s="541"/>
      <c r="H61" s="541"/>
      <c r="I61" s="544"/>
      <c r="J61" s="541"/>
      <c r="K61" s="541"/>
      <c r="L61" s="541"/>
      <c r="M61" s="541"/>
      <c r="N61" s="584"/>
      <c r="O61" s="15"/>
      <c r="P61" s="15"/>
      <c r="Q61" s="15"/>
      <c r="S61" s="579"/>
      <c r="T61" s="570"/>
      <c r="U61" s="570"/>
      <c r="V61" s="570"/>
      <c r="W61" s="570"/>
      <c r="X61" s="570"/>
      <c r="Y61" s="570"/>
      <c r="Z61" s="570"/>
      <c r="AA61" s="570"/>
      <c r="AB61" s="570"/>
      <c r="AC61" s="570"/>
      <c r="AD61" s="570"/>
      <c r="AE61" s="570"/>
      <c r="AF61" s="570"/>
      <c r="AG61" s="570"/>
      <c r="AH61" s="570"/>
    </row>
    <row r="62" spans="2:34" ht="12" customHeight="1" thickBot="1">
      <c r="B62" s="582"/>
      <c r="C62" s="565"/>
      <c r="D62" s="564"/>
      <c r="E62" s="564"/>
      <c r="F62" s="564"/>
      <c r="G62" s="564"/>
      <c r="H62" s="564"/>
      <c r="I62" s="565"/>
      <c r="J62" s="564"/>
      <c r="K62" s="564"/>
      <c r="L62" s="564"/>
      <c r="M62" s="564"/>
      <c r="N62" s="585"/>
      <c r="O62" s="15"/>
      <c r="P62" s="15"/>
      <c r="Q62" s="15"/>
      <c r="S62" s="579"/>
      <c r="T62" s="570"/>
      <c r="U62" s="570"/>
      <c r="V62" s="570"/>
      <c r="W62" s="570"/>
      <c r="X62" s="570"/>
      <c r="Y62" s="570"/>
      <c r="Z62" s="570"/>
      <c r="AA62" s="570"/>
      <c r="AB62" s="570"/>
      <c r="AC62" s="570"/>
      <c r="AD62" s="570"/>
      <c r="AE62" s="570"/>
      <c r="AF62" s="570"/>
      <c r="AG62" s="570"/>
      <c r="AH62" s="570"/>
    </row>
  </sheetData>
  <mergeCells count="101">
    <mergeCell ref="B5:E6"/>
    <mergeCell ref="F5:Z5"/>
    <mergeCell ref="F6:H6"/>
    <mergeCell ref="J6:Y6"/>
    <mergeCell ref="B7:E7"/>
    <mergeCell ref="F7:Z7"/>
    <mergeCell ref="B3:Z3"/>
    <mergeCell ref="B4:E4"/>
    <mergeCell ref="F4:H4"/>
    <mergeCell ref="I4:K4"/>
    <mergeCell ref="L4:N4"/>
    <mergeCell ref="O4:Z4"/>
    <mergeCell ref="C24:E24"/>
    <mergeCell ref="F24:G24"/>
    <mergeCell ref="H24:L24"/>
    <mergeCell ref="M24:Y24"/>
    <mergeCell ref="C25:C30"/>
    <mergeCell ref="D25:G26"/>
    <mergeCell ref="H25:I26"/>
    <mergeCell ref="J25:J26"/>
    <mergeCell ref="K25:L26"/>
    <mergeCell ref="W25:Y26"/>
    <mergeCell ref="B26:B29"/>
    <mergeCell ref="H27:J29"/>
    <mergeCell ref="K27:X29"/>
    <mergeCell ref="N30:O30"/>
    <mergeCell ref="P30:Q30"/>
    <mergeCell ref="R30:Y30"/>
    <mergeCell ref="M25:M26"/>
    <mergeCell ref="N25:O26"/>
    <mergeCell ref="P25:P26"/>
    <mergeCell ref="Q25:R26"/>
    <mergeCell ref="S25:S26"/>
    <mergeCell ref="U25:V26"/>
    <mergeCell ref="B32:B35"/>
    <mergeCell ref="H33:J35"/>
    <mergeCell ref="K33:X35"/>
    <mergeCell ref="N36:O36"/>
    <mergeCell ref="P36:Q36"/>
    <mergeCell ref="R36:Y36"/>
    <mergeCell ref="N31:O32"/>
    <mergeCell ref="P31:P32"/>
    <mergeCell ref="Q31:R32"/>
    <mergeCell ref="S31:S32"/>
    <mergeCell ref="U31:V32"/>
    <mergeCell ref="W31:Y32"/>
    <mergeCell ref="C31:C36"/>
    <mergeCell ref="D31:G32"/>
    <mergeCell ref="H31:I32"/>
    <mergeCell ref="J31:J32"/>
    <mergeCell ref="K31:L32"/>
    <mergeCell ref="M31:M32"/>
    <mergeCell ref="U38:W41"/>
    <mergeCell ref="X38:Z41"/>
    <mergeCell ref="B42:D45"/>
    <mergeCell ref="E42:G45"/>
    <mergeCell ref="H42:J45"/>
    <mergeCell ref="K42:M45"/>
    <mergeCell ref="U42:W45"/>
    <mergeCell ref="X42:Z45"/>
    <mergeCell ref="B38:D41"/>
    <mergeCell ref="E38:G41"/>
    <mergeCell ref="H38:J41"/>
    <mergeCell ref="K38:M41"/>
    <mergeCell ref="N38:S41"/>
    <mergeCell ref="N42:S45"/>
    <mergeCell ref="B47:B54"/>
    <mergeCell ref="C47:E50"/>
    <mergeCell ref="F47:H50"/>
    <mergeCell ref="I47:K50"/>
    <mergeCell ref="L47:N50"/>
    <mergeCell ref="O47:Q50"/>
    <mergeCell ref="S47:U50"/>
    <mergeCell ref="V47:X50"/>
    <mergeCell ref="C51:E54"/>
    <mergeCell ref="F51:H54"/>
    <mergeCell ref="I51:K54"/>
    <mergeCell ref="L51:N54"/>
    <mergeCell ref="O51:Q54"/>
    <mergeCell ref="S51:U54"/>
    <mergeCell ref="V51:X54"/>
    <mergeCell ref="AF59:AH62"/>
    <mergeCell ref="T55:V58"/>
    <mergeCell ref="W55:Y58"/>
    <mergeCell ref="Z55:AB58"/>
    <mergeCell ref="AC55:AE58"/>
    <mergeCell ref="AF55:AH58"/>
    <mergeCell ref="B55:B62"/>
    <mergeCell ref="C55:E58"/>
    <mergeCell ref="F55:H58"/>
    <mergeCell ref="I55:K58"/>
    <mergeCell ref="L55:N58"/>
    <mergeCell ref="S55:S62"/>
    <mergeCell ref="W59:Y62"/>
    <mergeCell ref="Z59:AB62"/>
    <mergeCell ref="AC59:AE62"/>
    <mergeCell ref="C59:E62"/>
    <mergeCell ref="F59:H62"/>
    <mergeCell ref="I59:K62"/>
    <mergeCell ref="L59:N62"/>
    <mergeCell ref="T59:V62"/>
  </mergeCells>
  <phoneticPr fontId="3"/>
  <conditionalFormatting sqref="F7:Z7">
    <cfRule type="containsBlanks" dxfId="6" priority="3">
      <formula>LEN(TRIM(F7))=0</formula>
    </cfRule>
  </conditionalFormatting>
  <conditionalFormatting sqref="O4:Z4">
    <cfRule type="containsBlanks" dxfId="5" priority="1">
      <formula>LEN(TRIM(O4))=0</formula>
    </cfRule>
  </conditionalFormatting>
  <conditionalFormatting sqref="R30:Y30">
    <cfRule type="containsBlanks" dxfId="4" priority="2">
      <formula>LEN(TRIM(R30))=0</formula>
    </cfRule>
  </conditionalFormatting>
  <printOptions horizontalCentered="1"/>
  <pageMargins left="0.78740157480314965" right="0.78740157480314965" top="0.98425196850393704" bottom="0.98425196850393704" header="0.51181102362204722" footer="0.51181102362204722"/>
  <pageSetup paperSize="9" scale="8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072A5-AA7A-45B4-AD1D-216DCEFEEF20}">
  <sheetPr>
    <tabColor rgb="FFFFFF00"/>
  </sheetPr>
  <dimension ref="B1:BA44"/>
  <sheetViews>
    <sheetView topLeftCell="A5" zoomScale="70" zoomScaleNormal="70" workbookViewId="0">
      <selection activeCell="AA15" sqref="AA15:AP15"/>
    </sheetView>
  </sheetViews>
  <sheetFormatPr defaultColWidth="8.625" defaultRowHeight="18.75"/>
  <cols>
    <col min="1" max="1" width="39.375" style="4" customWidth="1"/>
    <col min="2" max="26" width="4.125" style="4" customWidth="1"/>
    <col min="27" max="42" width="5.25" style="4" customWidth="1"/>
    <col min="43" max="47" width="8.625" style="4"/>
    <col min="48" max="48" width="34" style="4" customWidth="1"/>
    <col min="49" max="49" width="5" style="160" customWidth="1"/>
    <col min="50" max="50" width="10.5" style="160" customWidth="1"/>
    <col min="51" max="51" width="3.75" style="160" customWidth="1"/>
    <col min="52" max="52" width="8.375" style="160" customWidth="1"/>
    <col min="53" max="53" width="3.75" style="160" customWidth="1"/>
    <col min="54" max="16384" width="8.625" style="4"/>
  </cols>
  <sheetData>
    <row r="1" spans="2:53" s="2" customFormat="1">
      <c r="B1" s="294" t="s">
        <v>0</v>
      </c>
      <c r="C1" s="294"/>
      <c r="D1" s="294"/>
      <c r="E1" s="294"/>
      <c r="F1" s="294"/>
      <c r="G1" s="294"/>
      <c r="H1" s="294"/>
      <c r="I1" s="294"/>
      <c r="J1" s="294"/>
      <c r="K1" s="294"/>
      <c r="L1" s="294"/>
      <c r="M1" s="294"/>
      <c r="N1" s="294"/>
      <c r="O1" s="294"/>
      <c r="P1" s="294"/>
      <c r="Q1" s="294"/>
      <c r="R1" s="294"/>
      <c r="S1" s="294"/>
      <c r="T1" s="294"/>
      <c r="U1" s="294"/>
      <c r="V1" s="294"/>
      <c r="W1" s="294"/>
      <c r="X1" s="294"/>
      <c r="Y1" s="294"/>
      <c r="Z1" s="1"/>
      <c r="AA1" s="295"/>
      <c r="AB1" s="295"/>
      <c r="AC1" s="295"/>
      <c r="AD1" s="295"/>
      <c r="AE1" s="295"/>
      <c r="AF1" s="295"/>
      <c r="AG1" s="295"/>
      <c r="AH1" s="295"/>
      <c r="AI1" s="295"/>
      <c r="AJ1" s="295"/>
      <c r="AK1" s="295"/>
      <c r="AL1" s="295"/>
      <c r="AM1" s="1"/>
      <c r="AN1" s="1"/>
      <c r="AO1" s="1"/>
      <c r="AP1" s="1"/>
      <c r="AW1" s="160"/>
      <c r="AX1" s="160"/>
      <c r="AY1" s="160"/>
      <c r="AZ1" s="160"/>
      <c r="BA1" s="160"/>
    </row>
    <row r="2" spans="2:53" ht="11.1"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row>
    <row r="3" spans="2:53">
      <c r="B3" s="5" t="s">
        <v>1</v>
      </c>
      <c r="C3" s="5"/>
      <c r="D3" s="1"/>
      <c r="E3" s="3"/>
      <c r="F3" s="3"/>
      <c r="G3" s="3"/>
      <c r="H3" s="3"/>
      <c r="I3" s="3"/>
      <c r="J3" s="3"/>
      <c r="K3" s="3"/>
      <c r="L3" s="3"/>
      <c r="M3" s="3"/>
      <c r="N3" s="3"/>
      <c r="O3" s="3"/>
      <c r="P3" s="3"/>
      <c r="Q3" s="3"/>
      <c r="R3" s="3"/>
      <c r="S3" s="3"/>
      <c r="T3" s="3"/>
      <c r="U3" s="3"/>
      <c r="V3" s="3"/>
      <c r="W3" s="3"/>
      <c r="X3" s="3"/>
      <c r="Y3" s="3"/>
      <c r="Z3" s="3"/>
      <c r="AA3" s="6" t="s">
        <v>2</v>
      </c>
      <c r="AB3" s="3"/>
      <c r="AC3" s="3"/>
      <c r="AD3" s="3"/>
      <c r="AE3" s="3"/>
      <c r="AF3" s="3"/>
      <c r="AG3" s="3"/>
      <c r="AH3" s="3"/>
      <c r="AI3" s="3"/>
      <c r="AJ3" s="3"/>
      <c r="AK3" s="3"/>
      <c r="AL3" s="3"/>
      <c r="AM3" s="3"/>
      <c r="AN3" s="3"/>
      <c r="AO3" s="3"/>
      <c r="AP3" s="3"/>
    </row>
    <row r="4" spans="2:53" ht="50.1" customHeight="1">
      <c r="B4" s="288" t="s">
        <v>3</v>
      </c>
      <c r="C4" s="288"/>
      <c r="D4" s="288"/>
      <c r="E4" s="288"/>
      <c r="F4" s="288"/>
      <c r="G4" s="288"/>
      <c r="H4" s="288"/>
      <c r="I4" s="288"/>
      <c r="J4" s="296"/>
      <c r="K4" s="297"/>
      <c r="L4" s="297"/>
      <c r="M4" s="297"/>
      <c r="N4" s="297"/>
      <c r="O4" s="297"/>
      <c r="P4" s="297"/>
      <c r="Q4" s="297"/>
      <c r="R4" s="297"/>
      <c r="S4" s="297"/>
      <c r="T4" s="297"/>
      <c r="U4" s="297"/>
      <c r="V4" s="297"/>
      <c r="W4" s="297"/>
      <c r="X4" s="297"/>
      <c r="Y4" s="298"/>
      <c r="Z4" s="3"/>
      <c r="AA4" s="293" t="s">
        <v>4</v>
      </c>
      <c r="AB4" s="293"/>
      <c r="AC4" s="293"/>
      <c r="AD4" s="293"/>
      <c r="AE4" s="293"/>
      <c r="AF4" s="293"/>
      <c r="AG4" s="293"/>
      <c r="AH4" s="293"/>
      <c r="AI4" s="293"/>
      <c r="AJ4" s="293"/>
      <c r="AK4" s="293"/>
      <c r="AL4" s="293"/>
      <c r="AM4" s="293"/>
      <c r="AN4" s="293"/>
      <c r="AO4" s="293"/>
      <c r="AP4" s="293"/>
    </row>
    <row r="5" spans="2:53" ht="50.1" customHeight="1">
      <c r="B5" s="288" t="s">
        <v>5</v>
      </c>
      <c r="C5" s="288"/>
      <c r="D5" s="288"/>
      <c r="E5" s="288"/>
      <c r="F5" s="288"/>
      <c r="G5" s="288"/>
      <c r="H5" s="288"/>
      <c r="I5" s="288"/>
      <c r="J5" s="299"/>
      <c r="K5" s="300"/>
      <c r="L5" s="300"/>
      <c r="M5" s="300"/>
      <c r="N5" s="300"/>
      <c r="O5" s="300"/>
      <c r="P5" s="300"/>
      <c r="Q5" s="300"/>
      <c r="R5" s="300"/>
      <c r="S5" s="300"/>
      <c r="T5" s="300"/>
      <c r="U5" s="300"/>
      <c r="V5" s="300"/>
      <c r="W5" s="300"/>
      <c r="X5" s="300"/>
      <c r="Y5" s="301"/>
      <c r="Z5" s="3"/>
      <c r="AA5" s="293" t="s">
        <v>6</v>
      </c>
      <c r="AB5" s="293"/>
      <c r="AC5" s="293"/>
      <c r="AD5" s="293"/>
      <c r="AE5" s="293"/>
      <c r="AF5" s="293"/>
      <c r="AG5" s="293"/>
      <c r="AH5" s="293"/>
      <c r="AI5" s="293"/>
      <c r="AJ5" s="293"/>
      <c r="AK5" s="293"/>
      <c r="AL5" s="293"/>
      <c r="AM5" s="293"/>
      <c r="AN5" s="293"/>
      <c r="AO5" s="293"/>
      <c r="AP5" s="293"/>
    </row>
    <row r="6" spans="2:53" ht="50.1" customHeight="1">
      <c r="B6" s="288" t="s">
        <v>7</v>
      </c>
      <c r="C6" s="288"/>
      <c r="D6" s="288"/>
      <c r="E6" s="288"/>
      <c r="F6" s="288"/>
      <c r="G6" s="288"/>
      <c r="H6" s="288"/>
      <c r="I6" s="288"/>
      <c r="J6" s="341"/>
      <c r="K6" s="342"/>
      <c r="L6" s="342"/>
      <c r="M6" s="342"/>
      <c r="N6" s="342"/>
      <c r="O6" s="342"/>
      <c r="P6" s="342"/>
      <c r="Q6" s="342"/>
      <c r="R6" s="342"/>
      <c r="S6" s="342"/>
      <c r="T6" s="342"/>
      <c r="U6" s="342"/>
      <c r="V6" s="342"/>
      <c r="W6" s="342"/>
      <c r="X6" s="342"/>
      <c r="Y6" s="343"/>
      <c r="Z6" s="3"/>
      <c r="AA6" s="344" t="s">
        <v>8</v>
      </c>
      <c r="AB6" s="344"/>
      <c r="AC6" s="344"/>
      <c r="AD6" s="344"/>
      <c r="AE6" s="344"/>
      <c r="AF6" s="344"/>
      <c r="AG6" s="344"/>
      <c r="AH6" s="344"/>
      <c r="AI6" s="344"/>
      <c r="AJ6" s="344"/>
      <c r="AK6" s="344"/>
      <c r="AL6" s="344"/>
      <c r="AM6" s="344"/>
      <c r="AN6" s="344"/>
      <c r="AO6" s="344"/>
      <c r="AP6" s="344"/>
    </row>
    <row r="7" spans="2:53" ht="50.1" customHeight="1">
      <c r="B7" s="288" t="s">
        <v>9</v>
      </c>
      <c r="C7" s="288"/>
      <c r="D7" s="288"/>
      <c r="E7" s="288"/>
      <c r="F7" s="288"/>
      <c r="G7" s="288"/>
      <c r="H7" s="288"/>
      <c r="I7" s="288"/>
      <c r="J7" s="284"/>
      <c r="K7" s="285"/>
      <c r="L7" s="285"/>
      <c r="M7" s="285"/>
      <c r="N7" s="285"/>
      <c r="O7" s="285"/>
      <c r="P7" s="285"/>
      <c r="Q7" s="285"/>
      <c r="R7" s="285"/>
      <c r="S7" s="285"/>
      <c r="T7" s="285"/>
      <c r="U7" s="285"/>
      <c r="V7" s="285"/>
      <c r="W7" s="285"/>
      <c r="X7" s="285"/>
      <c r="Y7" s="286"/>
      <c r="Z7" s="3"/>
      <c r="AA7" s="287">
        <v>45588</v>
      </c>
      <c r="AB7" s="287"/>
      <c r="AC7" s="287"/>
      <c r="AD7" s="287"/>
      <c r="AE7" s="287"/>
      <c r="AF7" s="287"/>
      <c r="AG7" s="287"/>
      <c r="AH7" s="287"/>
      <c r="AI7" s="287"/>
      <c r="AJ7" s="287"/>
      <c r="AK7" s="287"/>
      <c r="AL7" s="287"/>
      <c r="AM7" s="287"/>
      <c r="AN7" s="287"/>
      <c r="AO7" s="287"/>
      <c r="AP7" s="287"/>
    </row>
    <row r="8" spans="2:53" ht="50.1" customHeight="1">
      <c r="B8" s="288" t="s">
        <v>10</v>
      </c>
      <c r="C8" s="288"/>
      <c r="D8" s="288"/>
      <c r="E8" s="288"/>
      <c r="F8" s="288"/>
      <c r="G8" s="288"/>
      <c r="H8" s="288"/>
      <c r="I8" s="288"/>
      <c r="J8" s="289">
        <v>45664</v>
      </c>
      <c r="K8" s="290"/>
      <c r="L8" s="290"/>
      <c r="M8" s="290"/>
      <c r="N8" s="290"/>
      <c r="O8" s="290"/>
      <c r="P8" s="290"/>
      <c r="Q8" s="291" t="s">
        <v>11</v>
      </c>
      <c r="R8" s="291"/>
      <c r="S8" s="290">
        <v>45932</v>
      </c>
      <c r="T8" s="290"/>
      <c r="U8" s="290"/>
      <c r="V8" s="290"/>
      <c r="W8" s="290"/>
      <c r="X8" s="290"/>
      <c r="Y8" s="292"/>
      <c r="Z8" s="3"/>
      <c r="AA8" s="293" t="s">
        <v>12</v>
      </c>
      <c r="AB8" s="293"/>
      <c r="AC8" s="293"/>
      <c r="AD8" s="293"/>
      <c r="AE8" s="293"/>
      <c r="AF8" s="293"/>
      <c r="AG8" s="293"/>
      <c r="AH8" s="293"/>
      <c r="AI8" s="293"/>
      <c r="AJ8" s="293"/>
      <c r="AK8" s="293"/>
      <c r="AL8" s="293"/>
      <c r="AM8" s="293"/>
      <c r="AN8" s="293"/>
      <c r="AO8" s="293"/>
      <c r="AP8" s="293"/>
    </row>
    <row r="9" spans="2:53" ht="50.1" customHeight="1">
      <c r="B9" s="334" t="s">
        <v>13</v>
      </c>
      <c r="C9" s="335"/>
      <c r="D9" s="335"/>
      <c r="E9" s="335"/>
      <c r="F9" s="335"/>
      <c r="G9" s="335"/>
      <c r="H9" s="335"/>
      <c r="I9" s="336"/>
      <c r="J9" s="337"/>
      <c r="K9" s="338"/>
      <c r="L9" s="338"/>
      <c r="M9" s="338"/>
      <c r="N9" s="338"/>
      <c r="O9" s="338"/>
      <c r="P9" s="338"/>
      <c r="Q9" s="338"/>
      <c r="R9" s="338"/>
      <c r="S9" s="338"/>
      <c r="T9" s="338"/>
      <c r="U9" s="338"/>
      <c r="V9" s="338"/>
      <c r="W9" s="338"/>
      <c r="X9" s="338"/>
      <c r="Y9" s="339"/>
      <c r="Z9" s="7"/>
      <c r="AA9" s="340">
        <v>50000000</v>
      </c>
      <c r="AB9" s="340"/>
      <c r="AC9" s="340"/>
      <c r="AD9" s="340"/>
      <c r="AE9" s="340"/>
      <c r="AF9" s="340"/>
      <c r="AG9" s="340"/>
      <c r="AH9" s="340"/>
      <c r="AI9" s="340"/>
      <c r="AJ9" s="340"/>
      <c r="AK9" s="340"/>
      <c r="AL9" s="340"/>
      <c r="AM9" s="340"/>
      <c r="AN9" s="340"/>
      <c r="AO9" s="340"/>
      <c r="AP9" s="340"/>
    </row>
    <row r="10" spans="2:53" ht="50.1" customHeight="1">
      <c r="B10" s="334" t="s">
        <v>189</v>
      </c>
      <c r="C10" s="335"/>
      <c r="D10" s="335"/>
      <c r="E10" s="335"/>
      <c r="F10" s="335"/>
      <c r="G10" s="335"/>
      <c r="H10" s="335"/>
      <c r="I10" s="336"/>
      <c r="J10" s="299"/>
      <c r="K10" s="300"/>
      <c r="L10" s="300"/>
      <c r="M10" s="300"/>
      <c r="N10" s="300"/>
      <c r="O10" s="300"/>
      <c r="P10" s="300"/>
      <c r="Q10" s="300"/>
      <c r="R10" s="300"/>
      <c r="S10" s="300"/>
      <c r="T10" s="300"/>
      <c r="U10" s="300"/>
      <c r="V10" s="300"/>
      <c r="W10" s="300"/>
      <c r="X10" s="300"/>
      <c r="Y10" s="301"/>
      <c r="Z10" s="7"/>
      <c r="AA10" s="358" t="s">
        <v>190</v>
      </c>
      <c r="AB10" s="359"/>
      <c r="AC10" s="359"/>
      <c r="AD10" s="359"/>
      <c r="AE10" s="359"/>
      <c r="AF10" s="359"/>
      <c r="AG10" s="359"/>
      <c r="AH10" s="359"/>
      <c r="AI10" s="359"/>
      <c r="AJ10" s="359"/>
      <c r="AK10" s="359"/>
      <c r="AL10" s="359"/>
      <c r="AM10" s="359"/>
      <c r="AN10" s="359"/>
      <c r="AO10" s="359"/>
      <c r="AP10" s="359"/>
      <c r="AQ10" s="128" t="s">
        <v>192</v>
      </c>
      <c r="AR10" s="89" t="s">
        <v>194</v>
      </c>
      <c r="AW10" s="162" t="s">
        <v>297</v>
      </c>
      <c r="AX10" s="163" t="s">
        <v>298</v>
      </c>
      <c r="AY10" s="131" t="s">
        <v>299</v>
      </c>
      <c r="AZ10" s="131" t="s">
        <v>300</v>
      </c>
      <c r="BA10" s="131" t="s">
        <v>299</v>
      </c>
    </row>
    <row r="11" spans="2:53" ht="50.1" customHeight="1">
      <c r="B11" s="367" t="s">
        <v>413</v>
      </c>
      <c r="C11" s="367"/>
      <c r="D11" s="368"/>
      <c r="E11" s="354" t="s">
        <v>14</v>
      </c>
      <c r="F11" s="346"/>
      <c r="G11" s="346"/>
      <c r="H11" s="346"/>
      <c r="I11" s="347"/>
      <c r="J11" s="8" t="s">
        <v>15</v>
      </c>
      <c r="K11" s="283"/>
      <c r="L11" s="283"/>
      <c r="M11" s="9" t="s">
        <v>16</v>
      </c>
      <c r="N11" s="283"/>
      <c r="O11" s="283"/>
      <c r="P11" s="283"/>
      <c r="Q11" s="283"/>
      <c r="R11" s="355"/>
      <c r="S11" s="356"/>
      <c r="T11" s="356"/>
      <c r="U11" s="356"/>
      <c r="V11" s="356"/>
      <c r="W11" s="356"/>
      <c r="X11" s="356"/>
      <c r="Y11" s="357"/>
      <c r="Z11" s="3"/>
      <c r="AA11" s="10" t="s">
        <v>15</v>
      </c>
      <c r="AB11" s="283" t="s">
        <v>17</v>
      </c>
      <c r="AC11" s="283"/>
      <c r="AD11" s="11" t="s">
        <v>16</v>
      </c>
      <c r="AE11" s="283" t="s">
        <v>18</v>
      </c>
      <c r="AF11" s="283"/>
      <c r="AG11" s="283"/>
      <c r="AH11" s="283"/>
      <c r="AI11" s="283"/>
      <c r="AJ11" s="283"/>
      <c r="AK11" s="283"/>
      <c r="AL11" s="283"/>
      <c r="AM11" s="283"/>
      <c r="AN11" s="283"/>
      <c r="AO11" s="283"/>
      <c r="AP11" s="283"/>
      <c r="AW11" s="131" t="str">
        <f>LEFT(J10,3)</f>
        <v/>
      </c>
      <c r="AX11" s="131" t="str">
        <f>MID($J$10,4,8)</f>
        <v/>
      </c>
      <c r="AY11" s="131" t="str">
        <f>MID($J$10,12,2)</f>
        <v/>
      </c>
      <c r="AZ11" s="131" t="str">
        <f>MID($J$10,14,6)</f>
        <v/>
      </c>
      <c r="BA11" s="131" t="str">
        <f>MID($J$10,20,2)</f>
        <v/>
      </c>
    </row>
    <row r="12" spans="2:53" ht="50.1" customHeight="1">
      <c r="B12" s="348"/>
      <c r="C12" s="348"/>
      <c r="D12" s="369"/>
      <c r="E12" s="354" t="s">
        <v>19</v>
      </c>
      <c r="F12" s="346"/>
      <c r="G12" s="346"/>
      <c r="H12" s="346"/>
      <c r="I12" s="347"/>
      <c r="J12" s="299"/>
      <c r="K12" s="300"/>
      <c r="L12" s="300"/>
      <c r="M12" s="300"/>
      <c r="N12" s="300"/>
      <c r="O12" s="300"/>
      <c r="P12" s="300"/>
      <c r="Q12" s="300"/>
      <c r="R12" s="300"/>
      <c r="S12" s="300"/>
      <c r="T12" s="300"/>
      <c r="U12" s="300"/>
      <c r="V12" s="300"/>
      <c r="W12" s="300"/>
      <c r="X12" s="300"/>
      <c r="Y12" s="301"/>
      <c r="Z12" s="3"/>
      <c r="AA12" s="282" t="s">
        <v>20</v>
      </c>
      <c r="AB12" s="282"/>
      <c r="AC12" s="282"/>
      <c r="AD12" s="282"/>
      <c r="AE12" s="282"/>
      <c r="AF12" s="282"/>
      <c r="AG12" s="282"/>
      <c r="AH12" s="282"/>
      <c r="AI12" s="282"/>
      <c r="AJ12" s="282"/>
      <c r="AK12" s="282"/>
      <c r="AL12" s="282"/>
      <c r="AM12" s="282"/>
      <c r="AN12" s="282"/>
      <c r="AO12" s="282"/>
      <c r="AP12" s="282"/>
    </row>
    <row r="13" spans="2:53" ht="50.1" customHeight="1">
      <c r="B13" s="348"/>
      <c r="C13" s="348"/>
      <c r="D13" s="369"/>
      <c r="E13" s="345" t="s">
        <v>21</v>
      </c>
      <c r="F13" s="346"/>
      <c r="G13" s="346"/>
      <c r="H13" s="346"/>
      <c r="I13" s="347"/>
      <c r="J13" s="299"/>
      <c r="K13" s="300"/>
      <c r="L13" s="300"/>
      <c r="M13" s="300"/>
      <c r="N13" s="300"/>
      <c r="O13" s="300"/>
      <c r="P13" s="300"/>
      <c r="Q13" s="300"/>
      <c r="R13" s="300"/>
      <c r="S13" s="300"/>
      <c r="T13" s="300"/>
      <c r="U13" s="300"/>
      <c r="V13" s="300"/>
      <c r="W13" s="300"/>
      <c r="X13" s="300"/>
      <c r="Y13" s="301"/>
      <c r="Z13" s="3"/>
      <c r="AA13" s="282" t="s">
        <v>22</v>
      </c>
      <c r="AB13" s="282"/>
      <c r="AC13" s="282"/>
      <c r="AD13" s="282"/>
      <c r="AE13" s="282"/>
      <c r="AF13" s="282"/>
      <c r="AG13" s="282"/>
      <c r="AH13" s="282"/>
      <c r="AI13" s="282"/>
      <c r="AJ13" s="282"/>
      <c r="AK13" s="282"/>
      <c r="AL13" s="282"/>
      <c r="AM13" s="282"/>
      <c r="AN13" s="282"/>
      <c r="AO13" s="282"/>
      <c r="AP13" s="282"/>
    </row>
    <row r="14" spans="2:53" ht="50.1" customHeight="1">
      <c r="B14" s="348"/>
      <c r="C14" s="348"/>
      <c r="D14" s="369"/>
      <c r="E14" s="345" t="s">
        <v>23</v>
      </c>
      <c r="F14" s="346"/>
      <c r="G14" s="346"/>
      <c r="H14" s="346"/>
      <c r="I14" s="347"/>
      <c r="J14" s="299"/>
      <c r="K14" s="300"/>
      <c r="L14" s="300"/>
      <c r="M14" s="300"/>
      <c r="N14" s="300"/>
      <c r="O14" s="300"/>
      <c r="P14" s="300"/>
      <c r="Q14" s="300"/>
      <c r="R14" s="300"/>
      <c r="S14" s="300"/>
      <c r="T14" s="300"/>
      <c r="U14" s="300"/>
      <c r="V14" s="300"/>
      <c r="W14" s="300"/>
      <c r="X14" s="300"/>
      <c r="Y14" s="301"/>
      <c r="Z14" s="3"/>
      <c r="AA14" s="282" t="s">
        <v>24</v>
      </c>
      <c r="AB14" s="282"/>
      <c r="AC14" s="282"/>
      <c r="AD14" s="282"/>
      <c r="AE14" s="282"/>
      <c r="AF14" s="282"/>
      <c r="AG14" s="282"/>
      <c r="AH14" s="282"/>
      <c r="AI14" s="282"/>
      <c r="AJ14" s="282"/>
      <c r="AK14" s="282"/>
      <c r="AL14" s="282"/>
      <c r="AM14" s="282"/>
      <c r="AN14" s="282"/>
      <c r="AO14" s="282"/>
      <c r="AP14" s="282"/>
    </row>
    <row r="15" spans="2:53" ht="50.1" customHeight="1">
      <c r="B15" s="348"/>
      <c r="C15" s="348"/>
      <c r="D15" s="369"/>
      <c r="E15" s="345" t="s">
        <v>25</v>
      </c>
      <c r="F15" s="346"/>
      <c r="G15" s="346"/>
      <c r="H15" s="346"/>
      <c r="I15" s="347"/>
      <c r="J15" s="299"/>
      <c r="K15" s="300"/>
      <c r="L15" s="300"/>
      <c r="M15" s="300"/>
      <c r="N15" s="300"/>
      <c r="O15" s="300"/>
      <c r="P15" s="300"/>
      <c r="Q15" s="300"/>
      <c r="R15" s="300"/>
      <c r="S15" s="300"/>
      <c r="T15" s="300"/>
      <c r="U15" s="300"/>
      <c r="V15" s="300"/>
      <c r="W15" s="300"/>
      <c r="X15" s="300"/>
      <c r="Y15" s="301"/>
      <c r="Z15" s="3"/>
      <c r="AA15" s="282" t="s">
        <v>26</v>
      </c>
      <c r="AB15" s="282"/>
      <c r="AC15" s="282"/>
      <c r="AD15" s="282"/>
      <c r="AE15" s="282"/>
      <c r="AF15" s="282"/>
      <c r="AG15" s="282"/>
      <c r="AH15" s="282"/>
      <c r="AI15" s="282"/>
      <c r="AJ15" s="282"/>
      <c r="AK15" s="282"/>
      <c r="AL15" s="282"/>
      <c r="AM15" s="282"/>
      <c r="AN15" s="282"/>
      <c r="AO15" s="282"/>
      <c r="AP15" s="282"/>
    </row>
    <row r="16" spans="2:53" ht="50.1" customHeight="1">
      <c r="B16" s="348"/>
      <c r="C16" s="348"/>
      <c r="D16" s="369"/>
      <c r="E16" s="365" t="s">
        <v>187</v>
      </c>
      <c r="F16" s="366"/>
      <c r="G16" s="366"/>
      <c r="H16" s="366"/>
      <c r="I16" s="366"/>
      <c r="J16" s="299"/>
      <c r="K16" s="300"/>
      <c r="L16" s="300"/>
      <c r="M16" s="300"/>
      <c r="N16" s="300"/>
      <c r="O16" s="300"/>
      <c r="P16" s="300"/>
      <c r="Q16" s="300"/>
      <c r="R16" s="300"/>
      <c r="S16" s="300"/>
      <c r="T16" s="300"/>
      <c r="U16" s="300"/>
      <c r="V16" s="300"/>
      <c r="W16" s="300"/>
      <c r="X16" s="300"/>
      <c r="Y16" s="301"/>
      <c r="Z16" s="3"/>
      <c r="AA16" s="352" t="s">
        <v>416</v>
      </c>
      <c r="AB16" s="282"/>
      <c r="AC16" s="282"/>
      <c r="AD16" s="282"/>
      <c r="AE16" s="282"/>
      <c r="AF16" s="282"/>
      <c r="AG16" s="282"/>
      <c r="AH16" s="282"/>
      <c r="AI16" s="282"/>
      <c r="AJ16" s="282"/>
      <c r="AK16" s="282"/>
      <c r="AL16" s="282"/>
      <c r="AM16" s="282"/>
      <c r="AN16" s="282"/>
      <c r="AO16" s="282"/>
      <c r="AP16" s="282"/>
      <c r="AQ16" s="129" t="s">
        <v>193</v>
      </c>
      <c r="AR16" s="89" t="s">
        <v>191</v>
      </c>
    </row>
    <row r="17" spans="2:49" ht="27.6" customHeight="1">
      <c r="B17" s="370" t="s">
        <v>165</v>
      </c>
      <c r="C17" s="371"/>
      <c r="D17" s="371"/>
    </row>
    <row r="18" spans="2:49" ht="50.25" customHeight="1">
      <c r="B18" s="371"/>
      <c r="C18" s="371"/>
      <c r="D18" s="371"/>
      <c r="E18" s="345" t="s">
        <v>166</v>
      </c>
      <c r="F18" s="346"/>
      <c r="G18" s="346"/>
      <c r="H18" s="346"/>
      <c r="I18" s="347"/>
      <c r="J18" s="299"/>
      <c r="K18" s="300"/>
      <c r="L18" s="300"/>
      <c r="M18" s="300"/>
      <c r="N18" s="300"/>
      <c r="O18" s="300"/>
      <c r="P18" s="300"/>
      <c r="Q18" s="300"/>
      <c r="R18" s="300"/>
      <c r="S18" s="300"/>
      <c r="T18" s="300"/>
      <c r="U18" s="300"/>
      <c r="V18" s="300"/>
      <c r="W18" s="300"/>
      <c r="X18" s="300"/>
      <c r="Y18" s="301"/>
      <c r="AA18" s="282" t="s">
        <v>168</v>
      </c>
      <c r="AB18" s="282"/>
      <c r="AC18" s="282"/>
      <c r="AD18" s="282"/>
      <c r="AE18" s="282"/>
      <c r="AF18" s="282"/>
      <c r="AG18" s="282"/>
      <c r="AH18" s="282"/>
      <c r="AI18" s="282"/>
      <c r="AJ18" s="282"/>
      <c r="AK18" s="282"/>
      <c r="AL18" s="282"/>
      <c r="AM18" s="282"/>
      <c r="AN18" s="282"/>
      <c r="AO18" s="282"/>
      <c r="AP18" s="282"/>
    </row>
    <row r="19" spans="2:49" ht="50.25" customHeight="1">
      <c r="B19" s="371"/>
      <c r="C19" s="371"/>
      <c r="D19" s="371"/>
      <c r="E19" s="345" t="s">
        <v>167</v>
      </c>
      <c r="F19" s="346"/>
      <c r="G19" s="346"/>
      <c r="H19" s="346"/>
      <c r="I19" s="347"/>
      <c r="J19" s="372"/>
      <c r="K19" s="373"/>
      <c r="L19" s="373"/>
      <c r="M19" s="373"/>
      <c r="N19" s="373"/>
      <c r="O19" s="373"/>
      <c r="P19" s="373"/>
      <c r="Q19" s="373"/>
      <c r="R19" s="300"/>
      <c r="S19" s="300"/>
      <c r="T19" s="300"/>
      <c r="U19" s="300"/>
      <c r="V19" s="300"/>
      <c r="W19" s="300"/>
      <c r="X19" s="300"/>
      <c r="Y19" s="301"/>
      <c r="AA19" s="282" t="s">
        <v>169</v>
      </c>
      <c r="AB19" s="282"/>
      <c r="AC19" s="282"/>
      <c r="AD19" s="282"/>
      <c r="AE19" s="282"/>
      <c r="AF19" s="282"/>
      <c r="AG19" s="282"/>
      <c r="AH19" s="282"/>
      <c r="AI19" s="282"/>
      <c r="AJ19" s="282"/>
      <c r="AK19" s="282"/>
      <c r="AL19" s="282"/>
      <c r="AM19" s="282"/>
      <c r="AN19" s="282"/>
      <c r="AO19" s="282"/>
      <c r="AP19" s="282"/>
    </row>
    <row r="20" spans="2:49" ht="51.75" customHeight="1">
      <c r="B20" s="371"/>
      <c r="C20" s="371"/>
      <c r="D20" s="371"/>
      <c r="E20" s="345" t="s">
        <v>195</v>
      </c>
      <c r="F20" s="346"/>
      <c r="G20" s="346"/>
      <c r="H20" s="346"/>
      <c r="I20" s="346"/>
      <c r="J20" s="360"/>
      <c r="K20" s="291"/>
      <c r="L20" s="291"/>
      <c r="M20" s="291"/>
      <c r="N20" s="291"/>
      <c r="O20" s="291"/>
      <c r="P20" s="291"/>
      <c r="Q20" s="361"/>
      <c r="R20" s="362" t="str">
        <f>IF(J20=AV27,AW27,IF(J20=AV28,AW28,IF(J20=AV29,AW29,IF(J20=AV30,AW30,""))))</f>
        <v/>
      </c>
      <c r="S20" s="363"/>
      <c r="T20" s="363"/>
      <c r="U20" s="363"/>
      <c r="V20" s="363"/>
      <c r="W20" s="363"/>
      <c r="X20" s="363"/>
      <c r="Y20" s="364"/>
      <c r="AA20" s="282" t="s">
        <v>412</v>
      </c>
      <c r="AB20" s="282"/>
      <c r="AC20" s="282"/>
      <c r="AD20" s="282"/>
      <c r="AE20" s="282"/>
      <c r="AF20" s="282"/>
      <c r="AG20" s="282"/>
      <c r="AH20" s="282"/>
      <c r="AI20" s="282"/>
      <c r="AJ20" s="282"/>
      <c r="AK20" s="282"/>
      <c r="AL20" s="282"/>
      <c r="AM20" s="282"/>
      <c r="AN20" s="282"/>
      <c r="AO20" s="282"/>
      <c r="AP20" s="282"/>
    </row>
    <row r="21" spans="2:49" ht="51.75" customHeight="1">
      <c r="B21" s="371"/>
      <c r="C21" s="371"/>
      <c r="D21" s="371"/>
    </row>
    <row r="22" spans="2:49" ht="27.6" customHeight="1">
      <c r="B22" s="371"/>
      <c r="C22" s="371"/>
      <c r="D22" s="371"/>
    </row>
    <row r="23" spans="2:49" ht="27.6" customHeight="1" thickBot="1">
      <c r="E23" s="4" t="s">
        <v>101</v>
      </c>
      <c r="U23" s="4" t="s">
        <v>102</v>
      </c>
      <c r="Z23" s="3"/>
    </row>
    <row r="24" spans="2:49" ht="27.6" customHeight="1">
      <c r="B24" s="348" t="s">
        <v>100</v>
      </c>
      <c r="C24" s="348"/>
      <c r="D24" s="348"/>
      <c r="E24" s="302" t="s">
        <v>65</v>
      </c>
      <c r="F24" s="303"/>
      <c r="G24" s="304"/>
      <c r="H24" s="311" t="s">
        <v>66</v>
      </c>
      <c r="I24" s="312"/>
      <c r="J24" s="312"/>
      <c r="K24" s="315" t="s">
        <v>67</v>
      </c>
      <c r="L24" s="312"/>
      <c r="M24" s="312"/>
      <c r="N24" s="318" t="s">
        <v>59</v>
      </c>
      <c r="O24" s="303"/>
      <c r="P24" s="304"/>
      <c r="Q24" s="318" t="s">
        <v>60</v>
      </c>
      <c r="R24" s="303"/>
      <c r="S24" s="349"/>
      <c r="T24" s="82"/>
      <c r="U24" s="321" t="s">
        <v>61</v>
      </c>
      <c r="V24" s="322"/>
      <c r="W24" s="323"/>
      <c r="X24" s="328" t="s">
        <v>62</v>
      </c>
      <c r="Y24" s="322"/>
      <c r="Z24" s="329"/>
      <c r="AB24" s="352" t="s">
        <v>188</v>
      </c>
      <c r="AC24" s="282"/>
      <c r="AD24" s="282"/>
      <c r="AE24" s="282"/>
      <c r="AF24" s="282"/>
      <c r="AG24" s="282"/>
      <c r="AH24" s="282"/>
      <c r="AI24" s="282"/>
      <c r="AJ24" s="282"/>
      <c r="AK24" s="282"/>
      <c r="AL24" s="282"/>
      <c r="AM24" s="282"/>
      <c r="AN24" s="282"/>
      <c r="AO24" s="282"/>
      <c r="AP24" s="282"/>
      <c r="AQ24" s="282"/>
    </row>
    <row r="25" spans="2:49" ht="27.6" customHeight="1">
      <c r="B25" s="348"/>
      <c r="C25" s="348"/>
      <c r="D25" s="348"/>
      <c r="E25" s="305"/>
      <c r="F25" s="306"/>
      <c r="G25" s="307"/>
      <c r="H25" s="313"/>
      <c r="I25" s="313"/>
      <c r="J25" s="313"/>
      <c r="K25" s="316"/>
      <c r="L25" s="313"/>
      <c r="M25" s="313"/>
      <c r="N25" s="319"/>
      <c r="O25" s="306"/>
      <c r="P25" s="307"/>
      <c r="Q25" s="319"/>
      <c r="R25" s="306"/>
      <c r="S25" s="350"/>
      <c r="T25" s="82"/>
      <c r="U25" s="324"/>
      <c r="V25" s="325"/>
      <c r="W25" s="316"/>
      <c r="X25" s="330"/>
      <c r="Y25" s="325"/>
      <c r="Z25" s="331"/>
      <c r="AB25" s="282"/>
      <c r="AC25" s="282"/>
      <c r="AD25" s="282"/>
      <c r="AE25" s="282"/>
      <c r="AF25" s="282"/>
      <c r="AG25" s="282"/>
      <c r="AH25" s="282"/>
      <c r="AI25" s="282"/>
      <c r="AJ25" s="282"/>
      <c r="AK25" s="282"/>
      <c r="AL25" s="282"/>
      <c r="AM25" s="282"/>
      <c r="AN25" s="282"/>
      <c r="AO25" s="282"/>
      <c r="AP25" s="282"/>
      <c r="AQ25" s="282"/>
    </row>
    <row r="26" spans="2:49" ht="27.6" customHeight="1">
      <c r="B26" s="348"/>
      <c r="C26" s="348"/>
      <c r="D26" s="348"/>
      <c r="E26" s="305"/>
      <c r="F26" s="306"/>
      <c r="G26" s="307"/>
      <c r="H26" s="313"/>
      <c r="I26" s="313"/>
      <c r="J26" s="313"/>
      <c r="K26" s="316"/>
      <c r="L26" s="313"/>
      <c r="M26" s="313"/>
      <c r="N26" s="319"/>
      <c r="O26" s="306"/>
      <c r="P26" s="307"/>
      <c r="Q26" s="319"/>
      <c r="R26" s="306"/>
      <c r="S26" s="350"/>
      <c r="T26" s="82"/>
      <c r="U26" s="324"/>
      <c r="V26" s="325"/>
      <c r="W26" s="316"/>
      <c r="X26" s="330"/>
      <c r="Y26" s="325"/>
      <c r="Z26" s="331"/>
      <c r="AB26" s="282"/>
      <c r="AC26" s="282"/>
      <c r="AD26" s="282"/>
      <c r="AE26" s="282"/>
      <c r="AF26" s="282"/>
      <c r="AG26" s="282"/>
      <c r="AH26" s="282"/>
      <c r="AI26" s="282"/>
      <c r="AJ26" s="282"/>
      <c r="AK26" s="282"/>
      <c r="AL26" s="282"/>
      <c r="AM26" s="282"/>
      <c r="AN26" s="282"/>
      <c r="AO26" s="282"/>
      <c r="AP26" s="282"/>
      <c r="AQ26" s="282"/>
    </row>
    <row r="27" spans="2:49" ht="27.6" customHeight="1" thickBot="1">
      <c r="B27" s="348"/>
      <c r="C27" s="348"/>
      <c r="D27" s="348"/>
      <c r="E27" s="308"/>
      <c r="F27" s="309"/>
      <c r="G27" s="310"/>
      <c r="H27" s="314"/>
      <c r="I27" s="314"/>
      <c r="J27" s="314"/>
      <c r="K27" s="317"/>
      <c r="L27" s="314"/>
      <c r="M27" s="314"/>
      <c r="N27" s="320"/>
      <c r="O27" s="309"/>
      <c r="P27" s="310"/>
      <c r="Q27" s="320"/>
      <c r="R27" s="309"/>
      <c r="S27" s="351"/>
      <c r="T27" s="82"/>
      <c r="U27" s="326"/>
      <c r="V27" s="327"/>
      <c r="W27" s="317"/>
      <c r="X27" s="332"/>
      <c r="Y27" s="327"/>
      <c r="Z27" s="333"/>
      <c r="AB27" s="282"/>
      <c r="AC27" s="282"/>
      <c r="AD27" s="282"/>
      <c r="AE27" s="282"/>
      <c r="AF27" s="282"/>
      <c r="AG27" s="282"/>
      <c r="AH27" s="282"/>
      <c r="AI27" s="282"/>
      <c r="AJ27" s="282"/>
      <c r="AK27" s="282"/>
      <c r="AL27" s="282"/>
      <c r="AM27" s="282"/>
      <c r="AN27" s="282"/>
      <c r="AO27" s="282"/>
      <c r="AP27" s="282"/>
      <c r="AQ27" s="282"/>
      <c r="AV27" s="131" t="s">
        <v>196</v>
      </c>
      <c r="AW27" s="131">
        <v>35472000</v>
      </c>
    </row>
    <row r="28" spans="2:49" ht="27.6" customHeight="1">
      <c r="B28" s="348"/>
      <c r="C28" s="348"/>
      <c r="D28" s="348"/>
      <c r="E28" s="353"/>
      <c r="F28" s="353"/>
      <c r="G28" s="353"/>
      <c r="H28" s="353"/>
      <c r="I28" s="353"/>
      <c r="J28" s="353"/>
      <c r="K28" s="353"/>
      <c r="L28" s="353"/>
      <c r="M28" s="353"/>
      <c r="N28" s="353"/>
      <c r="O28" s="353"/>
      <c r="P28" s="353"/>
      <c r="Q28" s="353"/>
      <c r="R28" s="353"/>
      <c r="S28" s="353"/>
      <c r="U28" s="353"/>
      <c r="V28" s="353"/>
      <c r="W28" s="353"/>
      <c r="X28" s="353"/>
      <c r="Y28" s="353"/>
      <c r="Z28" s="353"/>
      <c r="AV28" s="131" t="s">
        <v>197</v>
      </c>
      <c r="AW28" s="131">
        <v>35473000</v>
      </c>
    </row>
    <row r="29" spans="2:49" ht="27.6" customHeight="1">
      <c r="AV29" s="131" t="s">
        <v>198</v>
      </c>
      <c r="AW29" s="131">
        <v>35432000</v>
      </c>
    </row>
    <row r="30" spans="2:49" ht="27.6" customHeight="1">
      <c r="AV30" s="131" t="s">
        <v>199</v>
      </c>
      <c r="AW30" s="131">
        <v>80101200</v>
      </c>
    </row>
    <row r="31" spans="2:49" ht="27.6" customHeight="1">
      <c r="AV31" s="135"/>
      <c r="AW31" s="131"/>
    </row>
    <row r="32" spans="2:49" ht="27.6" customHeight="1"/>
    <row r="33" spans="6:17" ht="27.6" customHeight="1"/>
    <row r="34" spans="6:17" ht="24.6" customHeight="1"/>
    <row r="35" spans="6:17" ht="24.6" customHeight="1"/>
    <row r="36" spans="6:17" ht="24.6" customHeight="1"/>
    <row r="40" spans="6:17">
      <c r="F40" s="132"/>
      <c r="G40" s="132"/>
      <c r="H40" s="132"/>
      <c r="I40" s="132"/>
      <c r="J40" s="132"/>
      <c r="K40" s="132"/>
      <c r="L40" s="133"/>
      <c r="M40" s="134"/>
      <c r="N40" s="134"/>
      <c r="O40" s="134"/>
      <c r="P40" s="134"/>
      <c r="Q40" s="132"/>
    </row>
    <row r="41" spans="6:17">
      <c r="F41" s="132"/>
      <c r="G41" s="132"/>
      <c r="H41" s="132"/>
      <c r="I41" s="132"/>
      <c r="J41" s="132"/>
      <c r="K41" s="132"/>
      <c r="L41" s="133"/>
      <c r="M41" s="132"/>
      <c r="N41" s="132"/>
      <c r="O41" s="132"/>
      <c r="P41" s="132"/>
      <c r="Q41" s="132"/>
    </row>
    <row r="42" spans="6:17">
      <c r="F42" s="132"/>
      <c r="G42" s="132"/>
      <c r="H42" s="132"/>
      <c r="I42" s="132"/>
      <c r="J42" s="132"/>
      <c r="K42" s="132"/>
      <c r="L42" s="133"/>
      <c r="M42" s="132"/>
      <c r="N42" s="132"/>
      <c r="O42" s="132"/>
      <c r="P42" s="132"/>
      <c r="Q42" s="132"/>
    </row>
    <row r="43" spans="6:17">
      <c r="F43" s="132"/>
      <c r="G43" s="132"/>
      <c r="H43" s="132"/>
      <c r="I43" s="132"/>
      <c r="J43" s="132"/>
      <c r="K43" s="132"/>
      <c r="L43" s="133"/>
      <c r="M43" s="132"/>
      <c r="N43" s="132"/>
      <c r="O43" s="132"/>
      <c r="P43" s="132"/>
      <c r="Q43" s="132"/>
    </row>
    <row r="44" spans="6:17">
      <c r="F44" s="133"/>
      <c r="G44" s="133"/>
      <c r="H44" s="133"/>
      <c r="I44" s="133"/>
      <c r="J44" s="133"/>
      <c r="K44" s="133"/>
      <c r="L44" s="133"/>
      <c r="M44" s="133"/>
      <c r="N44" s="133"/>
      <c r="O44" s="133"/>
      <c r="P44" s="133"/>
    </row>
  </sheetData>
  <dataConsolidate/>
  <mergeCells count="75">
    <mergeCell ref="AA10:AP10"/>
    <mergeCell ref="E20:I20"/>
    <mergeCell ref="AA20:AP20"/>
    <mergeCell ref="J20:Q20"/>
    <mergeCell ref="R20:Y20"/>
    <mergeCell ref="B10:I10"/>
    <mergeCell ref="J10:Y10"/>
    <mergeCell ref="E16:I16"/>
    <mergeCell ref="J16:Y16"/>
    <mergeCell ref="AA16:AP16"/>
    <mergeCell ref="B11:D16"/>
    <mergeCell ref="B17:D22"/>
    <mergeCell ref="J18:Y18"/>
    <mergeCell ref="E18:I18"/>
    <mergeCell ref="E19:I19"/>
    <mergeCell ref="J19:Y19"/>
    <mergeCell ref="E11:I11"/>
    <mergeCell ref="K11:L11"/>
    <mergeCell ref="N11:Q11"/>
    <mergeCell ref="R11:Y11"/>
    <mergeCell ref="E14:I14"/>
    <mergeCell ref="J14:Y14"/>
    <mergeCell ref="E13:I13"/>
    <mergeCell ref="J13:Y13"/>
    <mergeCell ref="E12:I12"/>
    <mergeCell ref="J12:Y12"/>
    <mergeCell ref="E15:I15"/>
    <mergeCell ref="J15:Y15"/>
    <mergeCell ref="AA15:AP15"/>
    <mergeCell ref="B24:D28"/>
    <mergeCell ref="Q24:S27"/>
    <mergeCell ref="AB24:AQ27"/>
    <mergeCell ref="AA18:AP18"/>
    <mergeCell ref="AA19:AP19"/>
    <mergeCell ref="U28:W28"/>
    <mergeCell ref="X28:Z28"/>
    <mergeCell ref="E28:G28"/>
    <mergeCell ref="H28:J28"/>
    <mergeCell ref="K28:M28"/>
    <mergeCell ref="N28:P28"/>
    <mergeCell ref="Q28:S28"/>
    <mergeCell ref="B5:I5"/>
    <mergeCell ref="J5:Y5"/>
    <mergeCell ref="AA5:AP5"/>
    <mergeCell ref="E24:G27"/>
    <mergeCell ref="H24:J27"/>
    <mergeCell ref="K24:M27"/>
    <mergeCell ref="N24:P27"/>
    <mergeCell ref="U24:W27"/>
    <mergeCell ref="X24:Z27"/>
    <mergeCell ref="B9:I9"/>
    <mergeCell ref="J9:Y9"/>
    <mergeCell ref="AA9:AP9"/>
    <mergeCell ref="B6:I6"/>
    <mergeCell ref="J6:Y6"/>
    <mergeCell ref="AA6:AP6"/>
    <mergeCell ref="B7:I7"/>
    <mergeCell ref="B1:Y1"/>
    <mergeCell ref="AA1:AL1"/>
    <mergeCell ref="B4:I4"/>
    <mergeCell ref="J4:Y4"/>
    <mergeCell ref="AA4:AP4"/>
    <mergeCell ref="J7:Y7"/>
    <mergeCell ref="AA7:AP7"/>
    <mergeCell ref="B8:I8"/>
    <mergeCell ref="J8:P8"/>
    <mergeCell ref="Q8:R8"/>
    <mergeCell ref="S8:Y8"/>
    <mergeCell ref="AA8:AP8"/>
    <mergeCell ref="AA13:AP13"/>
    <mergeCell ref="AB11:AC11"/>
    <mergeCell ref="AA14:AP14"/>
    <mergeCell ref="AE11:AH11"/>
    <mergeCell ref="AI11:AP11"/>
    <mergeCell ref="AA12:AP12"/>
  </mergeCells>
  <phoneticPr fontId="3"/>
  <conditionalFormatting sqref="E24:S27">
    <cfRule type="containsBlanks" dxfId="494" priority="8">
      <formula>LEN(TRIM(E24))=0</formula>
    </cfRule>
  </conditionalFormatting>
  <conditionalFormatting sqref="J8 Q8 S8">
    <cfRule type="containsBlanks" dxfId="493" priority="18">
      <formula>LEN(TRIM(J8))=0</formula>
    </cfRule>
  </conditionalFormatting>
  <conditionalFormatting sqref="J11:K11">
    <cfRule type="containsBlanks" dxfId="492" priority="2">
      <formula>LEN(TRIM(J11))=0</formula>
    </cfRule>
  </conditionalFormatting>
  <conditionalFormatting sqref="J4:Y7">
    <cfRule type="containsBlanks" dxfId="491" priority="12">
      <formula>LEN(TRIM(J4))=0</formula>
    </cfRule>
  </conditionalFormatting>
  <conditionalFormatting sqref="J9:Y10">
    <cfRule type="containsBlanks" dxfId="490" priority="3">
      <formula>LEN(TRIM(J9))=0</formula>
    </cfRule>
  </conditionalFormatting>
  <conditionalFormatting sqref="J12:Y16">
    <cfRule type="containsBlanks" dxfId="489" priority="10">
      <formula>LEN(TRIM(J12))=0</formula>
    </cfRule>
  </conditionalFormatting>
  <conditionalFormatting sqref="J18:Y19 J20 R20">
    <cfRule type="containsBlanks" dxfId="488" priority="4">
      <formula>LEN(TRIM(J18))=0</formula>
    </cfRule>
  </conditionalFormatting>
  <conditionalFormatting sqref="N11:Q11">
    <cfRule type="containsBlanks" dxfId="487" priority="1">
      <formula>LEN(TRIM(N11))=0</formula>
    </cfRule>
  </conditionalFormatting>
  <conditionalFormatting sqref="U24:Z27">
    <cfRule type="containsBlanks" dxfId="486" priority="7">
      <formula>LEN(TRIM(U24))=0</formula>
    </cfRule>
  </conditionalFormatting>
  <conditionalFormatting sqref="AA11:AB11">
    <cfRule type="containsBlanks" dxfId="485" priority="14">
      <formula>LEN(TRIM(AA11))=0</formula>
    </cfRule>
  </conditionalFormatting>
  <conditionalFormatting sqref="AE11:AH11">
    <cfRule type="containsBlanks" dxfId="484" priority="13">
      <formula>LEN(TRIM(AE11))=0</formula>
    </cfRule>
  </conditionalFormatting>
  <dataValidations count="4">
    <dataValidation type="whole" allowBlank="1" showInputMessage="1" showErrorMessage="1" error="金額（数字のみ）を入力してください。" sqref="J9:O9" xr:uid="{4B4F136A-FDBA-4447-AFAC-9442758E4F99}">
      <formula1>1</formula1>
      <formula2>9999999999999</formula2>
    </dataValidation>
    <dataValidation type="date" allowBlank="1" showInputMessage="1" showErrorMessage="1" error="「和暦.月.日」又は「YYYY(西暦)/MM(月)/DD(日)」形式で入力。_x000a_入力例：「R4.10.1」又は「2022/10/01」_x000a_表示は「令和4年10月1日」となります。" sqref="J7:Y7" xr:uid="{7CE703D3-9421-4464-BF0B-133227D225C7}">
      <formula1>1</formula1>
      <formula2>73051</formula2>
    </dataValidation>
    <dataValidation type="custom" allowBlank="1" showInputMessage="1" showErrorMessage="1" errorTitle="工事名に【　】の記載は不要です。" error="工事名に【　】の記載は不要です。" sqref="J4:Y4 AA11:AB11 AI11 R11 J11:K11" xr:uid="{5FEB2F07-56E8-40B2-B499-95AF79C79AEB}">
      <formula1>NOT(COUNTIF(J4,"*【*"))</formula1>
    </dataValidation>
    <dataValidation type="list" allowBlank="1" showInputMessage="1" showErrorMessage="1" sqref="J20:Q20" xr:uid="{ABE76F63-AF74-42E2-8E7C-595CCC3C6D62}">
      <formula1>$AV$27:$AV$31</formula1>
    </dataValidation>
  </dataValidations>
  <hyperlinks>
    <hyperlink ref="AR10" r:id="rId1" xr:uid="{62F026CB-514C-4F51-8558-DDCDAB86658B}"/>
    <hyperlink ref="AR16" r:id="rId2" xr:uid="{0353BE59-BD60-4152-A960-34AFBD82480D}"/>
  </hyperlinks>
  <pageMargins left="0.7" right="0.7" top="0.75" bottom="0.75" header="0.3" footer="0.3"/>
  <pageSetup paperSize="9" orientation="portrait" horizontalDpi="300" verticalDpi="300" r:id="rId3"/>
  <drawing r:id="rId4"/>
  <legacy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FFA8C-DB17-43CA-B649-C667F1F5483B}">
  <sheetPr>
    <pageSetUpPr fitToPage="1"/>
  </sheetPr>
  <dimension ref="B1:BB63"/>
  <sheetViews>
    <sheetView view="pageBreakPreview" zoomScaleNormal="95" zoomScaleSheetLayoutView="100" workbookViewId="0">
      <selection activeCell="AG41" sqref="AG41"/>
    </sheetView>
  </sheetViews>
  <sheetFormatPr defaultRowHeight="18.75"/>
  <cols>
    <col min="1" max="1" width="39.375" style="38" customWidth="1"/>
    <col min="2" max="19" width="3.375" style="38" customWidth="1"/>
    <col min="20" max="20" width="1.25" style="38" customWidth="1"/>
    <col min="21" max="165" width="3.375" style="38" customWidth="1"/>
    <col min="166" max="258" width="9" style="38"/>
    <col min="259" max="421" width="3.375" style="38" customWidth="1"/>
    <col min="422" max="514" width="9" style="38"/>
    <col min="515" max="677" width="3.375" style="38" customWidth="1"/>
    <col min="678" max="770" width="9" style="38"/>
    <col min="771" max="933" width="3.375" style="38" customWidth="1"/>
    <col min="934" max="1026" width="9" style="38"/>
    <col min="1027" max="1189" width="3.375" style="38" customWidth="1"/>
    <col min="1190" max="1282" width="9" style="38"/>
    <col min="1283" max="1445" width="3.375" style="38" customWidth="1"/>
    <col min="1446" max="1538" width="9" style="38"/>
    <col min="1539" max="1701" width="3.375" style="38" customWidth="1"/>
    <col min="1702" max="1794" width="9" style="38"/>
    <col min="1795" max="1957" width="3.375" style="38" customWidth="1"/>
    <col min="1958" max="2050" width="9" style="38"/>
    <col min="2051" max="2213" width="3.375" style="38" customWidth="1"/>
    <col min="2214" max="2306" width="9" style="38"/>
    <col min="2307" max="2469" width="3.375" style="38" customWidth="1"/>
    <col min="2470" max="2562" width="9" style="38"/>
    <col min="2563" max="2725" width="3.375" style="38" customWidth="1"/>
    <col min="2726" max="2818" width="9" style="38"/>
    <col min="2819" max="2981" width="3.375" style="38" customWidth="1"/>
    <col min="2982" max="3074" width="9" style="38"/>
    <col min="3075" max="3237" width="3.375" style="38" customWidth="1"/>
    <col min="3238" max="3330" width="9" style="38"/>
    <col min="3331" max="3493" width="3.375" style="38" customWidth="1"/>
    <col min="3494" max="3586" width="9" style="38"/>
    <col min="3587" max="3749" width="3.375" style="38" customWidth="1"/>
    <col min="3750" max="3842" width="9" style="38"/>
    <col min="3843" max="4005" width="3.375" style="38" customWidth="1"/>
    <col min="4006" max="4098" width="9" style="38"/>
    <col min="4099" max="4261" width="3.375" style="38" customWidth="1"/>
    <col min="4262" max="4354" width="9" style="38"/>
    <col min="4355" max="4517" width="3.375" style="38" customWidth="1"/>
    <col min="4518" max="4610" width="9" style="38"/>
    <col min="4611" max="4773" width="3.375" style="38" customWidth="1"/>
    <col min="4774" max="4866" width="9" style="38"/>
    <col min="4867" max="5029" width="3.375" style="38" customWidth="1"/>
    <col min="5030" max="5122" width="9" style="38"/>
    <col min="5123" max="5285" width="3.375" style="38" customWidth="1"/>
    <col min="5286" max="5378" width="9" style="38"/>
    <col min="5379" max="5541" width="3.375" style="38" customWidth="1"/>
    <col min="5542" max="5634" width="9" style="38"/>
    <col min="5635" max="5797" width="3.375" style="38" customWidth="1"/>
    <col min="5798" max="5890" width="9" style="38"/>
    <col min="5891" max="6053" width="3.375" style="38" customWidth="1"/>
    <col min="6054" max="6146" width="9" style="38"/>
    <col min="6147" max="6309" width="3.375" style="38" customWidth="1"/>
    <col min="6310" max="6402" width="9" style="38"/>
    <col min="6403" max="6565" width="3.375" style="38" customWidth="1"/>
    <col min="6566" max="6658" width="9" style="38"/>
    <col min="6659" max="6821" width="3.375" style="38" customWidth="1"/>
    <col min="6822" max="6914" width="9" style="38"/>
    <col min="6915" max="7077" width="3.375" style="38" customWidth="1"/>
    <col min="7078" max="7170" width="9" style="38"/>
    <col min="7171" max="7333" width="3.375" style="38" customWidth="1"/>
    <col min="7334" max="7426" width="9" style="38"/>
    <col min="7427" max="7589" width="3.375" style="38" customWidth="1"/>
    <col min="7590" max="7682" width="9" style="38"/>
    <col min="7683" max="7845" width="3.375" style="38" customWidth="1"/>
    <col min="7846" max="7938" width="9" style="38"/>
    <col min="7939" max="8101" width="3.375" style="38" customWidth="1"/>
    <col min="8102" max="8194" width="9" style="38"/>
    <col min="8195" max="8357" width="3.375" style="38" customWidth="1"/>
    <col min="8358" max="8450" width="9" style="38"/>
    <col min="8451" max="8613" width="3.375" style="38" customWidth="1"/>
    <col min="8614" max="8706" width="9" style="38"/>
    <col min="8707" max="8869" width="3.375" style="38" customWidth="1"/>
    <col min="8870" max="8962" width="9" style="38"/>
    <col min="8963" max="9125" width="3.375" style="38" customWidth="1"/>
    <col min="9126" max="9218" width="9" style="38"/>
    <col min="9219" max="9381" width="3.375" style="38" customWidth="1"/>
    <col min="9382" max="9474" width="9" style="38"/>
    <col min="9475" max="9637" width="3.375" style="38" customWidth="1"/>
    <col min="9638" max="9730" width="9" style="38"/>
    <col min="9731" max="9893" width="3.375" style="38" customWidth="1"/>
    <col min="9894" max="9986" width="9" style="38"/>
    <col min="9987" max="10149" width="3.375" style="38" customWidth="1"/>
    <col min="10150" max="10242" width="9" style="38"/>
    <col min="10243" max="10405" width="3.375" style="38" customWidth="1"/>
    <col min="10406" max="10498" width="9" style="38"/>
    <col min="10499" max="10661" width="3.375" style="38" customWidth="1"/>
    <col min="10662" max="10754" width="9" style="38"/>
    <col min="10755" max="10917" width="3.375" style="38" customWidth="1"/>
    <col min="10918" max="11010" width="9" style="38"/>
    <col min="11011" max="11173" width="3.375" style="38" customWidth="1"/>
    <col min="11174" max="11266" width="9" style="38"/>
    <col min="11267" max="11429" width="3.375" style="38" customWidth="1"/>
    <col min="11430" max="11522" width="9" style="38"/>
    <col min="11523" max="11685" width="3.375" style="38" customWidth="1"/>
    <col min="11686" max="11778" width="9" style="38"/>
    <col min="11779" max="11941" width="3.375" style="38" customWidth="1"/>
    <col min="11942" max="12034" width="9" style="38"/>
    <col min="12035" max="12197" width="3.375" style="38" customWidth="1"/>
    <col min="12198" max="12290" width="9" style="38"/>
    <col min="12291" max="12453" width="3.375" style="38" customWidth="1"/>
    <col min="12454" max="12546" width="9" style="38"/>
    <col min="12547" max="12709" width="3.375" style="38" customWidth="1"/>
    <col min="12710" max="12802" width="9" style="38"/>
    <col min="12803" max="12965" width="3.375" style="38" customWidth="1"/>
    <col min="12966" max="13058" width="9" style="38"/>
    <col min="13059" max="13221" width="3.375" style="38" customWidth="1"/>
    <col min="13222" max="13314" width="9" style="38"/>
    <col min="13315" max="13477" width="3.375" style="38" customWidth="1"/>
    <col min="13478" max="13570" width="9" style="38"/>
    <col min="13571" max="13733" width="3.375" style="38" customWidth="1"/>
    <col min="13734" max="13826" width="9" style="38"/>
    <col min="13827" max="13989" width="3.375" style="38" customWidth="1"/>
    <col min="13990" max="14082" width="9" style="38"/>
    <col min="14083" max="14245" width="3.375" style="38" customWidth="1"/>
    <col min="14246" max="14338" width="9" style="38"/>
    <col min="14339" max="14501" width="3.375" style="38" customWidth="1"/>
    <col min="14502" max="14594" width="9" style="38"/>
    <col min="14595" max="14757" width="3.375" style="38" customWidth="1"/>
    <col min="14758" max="14850" width="9" style="38"/>
    <col min="14851" max="15013" width="3.375" style="38" customWidth="1"/>
    <col min="15014" max="15106" width="9" style="38"/>
    <col min="15107" max="15269" width="3.375" style="38" customWidth="1"/>
    <col min="15270" max="15362" width="9" style="38"/>
    <col min="15363" max="15525" width="3.375" style="38" customWidth="1"/>
    <col min="15526" max="15618" width="9" style="38"/>
    <col min="15619" max="15781" width="3.375" style="38" customWidth="1"/>
    <col min="15782" max="15874" width="9" style="38"/>
    <col min="15875" max="16037" width="3.375" style="38" customWidth="1"/>
    <col min="16038" max="16130" width="9" style="38"/>
    <col min="16131" max="16293" width="3.375" style="38" customWidth="1"/>
    <col min="16294" max="16384" width="9" style="38"/>
  </cols>
  <sheetData>
    <row r="1" spans="2:54" ht="23.25" customHeight="1"/>
    <row r="2" spans="2:54" s="15" customFormat="1" ht="13.5">
      <c r="B2" s="12" t="s">
        <v>27</v>
      </c>
    </row>
    <row r="3" spans="2:54" s="15" customFormat="1" ht="30" customHeight="1" thickBot="1">
      <c r="B3" s="610" t="s">
        <v>28</v>
      </c>
      <c r="C3" s="610"/>
      <c r="D3" s="610"/>
      <c r="E3" s="610"/>
      <c r="F3" s="610"/>
      <c r="G3" s="610"/>
      <c r="H3" s="610"/>
      <c r="I3" s="610"/>
      <c r="J3" s="610"/>
      <c r="K3" s="610"/>
      <c r="L3" s="610"/>
      <c r="M3" s="610"/>
      <c r="N3" s="610"/>
      <c r="O3" s="610"/>
      <c r="P3" s="610"/>
      <c r="Q3" s="610"/>
      <c r="R3" s="610"/>
      <c r="S3" s="610"/>
      <c r="T3" s="610"/>
      <c r="U3" s="610"/>
      <c r="V3" s="610"/>
      <c r="W3" s="610"/>
      <c r="X3" s="610"/>
      <c r="Y3" s="610"/>
      <c r="Z3" s="610"/>
    </row>
    <row r="4" spans="2:54" s="15" customFormat="1" ht="26.1" customHeight="1">
      <c r="B4" s="611" t="s">
        <v>29</v>
      </c>
      <c r="C4" s="558"/>
      <c r="D4" s="558"/>
      <c r="E4" s="562"/>
      <c r="F4" s="612" t="s">
        <v>30</v>
      </c>
      <c r="G4" s="613"/>
      <c r="H4" s="613"/>
      <c r="I4" s="558" t="s">
        <v>31</v>
      </c>
      <c r="J4" s="613"/>
      <c r="K4" s="614"/>
      <c r="L4" s="615" t="s">
        <v>32</v>
      </c>
      <c r="M4" s="558"/>
      <c r="N4" s="559"/>
      <c r="O4" s="641"/>
      <c r="P4" s="642"/>
      <c r="Q4" s="642"/>
      <c r="R4" s="642"/>
      <c r="S4" s="642"/>
      <c r="T4" s="642"/>
      <c r="U4" s="642"/>
      <c r="V4" s="642"/>
      <c r="W4" s="642"/>
      <c r="X4" s="642"/>
      <c r="Y4" s="642"/>
      <c r="Z4" s="643"/>
      <c r="AB4" s="88" t="s">
        <v>217</v>
      </c>
    </row>
    <row r="5" spans="2:54" s="15" customFormat="1" ht="26.1" customHeight="1">
      <c r="B5" s="560" t="s">
        <v>33</v>
      </c>
      <c r="C5" s="533"/>
      <c r="D5" s="533"/>
      <c r="E5" s="534"/>
      <c r="F5" s="604" t="s">
        <v>204</v>
      </c>
      <c r="G5" s="593"/>
      <c r="H5" s="593"/>
      <c r="I5" s="593"/>
      <c r="J5" s="593"/>
      <c r="K5" s="593"/>
      <c r="L5" s="593"/>
      <c r="M5" s="593"/>
      <c r="N5" s="593"/>
      <c r="O5" s="593"/>
      <c r="P5" s="593"/>
      <c r="Q5" s="593"/>
      <c r="R5" s="593"/>
      <c r="S5" s="593"/>
      <c r="T5" s="593"/>
      <c r="U5" s="593"/>
      <c r="V5" s="593"/>
      <c r="W5" s="593"/>
      <c r="X5" s="593"/>
      <c r="Y5" s="593"/>
      <c r="Z5" s="605"/>
      <c r="AB5" s="15" t="s">
        <v>211</v>
      </c>
    </row>
    <row r="6" spans="2:54" s="15" customFormat="1" ht="26.1" customHeight="1">
      <c r="B6" s="560"/>
      <c r="C6" s="533"/>
      <c r="D6" s="533"/>
      <c r="E6" s="534"/>
      <c r="F6" s="570" t="s">
        <v>35</v>
      </c>
      <c r="G6" s="570"/>
      <c r="H6" s="570"/>
      <c r="I6" s="14" t="s">
        <v>36</v>
      </c>
      <c r="J6" s="594"/>
      <c r="K6" s="594"/>
      <c r="L6" s="594"/>
      <c r="M6" s="594"/>
      <c r="N6" s="594"/>
      <c r="O6" s="594"/>
      <c r="P6" s="594"/>
      <c r="Q6" s="594"/>
      <c r="R6" s="594"/>
      <c r="S6" s="594"/>
      <c r="T6" s="594"/>
      <c r="U6" s="594"/>
      <c r="V6" s="594"/>
      <c r="W6" s="594"/>
      <c r="X6" s="594"/>
      <c r="Y6" s="594"/>
      <c r="Z6" s="16" t="s">
        <v>37</v>
      </c>
    </row>
    <row r="7" spans="2:54" s="15" customFormat="1" ht="26.1" customHeight="1" thickBot="1">
      <c r="B7" s="606" t="s">
        <v>3</v>
      </c>
      <c r="C7" s="567"/>
      <c r="D7" s="567"/>
      <c r="E7" s="575"/>
      <c r="F7" s="607" t="str">
        <f>IF(基本情報入力!J4="","",基本情報入力!J4)</f>
        <v/>
      </c>
      <c r="G7" s="608"/>
      <c r="H7" s="608"/>
      <c r="I7" s="608"/>
      <c r="J7" s="608"/>
      <c r="K7" s="608"/>
      <c r="L7" s="608"/>
      <c r="M7" s="608"/>
      <c r="N7" s="608"/>
      <c r="O7" s="608"/>
      <c r="P7" s="608"/>
      <c r="Q7" s="608"/>
      <c r="R7" s="608"/>
      <c r="S7" s="608"/>
      <c r="T7" s="608"/>
      <c r="U7" s="608"/>
      <c r="V7" s="608"/>
      <c r="W7" s="608"/>
      <c r="X7" s="608"/>
      <c r="Y7" s="608"/>
      <c r="Z7" s="609"/>
    </row>
    <row r="8" spans="2:54" s="15" customFormat="1" ht="18" customHeight="1">
      <c r="B8" s="17"/>
      <c r="C8" s="18" t="s">
        <v>38</v>
      </c>
      <c r="D8" s="18"/>
      <c r="E8" s="18"/>
      <c r="F8" s="18"/>
      <c r="G8" s="18"/>
      <c r="H8" s="18"/>
      <c r="I8" s="18"/>
      <c r="J8" s="18"/>
      <c r="K8" s="18"/>
      <c r="L8" s="18"/>
      <c r="M8" s="18"/>
      <c r="N8" s="18"/>
      <c r="O8" s="18"/>
      <c r="P8" s="18"/>
      <c r="Q8" s="18"/>
      <c r="R8" s="18"/>
      <c r="S8" s="18"/>
      <c r="T8" s="18"/>
      <c r="U8" s="18"/>
      <c r="V8" s="18"/>
      <c r="W8" s="18"/>
      <c r="X8" s="18"/>
      <c r="Y8" s="18"/>
      <c r="Z8" s="19"/>
    </row>
    <row r="9" spans="2:54" s="15" customFormat="1" ht="18" customHeight="1">
      <c r="B9" s="20"/>
      <c r="C9" s="137" t="s">
        <v>253</v>
      </c>
      <c r="D9" s="137"/>
      <c r="E9" s="137"/>
      <c r="F9" s="137"/>
      <c r="G9" s="137"/>
      <c r="H9" s="137"/>
      <c r="I9" s="137"/>
      <c r="J9" s="137"/>
      <c r="K9" s="137"/>
      <c r="L9" s="137"/>
      <c r="M9" s="137"/>
      <c r="N9" s="137"/>
      <c r="O9" s="137"/>
      <c r="P9" s="137"/>
      <c r="Q9" s="137"/>
      <c r="R9" s="137"/>
      <c r="S9" s="137"/>
      <c r="T9" s="137"/>
      <c r="U9" s="137"/>
      <c r="V9" s="137"/>
      <c r="W9" s="137"/>
      <c r="X9" s="137"/>
      <c r="Y9" s="137"/>
      <c r="Z9" s="16"/>
      <c r="AF9" s="136"/>
      <c r="AG9" s="136"/>
      <c r="AH9" s="136"/>
      <c r="AI9" s="136"/>
      <c r="AJ9" s="136"/>
      <c r="AK9" s="136"/>
      <c r="AL9" s="136"/>
      <c r="AM9" s="136"/>
      <c r="AN9" s="136"/>
      <c r="AO9" s="136"/>
      <c r="AP9" s="136"/>
      <c r="AQ9" s="136"/>
      <c r="AR9" s="136"/>
      <c r="AS9" s="136"/>
      <c r="AT9" s="136"/>
      <c r="AU9" s="136"/>
      <c r="AV9" s="136"/>
      <c r="AW9" s="136"/>
      <c r="AX9" s="136"/>
      <c r="AY9" s="136"/>
      <c r="AZ9" s="136"/>
      <c r="BA9" s="136"/>
      <c r="BB9" s="136"/>
    </row>
    <row r="10" spans="2:54" s="15" customFormat="1" ht="18" customHeight="1">
      <c r="B10" s="20"/>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row>
    <row r="11" spans="2:54" s="15" customFormat="1" ht="18" customHeight="1">
      <c r="B11" s="20"/>
      <c r="C11" s="137" t="s">
        <v>254</v>
      </c>
      <c r="D11" s="137"/>
      <c r="E11" s="137"/>
      <c r="F11" s="137"/>
      <c r="G11" s="137"/>
      <c r="H11" s="137"/>
      <c r="I11" s="137"/>
      <c r="J11" s="137"/>
      <c r="K11" s="137"/>
      <c r="L11" s="137"/>
      <c r="M11" s="137"/>
      <c r="N11" s="137"/>
      <c r="O11" s="137"/>
      <c r="P11" s="137"/>
      <c r="Q11" s="137"/>
      <c r="R11" s="137"/>
      <c r="S11" s="137"/>
      <c r="T11" s="137"/>
      <c r="U11" s="137"/>
      <c r="V11" s="137"/>
      <c r="W11" s="137"/>
      <c r="X11" s="137"/>
      <c r="Y11" s="137"/>
      <c r="Z11" s="1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row>
    <row r="12" spans="2:54" s="15" customFormat="1" ht="18" customHeight="1">
      <c r="B12" s="20"/>
      <c r="C12" s="137" t="s">
        <v>255</v>
      </c>
      <c r="D12" s="137"/>
      <c r="E12" s="137"/>
      <c r="F12" s="137"/>
      <c r="G12" s="137"/>
      <c r="H12" s="137"/>
      <c r="I12" s="137"/>
      <c r="J12" s="137"/>
      <c r="K12" s="137"/>
      <c r="L12" s="137"/>
      <c r="M12" s="137"/>
      <c r="N12" s="137"/>
      <c r="O12" s="137"/>
      <c r="P12" s="137"/>
      <c r="Q12" s="137"/>
      <c r="R12" s="137"/>
      <c r="S12" s="137"/>
      <c r="T12" s="137"/>
      <c r="U12" s="137"/>
      <c r="V12" s="137"/>
      <c r="W12" s="137"/>
      <c r="X12" s="137"/>
      <c r="Y12" s="137"/>
      <c r="Z12" s="1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row>
    <row r="13" spans="2:54" s="15" customFormat="1" ht="18" customHeight="1">
      <c r="B13" s="20"/>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row>
    <row r="14" spans="2:54" s="15" customFormat="1" ht="18" customHeight="1">
      <c r="B14" s="20"/>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row>
    <row r="15" spans="2:54" s="15" customFormat="1" ht="18" customHeight="1">
      <c r="B15" s="20"/>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row>
    <row r="16" spans="2:54" s="15" customFormat="1" ht="18" customHeight="1">
      <c r="B16" s="20"/>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row>
    <row r="17" spans="2:54" s="15" customFormat="1" ht="18" customHeight="1">
      <c r="B17" s="20"/>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row>
    <row r="18" spans="2:54" s="15" customFormat="1" ht="18" customHeight="1">
      <c r="B18" s="20"/>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row>
    <row r="19" spans="2:54" s="15" customFormat="1" ht="18" customHeight="1">
      <c r="B19" s="20"/>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row>
    <row r="20" spans="2:54" s="15" customFormat="1" ht="18" customHeight="1">
      <c r="B20" s="20"/>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row>
    <row r="21" spans="2:54" s="15" customFormat="1" ht="18" customHeight="1">
      <c r="B21" s="20"/>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row>
    <row r="22" spans="2:54" s="15" customFormat="1" ht="18" customHeight="1">
      <c r="B22" s="20"/>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row>
    <row r="23" spans="2:54" s="15" customFormat="1" ht="18" customHeight="1">
      <c r="B23" s="20"/>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row>
    <row r="24" spans="2:54" s="15" customFormat="1" ht="26.1" customHeight="1" thickBot="1">
      <c r="B24" s="21"/>
      <c r="C24" s="573"/>
      <c r="D24" s="573"/>
      <c r="E24" s="573"/>
      <c r="F24" s="573"/>
      <c r="G24" s="573"/>
      <c r="H24" s="573"/>
      <c r="I24" s="573"/>
      <c r="J24" s="573"/>
      <c r="K24" s="573"/>
      <c r="L24" s="573"/>
      <c r="M24" s="596"/>
      <c r="N24" s="596"/>
      <c r="O24" s="596"/>
      <c r="P24" s="596"/>
      <c r="Q24" s="596"/>
      <c r="R24" s="596"/>
      <c r="S24" s="596"/>
      <c r="T24" s="596"/>
      <c r="U24" s="596"/>
      <c r="V24" s="596"/>
      <c r="W24" s="596"/>
      <c r="X24" s="596"/>
      <c r="Y24" s="596"/>
      <c r="Z24" s="22"/>
    </row>
    <row r="25" spans="2:54" s="15" customFormat="1" ht="15.95" customHeight="1">
      <c r="B25" s="23"/>
      <c r="C25" s="628" t="s">
        <v>7</v>
      </c>
      <c r="D25" s="570" t="s">
        <v>41</v>
      </c>
      <c r="E25" s="570"/>
      <c r="F25" s="570"/>
      <c r="G25" s="570"/>
      <c r="H25" s="629" t="s">
        <v>42</v>
      </c>
      <c r="I25" s="629"/>
      <c r="J25" s="570"/>
      <c r="K25" s="630" t="s">
        <v>54</v>
      </c>
      <c r="L25" s="630"/>
      <c r="M25" s="570"/>
      <c r="N25" s="630" t="s">
        <v>44</v>
      </c>
      <c r="O25" s="630"/>
      <c r="P25" s="570"/>
      <c r="Q25" s="630" t="s">
        <v>45</v>
      </c>
      <c r="R25" s="630"/>
      <c r="S25" s="570"/>
      <c r="T25" s="24"/>
      <c r="U25" s="630" t="s">
        <v>46</v>
      </c>
      <c r="V25" s="630"/>
      <c r="W25" s="570" t="s">
        <v>47</v>
      </c>
      <c r="X25" s="570"/>
      <c r="Y25" s="570"/>
      <c r="Z25" s="16"/>
    </row>
    <row r="26" spans="2:54" s="15" customFormat="1" ht="15.95" customHeight="1">
      <c r="B26" s="631" t="s">
        <v>48</v>
      </c>
      <c r="C26" s="590"/>
      <c r="D26" s="570"/>
      <c r="E26" s="570"/>
      <c r="F26" s="570"/>
      <c r="G26" s="570"/>
      <c r="H26" s="601"/>
      <c r="I26" s="601"/>
      <c r="J26" s="570"/>
      <c r="K26" s="570"/>
      <c r="L26" s="570"/>
      <c r="M26" s="570"/>
      <c r="N26" s="570"/>
      <c r="O26" s="570"/>
      <c r="P26" s="570"/>
      <c r="Q26" s="570"/>
      <c r="R26" s="570"/>
      <c r="S26" s="570"/>
      <c r="T26" s="24"/>
      <c r="U26" s="570"/>
      <c r="V26" s="570"/>
      <c r="W26" s="570"/>
      <c r="X26" s="570"/>
      <c r="Y26" s="570"/>
      <c r="Z26" s="16"/>
    </row>
    <row r="27" spans="2:54" s="15" customFormat="1" ht="15.95" customHeight="1">
      <c r="B27" s="631"/>
      <c r="C27" s="590"/>
      <c r="H27" s="594" t="s">
        <v>49</v>
      </c>
      <c r="I27" s="594"/>
      <c r="J27" s="594"/>
      <c r="K27" s="595" t="s">
        <v>229</v>
      </c>
      <c r="L27" s="595"/>
      <c r="M27" s="595"/>
      <c r="N27" s="595"/>
      <c r="O27" s="595"/>
      <c r="P27" s="595"/>
      <c r="Q27" s="595"/>
      <c r="R27" s="595"/>
      <c r="S27" s="595"/>
      <c r="T27" s="595"/>
      <c r="U27" s="595"/>
      <c r="V27" s="595"/>
      <c r="W27" s="595"/>
      <c r="X27" s="595"/>
      <c r="Z27" s="16"/>
    </row>
    <row r="28" spans="2:54" s="15" customFormat="1" ht="15.95" customHeight="1">
      <c r="B28" s="631"/>
      <c r="C28" s="590"/>
      <c r="H28" s="594"/>
      <c r="I28" s="594"/>
      <c r="J28" s="594"/>
      <c r="K28" s="595"/>
      <c r="L28" s="595"/>
      <c r="M28" s="595"/>
      <c r="N28" s="595"/>
      <c r="O28" s="595"/>
      <c r="P28" s="595"/>
      <c r="Q28" s="595"/>
      <c r="R28" s="595"/>
      <c r="S28" s="595"/>
      <c r="T28" s="595"/>
      <c r="U28" s="595"/>
      <c r="V28" s="595"/>
      <c r="W28" s="595"/>
      <c r="X28" s="595"/>
      <c r="Z28" s="16"/>
      <c r="AE28" s="87"/>
    </row>
    <row r="29" spans="2:54" s="15" customFormat="1" ht="41.25" customHeight="1">
      <c r="B29" s="631"/>
      <c r="C29" s="590"/>
      <c r="H29" s="594"/>
      <c r="I29" s="594"/>
      <c r="J29" s="594"/>
      <c r="K29" s="595"/>
      <c r="L29" s="595"/>
      <c r="M29" s="595"/>
      <c r="N29" s="595"/>
      <c r="O29" s="595"/>
      <c r="P29" s="595"/>
      <c r="Q29" s="595"/>
      <c r="R29" s="595"/>
      <c r="S29" s="595"/>
      <c r="T29" s="595"/>
      <c r="U29" s="595"/>
      <c r="V29" s="595"/>
      <c r="W29" s="595"/>
      <c r="X29" s="595"/>
      <c r="Z29" s="16"/>
    </row>
    <row r="30" spans="2:54" s="15" customFormat="1" ht="18" customHeight="1">
      <c r="B30" s="25"/>
      <c r="C30" s="590"/>
      <c r="K30" s="87" t="s">
        <v>230</v>
      </c>
      <c r="L30" s="87"/>
      <c r="M30" s="87"/>
      <c r="N30" s="87"/>
      <c r="O30" s="570"/>
      <c r="P30" s="570"/>
      <c r="Q30" s="570"/>
      <c r="R30" s="87" t="s">
        <v>231</v>
      </c>
      <c r="T30" s="87"/>
      <c r="U30" s="87"/>
      <c r="V30" s="87"/>
      <c r="W30" s="87"/>
      <c r="X30" s="87"/>
      <c r="Z30" s="16"/>
      <c r="AB30" s="88" t="s">
        <v>304</v>
      </c>
    </row>
    <row r="31" spans="2:54" s="15" customFormat="1" ht="19.5" customHeight="1">
      <c r="B31" s="27" t="s">
        <v>51</v>
      </c>
      <c r="C31" s="599"/>
      <c r="D31" s="28"/>
      <c r="E31" s="28"/>
      <c r="F31" s="28"/>
      <c r="G31" s="28"/>
      <c r="H31" s="28"/>
      <c r="I31" s="28"/>
      <c r="J31" s="28"/>
      <c r="K31" s="28"/>
      <c r="L31" s="28"/>
      <c r="M31" s="28"/>
      <c r="N31" s="602"/>
      <c r="O31" s="602"/>
      <c r="P31" s="602" t="s">
        <v>52</v>
      </c>
      <c r="Q31" s="602"/>
      <c r="R31" s="632"/>
      <c r="S31" s="632"/>
      <c r="T31" s="632"/>
      <c r="U31" s="632"/>
      <c r="V31" s="632"/>
      <c r="W31" s="632"/>
      <c r="X31" s="632"/>
      <c r="Y31" s="632"/>
      <c r="Z31" s="29"/>
      <c r="AB31" s="15" t="s">
        <v>202</v>
      </c>
    </row>
    <row r="32" spans="2:54" s="15" customFormat="1" ht="15.95" customHeight="1">
      <c r="B32" s="30"/>
      <c r="C32" s="589" t="s">
        <v>53</v>
      </c>
      <c r="D32" s="567" t="s">
        <v>41</v>
      </c>
      <c r="E32" s="567"/>
      <c r="F32" s="567"/>
      <c r="G32" s="567"/>
      <c r="H32" s="592" t="s">
        <v>54</v>
      </c>
      <c r="I32" s="593"/>
      <c r="J32" s="567"/>
      <c r="K32" s="567" t="s">
        <v>44</v>
      </c>
      <c r="L32" s="567"/>
      <c r="M32" s="567"/>
      <c r="N32" s="567" t="s">
        <v>45</v>
      </c>
      <c r="O32" s="567"/>
      <c r="P32" s="567"/>
      <c r="Q32" s="567" t="s">
        <v>55</v>
      </c>
      <c r="R32" s="567"/>
      <c r="S32" s="567"/>
      <c r="T32" s="31"/>
      <c r="U32" s="587" t="s">
        <v>56</v>
      </c>
      <c r="V32" s="567"/>
      <c r="W32" s="567" t="s">
        <v>47</v>
      </c>
      <c r="X32" s="567"/>
      <c r="Y32" s="567"/>
      <c r="Z32" s="32"/>
    </row>
    <row r="33" spans="2:26" s="15" customFormat="1" ht="15.95" customHeight="1">
      <c r="B33" s="631" t="s">
        <v>57</v>
      </c>
      <c r="C33" s="590"/>
      <c r="D33" s="570"/>
      <c r="E33" s="570"/>
      <c r="F33" s="570"/>
      <c r="G33" s="570"/>
      <c r="H33" s="594"/>
      <c r="I33" s="594"/>
      <c r="J33" s="570"/>
      <c r="K33" s="570"/>
      <c r="L33" s="570"/>
      <c r="M33" s="570"/>
      <c r="N33" s="570"/>
      <c r="O33" s="570"/>
      <c r="P33" s="570"/>
      <c r="Q33" s="570"/>
      <c r="R33" s="570"/>
      <c r="S33" s="570"/>
      <c r="T33" s="24"/>
      <c r="U33" s="570"/>
      <c r="V33" s="570"/>
      <c r="W33" s="570"/>
      <c r="X33" s="570"/>
      <c r="Y33" s="570"/>
      <c r="Z33" s="16"/>
    </row>
    <row r="34" spans="2:26" s="15" customFormat="1" ht="15.95" customHeight="1">
      <c r="B34" s="631"/>
      <c r="C34" s="590"/>
      <c r="H34" s="594" t="s">
        <v>58</v>
      </c>
      <c r="I34" s="594"/>
      <c r="J34" s="594"/>
      <c r="K34" s="595"/>
      <c r="L34" s="595"/>
      <c r="M34" s="595"/>
      <c r="N34" s="595"/>
      <c r="O34" s="595"/>
      <c r="P34" s="595"/>
      <c r="Q34" s="595"/>
      <c r="R34" s="595"/>
      <c r="S34" s="595"/>
      <c r="T34" s="595"/>
      <c r="U34" s="595"/>
      <c r="V34" s="595"/>
      <c r="W34" s="595"/>
      <c r="X34" s="595"/>
      <c r="Z34" s="16"/>
    </row>
    <row r="35" spans="2:26" s="15" customFormat="1" ht="15.95" customHeight="1">
      <c r="B35" s="631"/>
      <c r="C35" s="590"/>
      <c r="H35" s="594"/>
      <c r="I35" s="594"/>
      <c r="J35" s="594"/>
      <c r="K35" s="595"/>
      <c r="L35" s="595"/>
      <c r="M35" s="595"/>
      <c r="N35" s="595"/>
      <c r="O35" s="595"/>
      <c r="P35" s="595"/>
      <c r="Q35" s="595"/>
      <c r="R35" s="595"/>
      <c r="S35" s="595"/>
      <c r="T35" s="595"/>
      <c r="U35" s="595"/>
      <c r="V35" s="595"/>
      <c r="W35" s="595"/>
      <c r="X35" s="595"/>
      <c r="Z35" s="16"/>
    </row>
    <row r="36" spans="2:26" s="15" customFormat="1" ht="15.95" customHeight="1">
      <c r="B36" s="631"/>
      <c r="C36" s="590"/>
      <c r="H36" s="594"/>
      <c r="I36" s="594"/>
      <c r="J36" s="594"/>
      <c r="K36" s="595"/>
      <c r="L36" s="595"/>
      <c r="M36" s="595"/>
      <c r="N36" s="595"/>
      <c r="O36" s="595"/>
      <c r="P36" s="595"/>
      <c r="Q36" s="595"/>
      <c r="R36" s="595"/>
      <c r="S36" s="595"/>
      <c r="T36" s="595"/>
      <c r="U36" s="595"/>
      <c r="V36" s="595"/>
      <c r="W36" s="595"/>
      <c r="X36" s="595"/>
      <c r="Z36" s="16"/>
    </row>
    <row r="37" spans="2:26" s="15" customFormat="1" ht="15.95" customHeight="1" thickBot="1">
      <c r="B37" s="33"/>
      <c r="C37" s="591"/>
      <c r="D37" s="34"/>
      <c r="E37" s="34"/>
      <c r="F37" s="34"/>
      <c r="G37" s="34"/>
      <c r="H37" s="34"/>
      <c r="I37" s="34"/>
      <c r="J37" s="34"/>
      <c r="K37" s="34"/>
      <c r="L37" s="34"/>
      <c r="M37" s="34"/>
      <c r="N37" s="573"/>
      <c r="O37" s="573"/>
      <c r="P37" s="573" t="s">
        <v>52</v>
      </c>
      <c r="Q37" s="573"/>
      <c r="R37" s="588"/>
      <c r="S37" s="588"/>
      <c r="T37" s="588"/>
      <c r="U37" s="588"/>
      <c r="V37" s="588"/>
      <c r="W37" s="588"/>
      <c r="X37" s="588"/>
      <c r="Y37" s="588"/>
      <c r="Z37" s="22"/>
    </row>
    <row r="38" spans="2:26" s="15" customFormat="1" ht="14.25" thickBot="1"/>
    <row r="39" spans="2:26" s="15" customFormat="1" ht="13.5" customHeight="1">
      <c r="B39" s="538" t="str">
        <f>基本情報入力!E24</f>
        <v>課長</v>
      </c>
      <c r="C39" s="539"/>
      <c r="D39" s="539"/>
      <c r="E39" s="542" t="str">
        <f>基本情報入力!H24</f>
        <v>副課長</v>
      </c>
      <c r="F39" s="539"/>
      <c r="G39" s="539"/>
      <c r="H39" s="543" t="str">
        <f>基本情報入力!K24</f>
        <v>課長補佐</v>
      </c>
      <c r="I39" s="539"/>
      <c r="J39" s="539"/>
      <c r="K39" s="545" t="str">
        <f>基本情報入力!N24</f>
        <v>総括監督員</v>
      </c>
      <c r="L39" s="546"/>
      <c r="M39" s="547"/>
      <c r="N39" s="545" t="str">
        <f>基本情報入力!Q24</f>
        <v>主任監督員</v>
      </c>
      <c r="O39" s="546"/>
      <c r="P39" s="546"/>
      <c r="Q39" s="546"/>
      <c r="R39" s="546"/>
      <c r="S39" s="554"/>
      <c r="T39" s="35"/>
      <c r="U39" s="557" t="str">
        <f>基本情報入力!U24</f>
        <v>現　場
代理人</v>
      </c>
      <c r="V39" s="558"/>
      <c r="W39" s="559"/>
      <c r="X39" s="561" t="str">
        <f>基本情報入力!X24</f>
        <v>主　任
（監　理）
技術者</v>
      </c>
      <c r="Y39" s="558"/>
      <c r="Z39" s="562"/>
    </row>
    <row r="40" spans="2:26" s="15" customFormat="1" ht="13.5">
      <c r="B40" s="540"/>
      <c r="C40" s="541"/>
      <c r="D40" s="541"/>
      <c r="E40" s="541"/>
      <c r="F40" s="541"/>
      <c r="G40" s="541"/>
      <c r="H40" s="544"/>
      <c r="I40" s="541"/>
      <c r="J40" s="541"/>
      <c r="K40" s="548"/>
      <c r="L40" s="549"/>
      <c r="M40" s="550"/>
      <c r="N40" s="548"/>
      <c r="O40" s="549"/>
      <c r="P40" s="549"/>
      <c r="Q40" s="549"/>
      <c r="R40" s="549"/>
      <c r="S40" s="555"/>
      <c r="T40" s="35"/>
      <c r="U40" s="560"/>
      <c r="V40" s="533"/>
      <c r="W40" s="544"/>
      <c r="X40" s="532"/>
      <c r="Y40" s="533"/>
      <c r="Z40" s="534"/>
    </row>
    <row r="41" spans="2:26" s="15" customFormat="1" ht="13.5">
      <c r="B41" s="540"/>
      <c r="C41" s="541"/>
      <c r="D41" s="541"/>
      <c r="E41" s="541"/>
      <c r="F41" s="541"/>
      <c r="G41" s="541"/>
      <c r="H41" s="544"/>
      <c r="I41" s="541"/>
      <c r="J41" s="541"/>
      <c r="K41" s="548"/>
      <c r="L41" s="549"/>
      <c r="M41" s="550"/>
      <c r="N41" s="548"/>
      <c r="O41" s="549"/>
      <c r="P41" s="549"/>
      <c r="Q41" s="549"/>
      <c r="R41" s="549"/>
      <c r="S41" s="555"/>
      <c r="T41" s="35"/>
      <c r="U41" s="560"/>
      <c r="V41" s="533"/>
      <c r="W41" s="544"/>
      <c r="X41" s="532"/>
      <c r="Y41" s="533"/>
      <c r="Z41" s="534"/>
    </row>
    <row r="42" spans="2:26" s="15" customFormat="1" ht="13.5">
      <c r="B42" s="540"/>
      <c r="C42" s="541"/>
      <c r="D42" s="541"/>
      <c r="E42" s="541"/>
      <c r="F42" s="541"/>
      <c r="G42" s="541"/>
      <c r="H42" s="544"/>
      <c r="I42" s="541"/>
      <c r="J42" s="541"/>
      <c r="K42" s="551"/>
      <c r="L42" s="552"/>
      <c r="M42" s="553"/>
      <c r="N42" s="551"/>
      <c r="O42" s="552"/>
      <c r="P42" s="552"/>
      <c r="Q42" s="552"/>
      <c r="R42" s="552"/>
      <c r="S42" s="556"/>
      <c r="T42" s="35"/>
      <c r="U42" s="560"/>
      <c r="V42" s="533"/>
      <c r="W42" s="544"/>
      <c r="X42" s="532"/>
      <c r="Y42" s="533"/>
      <c r="Z42" s="534"/>
    </row>
    <row r="43" spans="2:26" s="15" customFormat="1" ht="13.5">
      <c r="B43" s="540"/>
      <c r="C43" s="541"/>
      <c r="D43" s="541"/>
      <c r="E43" s="541"/>
      <c r="F43" s="541"/>
      <c r="G43" s="541"/>
      <c r="H43" s="544"/>
      <c r="I43" s="541"/>
      <c r="J43" s="541"/>
      <c r="K43" s="566"/>
      <c r="L43" s="567"/>
      <c r="M43" s="568"/>
      <c r="N43" s="566"/>
      <c r="O43" s="567"/>
      <c r="P43" s="567"/>
      <c r="Q43" s="567"/>
      <c r="R43" s="567"/>
      <c r="S43" s="575"/>
      <c r="T43" s="36"/>
      <c r="U43" s="560"/>
      <c r="V43" s="533"/>
      <c r="W43" s="544"/>
      <c r="X43" s="532"/>
      <c r="Y43" s="533"/>
      <c r="Z43" s="534"/>
    </row>
    <row r="44" spans="2:26" s="15" customFormat="1" ht="13.5">
      <c r="B44" s="540"/>
      <c r="C44" s="541"/>
      <c r="D44" s="541"/>
      <c r="E44" s="541"/>
      <c r="F44" s="541"/>
      <c r="G44" s="541"/>
      <c r="H44" s="544"/>
      <c r="I44" s="541"/>
      <c r="J44" s="541"/>
      <c r="K44" s="569"/>
      <c r="L44" s="570"/>
      <c r="M44" s="571"/>
      <c r="N44" s="569"/>
      <c r="O44" s="570"/>
      <c r="P44" s="570"/>
      <c r="Q44" s="570"/>
      <c r="R44" s="570"/>
      <c r="S44" s="576"/>
      <c r="T44" s="36"/>
      <c r="U44" s="560"/>
      <c r="V44" s="533"/>
      <c r="W44" s="544"/>
      <c r="X44" s="532"/>
      <c r="Y44" s="533"/>
      <c r="Z44" s="534"/>
    </row>
    <row r="45" spans="2:26" s="15" customFormat="1" ht="13.5">
      <c r="B45" s="540"/>
      <c r="C45" s="541"/>
      <c r="D45" s="541"/>
      <c r="E45" s="541"/>
      <c r="F45" s="541"/>
      <c r="G45" s="541"/>
      <c r="H45" s="544"/>
      <c r="I45" s="541"/>
      <c r="J45" s="541"/>
      <c r="K45" s="569"/>
      <c r="L45" s="570"/>
      <c r="M45" s="571"/>
      <c r="N45" s="569"/>
      <c r="O45" s="570"/>
      <c r="P45" s="570"/>
      <c r="Q45" s="570"/>
      <c r="R45" s="570"/>
      <c r="S45" s="576"/>
      <c r="T45" s="36"/>
      <c r="U45" s="560"/>
      <c r="V45" s="533"/>
      <c r="W45" s="544"/>
      <c r="X45" s="532"/>
      <c r="Y45" s="533"/>
      <c r="Z45" s="534"/>
    </row>
    <row r="46" spans="2:26" s="15" customFormat="1" ht="14.25" thickBot="1">
      <c r="B46" s="563"/>
      <c r="C46" s="564"/>
      <c r="D46" s="564"/>
      <c r="E46" s="564"/>
      <c r="F46" s="564"/>
      <c r="G46" s="564"/>
      <c r="H46" s="565"/>
      <c r="I46" s="564"/>
      <c r="J46" s="564"/>
      <c r="K46" s="572"/>
      <c r="L46" s="573"/>
      <c r="M46" s="574"/>
      <c r="N46" s="572"/>
      <c r="O46" s="573"/>
      <c r="P46" s="573"/>
      <c r="Q46" s="573"/>
      <c r="R46" s="573"/>
      <c r="S46" s="577"/>
      <c r="T46" s="36"/>
      <c r="U46" s="578"/>
      <c r="V46" s="536"/>
      <c r="W46" s="565"/>
      <c r="X46" s="535"/>
      <c r="Y46" s="536"/>
      <c r="Z46" s="537"/>
    </row>
    <row r="47" spans="2:26" ht="19.5" thickBot="1">
      <c r="B47" s="37" t="s">
        <v>63</v>
      </c>
    </row>
    <row r="48" spans="2:26" ht="9.9499999999999993" customHeight="1">
      <c r="B48" s="580" t="s">
        <v>64</v>
      </c>
      <c r="C48" s="586" t="s">
        <v>65</v>
      </c>
      <c r="D48" s="539"/>
      <c r="E48" s="539"/>
      <c r="F48" s="539" t="s">
        <v>66</v>
      </c>
      <c r="G48" s="539"/>
      <c r="H48" s="539"/>
      <c r="I48" s="543" t="s">
        <v>67</v>
      </c>
      <c r="J48" s="539"/>
      <c r="K48" s="539"/>
      <c r="L48" s="542" t="s">
        <v>68</v>
      </c>
      <c r="M48" s="542"/>
      <c r="N48" s="542"/>
      <c r="O48" s="546" t="s">
        <v>69</v>
      </c>
      <c r="P48" s="546"/>
      <c r="Q48" s="554"/>
      <c r="R48" s="15"/>
      <c r="S48" s="557" t="s">
        <v>61</v>
      </c>
      <c r="T48" s="558"/>
      <c r="U48" s="559"/>
      <c r="V48" s="561" t="s">
        <v>62</v>
      </c>
      <c r="W48" s="558"/>
      <c r="X48" s="562"/>
      <c r="Y48" s="15"/>
    </row>
    <row r="49" spans="2:34" ht="9.9499999999999993" customHeight="1">
      <c r="B49" s="581"/>
      <c r="C49" s="540"/>
      <c r="D49" s="541"/>
      <c r="E49" s="541"/>
      <c r="F49" s="541"/>
      <c r="G49" s="541"/>
      <c r="H49" s="541"/>
      <c r="I49" s="544"/>
      <c r="J49" s="541"/>
      <c r="K49" s="541"/>
      <c r="L49" s="583"/>
      <c r="M49" s="583"/>
      <c r="N49" s="583"/>
      <c r="O49" s="549"/>
      <c r="P49" s="549"/>
      <c r="Q49" s="555"/>
      <c r="R49" s="15"/>
      <c r="S49" s="560"/>
      <c r="T49" s="533"/>
      <c r="U49" s="544"/>
      <c r="V49" s="532"/>
      <c r="W49" s="533"/>
      <c r="X49" s="534"/>
      <c r="Y49" s="15"/>
    </row>
    <row r="50" spans="2:34" ht="9.9499999999999993" customHeight="1">
      <c r="B50" s="581"/>
      <c r="C50" s="540"/>
      <c r="D50" s="541"/>
      <c r="E50" s="541"/>
      <c r="F50" s="541"/>
      <c r="G50" s="541"/>
      <c r="H50" s="541"/>
      <c r="I50" s="544"/>
      <c r="J50" s="541"/>
      <c r="K50" s="541"/>
      <c r="L50" s="583"/>
      <c r="M50" s="583"/>
      <c r="N50" s="583"/>
      <c r="O50" s="549"/>
      <c r="P50" s="549"/>
      <c r="Q50" s="555"/>
      <c r="R50" s="15"/>
      <c r="S50" s="560"/>
      <c r="T50" s="533"/>
      <c r="U50" s="544"/>
      <c r="V50" s="532"/>
      <c r="W50" s="533"/>
      <c r="X50" s="534"/>
      <c r="Y50" s="15"/>
    </row>
    <row r="51" spans="2:34" ht="9.9499999999999993" customHeight="1">
      <c r="B51" s="581"/>
      <c r="C51" s="540"/>
      <c r="D51" s="541"/>
      <c r="E51" s="541"/>
      <c r="F51" s="541"/>
      <c r="G51" s="541"/>
      <c r="H51" s="541"/>
      <c r="I51" s="544"/>
      <c r="J51" s="541"/>
      <c r="K51" s="541"/>
      <c r="L51" s="583"/>
      <c r="M51" s="583"/>
      <c r="N51" s="583"/>
      <c r="O51" s="552"/>
      <c r="P51" s="552"/>
      <c r="Q51" s="556"/>
      <c r="R51" s="15"/>
      <c r="S51" s="560"/>
      <c r="T51" s="533"/>
      <c r="U51" s="544"/>
      <c r="V51" s="532"/>
      <c r="W51" s="533"/>
      <c r="X51" s="534"/>
      <c r="Y51" s="15"/>
    </row>
    <row r="52" spans="2:34" ht="12" customHeight="1">
      <c r="B52" s="581"/>
      <c r="C52" s="540"/>
      <c r="D52" s="541"/>
      <c r="E52" s="541"/>
      <c r="F52" s="541"/>
      <c r="G52" s="541"/>
      <c r="H52" s="541"/>
      <c r="I52" s="544"/>
      <c r="J52" s="541"/>
      <c r="K52" s="541"/>
      <c r="L52" s="541"/>
      <c r="M52" s="541"/>
      <c r="N52" s="541"/>
      <c r="O52" s="567"/>
      <c r="P52" s="567"/>
      <c r="Q52" s="575"/>
      <c r="R52" s="15"/>
      <c r="S52" s="560"/>
      <c r="T52" s="533"/>
      <c r="U52" s="544"/>
      <c r="V52" s="532"/>
      <c r="W52" s="533"/>
      <c r="X52" s="534"/>
      <c r="Y52" s="15"/>
    </row>
    <row r="53" spans="2:34" ht="12" customHeight="1">
      <c r="B53" s="581"/>
      <c r="C53" s="540"/>
      <c r="D53" s="541"/>
      <c r="E53" s="541"/>
      <c r="F53" s="541"/>
      <c r="G53" s="541"/>
      <c r="H53" s="541"/>
      <c r="I53" s="544"/>
      <c r="J53" s="541"/>
      <c r="K53" s="541"/>
      <c r="L53" s="541"/>
      <c r="M53" s="541"/>
      <c r="N53" s="541"/>
      <c r="O53" s="570"/>
      <c r="P53" s="570"/>
      <c r="Q53" s="576"/>
      <c r="R53" s="15"/>
      <c r="S53" s="560"/>
      <c r="T53" s="533"/>
      <c r="U53" s="544"/>
      <c r="V53" s="532"/>
      <c r="W53" s="533"/>
      <c r="X53" s="534"/>
      <c r="Y53" s="15"/>
    </row>
    <row r="54" spans="2:34" ht="12" customHeight="1">
      <c r="B54" s="581"/>
      <c r="C54" s="540"/>
      <c r="D54" s="541"/>
      <c r="E54" s="541"/>
      <c r="F54" s="541"/>
      <c r="G54" s="541"/>
      <c r="H54" s="541"/>
      <c r="I54" s="544"/>
      <c r="J54" s="541"/>
      <c r="K54" s="541"/>
      <c r="L54" s="541"/>
      <c r="M54" s="541"/>
      <c r="N54" s="541"/>
      <c r="O54" s="570"/>
      <c r="P54" s="570"/>
      <c r="Q54" s="576"/>
      <c r="R54" s="15"/>
      <c r="S54" s="560"/>
      <c r="T54" s="533"/>
      <c r="U54" s="544"/>
      <c r="V54" s="532"/>
      <c r="W54" s="533"/>
      <c r="X54" s="534"/>
      <c r="Y54" s="15"/>
    </row>
    <row r="55" spans="2:34" ht="12" customHeight="1" thickBot="1">
      <c r="B55" s="582"/>
      <c r="C55" s="563"/>
      <c r="D55" s="564"/>
      <c r="E55" s="564"/>
      <c r="F55" s="564"/>
      <c r="G55" s="564"/>
      <c r="H55" s="564"/>
      <c r="I55" s="565"/>
      <c r="J55" s="564"/>
      <c r="K55" s="564"/>
      <c r="L55" s="564"/>
      <c r="M55" s="564"/>
      <c r="N55" s="564"/>
      <c r="O55" s="573"/>
      <c r="P55" s="573"/>
      <c r="Q55" s="577"/>
      <c r="R55" s="15"/>
      <c r="S55" s="578"/>
      <c r="T55" s="536"/>
      <c r="U55" s="565"/>
      <c r="V55" s="535"/>
      <c r="W55" s="536"/>
      <c r="X55" s="537"/>
      <c r="Y55" s="15"/>
    </row>
    <row r="56" spans="2:34" ht="9.9499999999999993" customHeight="1">
      <c r="B56" s="580" t="s">
        <v>70</v>
      </c>
      <c r="C56" s="559" t="s">
        <v>65</v>
      </c>
      <c r="D56" s="539"/>
      <c r="E56" s="539"/>
      <c r="F56" s="539" t="s">
        <v>66</v>
      </c>
      <c r="G56" s="539"/>
      <c r="H56" s="539"/>
      <c r="I56" s="542" t="s">
        <v>72</v>
      </c>
      <c r="J56" s="542"/>
      <c r="K56" s="542"/>
      <c r="L56" s="545" t="s">
        <v>69</v>
      </c>
      <c r="M56" s="546"/>
      <c r="N56" s="554"/>
      <c r="O56" s="39"/>
      <c r="P56" s="39"/>
      <c r="Q56" s="39"/>
      <c r="R56"/>
      <c r="S56" s="579"/>
      <c r="T56" s="570"/>
      <c r="U56" s="570"/>
      <c r="V56" s="570"/>
      <c r="W56" s="570"/>
      <c r="X56" s="570"/>
      <c r="Y56" s="570"/>
      <c r="Z56" s="549"/>
      <c r="AA56" s="570"/>
      <c r="AB56" s="570"/>
      <c r="AC56" s="549"/>
      <c r="AD56" s="549"/>
      <c r="AE56" s="549"/>
      <c r="AF56" s="549"/>
      <c r="AG56" s="549"/>
      <c r="AH56" s="549"/>
    </row>
    <row r="57" spans="2:34" ht="9.9499999999999993" customHeight="1">
      <c r="B57" s="581"/>
      <c r="C57" s="544"/>
      <c r="D57" s="541"/>
      <c r="E57" s="541"/>
      <c r="F57" s="541"/>
      <c r="G57" s="541"/>
      <c r="H57" s="541"/>
      <c r="I57" s="583"/>
      <c r="J57" s="583"/>
      <c r="K57" s="583"/>
      <c r="L57" s="548"/>
      <c r="M57" s="549"/>
      <c r="N57" s="555"/>
      <c r="O57" s="39"/>
      <c r="P57" s="39"/>
      <c r="Q57" s="39"/>
      <c r="S57" s="579"/>
      <c r="T57" s="570"/>
      <c r="U57" s="570"/>
      <c r="V57" s="570"/>
      <c r="W57" s="570"/>
      <c r="X57" s="570"/>
      <c r="Y57" s="570"/>
      <c r="Z57" s="570"/>
      <c r="AA57" s="570"/>
      <c r="AB57" s="570"/>
      <c r="AC57" s="549"/>
      <c r="AD57" s="549"/>
      <c r="AE57" s="549"/>
      <c r="AF57" s="549"/>
      <c r="AG57" s="549"/>
      <c r="AH57" s="549"/>
    </row>
    <row r="58" spans="2:34" ht="9.9499999999999993" customHeight="1">
      <c r="B58" s="581"/>
      <c r="C58" s="544"/>
      <c r="D58" s="541"/>
      <c r="E58" s="541"/>
      <c r="F58" s="541"/>
      <c r="G58" s="541"/>
      <c r="H58" s="541"/>
      <c r="I58" s="583"/>
      <c r="J58" s="583"/>
      <c r="K58" s="583"/>
      <c r="L58" s="548"/>
      <c r="M58" s="549"/>
      <c r="N58" s="555"/>
      <c r="O58" s="39"/>
      <c r="P58" s="39"/>
      <c r="Q58" s="39"/>
      <c r="S58" s="579"/>
      <c r="T58" s="570"/>
      <c r="U58" s="570"/>
      <c r="V58" s="570"/>
      <c r="W58" s="570"/>
      <c r="X58" s="570"/>
      <c r="Y58" s="570"/>
      <c r="Z58" s="570"/>
      <c r="AA58" s="570"/>
      <c r="AB58" s="570"/>
      <c r="AC58" s="549"/>
      <c r="AD58" s="549"/>
      <c r="AE58" s="549"/>
      <c r="AF58" s="549"/>
      <c r="AG58" s="549"/>
      <c r="AH58" s="549"/>
    </row>
    <row r="59" spans="2:34" ht="9.9499999999999993" customHeight="1">
      <c r="B59" s="581"/>
      <c r="C59" s="544"/>
      <c r="D59" s="541"/>
      <c r="E59" s="541"/>
      <c r="F59" s="541"/>
      <c r="G59" s="541"/>
      <c r="H59" s="541"/>
      <c r="I59" s="583"/>
      <c r="J59" s="583"/>
      <c r="K59" s="583"/>
      <c r="L59" s="551"/>
      <c r="M59" s="552"/>
      <c r="N59" s="556"/>
      <c r="O59" s="39"/>
      <c r="P59" s="39"/>
      <c r="Q59" s="39"/>
      <c r="S59" s="579"/>
      <c r="T59" s="570"/>
      <c r="U59" s="570"/>
      <c r="V59" s="570"/>
      <c r="W59" s="570"/>
      <c r="X59" s="570"/>
      <c r="Y59" s="570"/>
      <c r="Z59" s="570"/>
      <c r="AA59" s="570"/>
      <c r="AB59" s="570"/>
      <c r="AC59" s="549"/>
      <c r="AD59" s="549"/>
      <c r="AE59" s="549"/>
      <c r="AF59" s="549"/>
      <c r="AG59" s="549"/>
      <c r="AH59" s="549"/>
    </row>
    <row r="60" spans="2:34" ht="12" customHeight="1">
      <c r="B60" s="581"/>
      <c r="C60" s="544"/>
      <c r="D60" s="541"/>
      <c r="E60" s="541"/>
      <c r="F60" s="541"/>
      <c r="G60" s="541"/>
      <c r="H60" s="541"/>
      <c r="I60" s="544"/>
      <c r="J60" s="541"/>
      <c r="K60" s="541"/>
      <c r="L60" s="541"/>
      <c r="M60" s="541"/>
      <c r="N60" s="584"/>
      <c r="O60" s="20"/>
      <c r="P60" s="15"/>
      <c r="Q60" s="15"/>
      <c r="S60" s="579"/>
      <c r="T60" s="570"/>
      <c r="U60" s="570"/>
      <c r="V60" s="570"/>
      <c r="W60" s="570"/>
      <c r="X60" s="570"/>
      <c r="Y60" s="570"/>
      <c r="Z60" s="570"/>
      <c r="AA60" s="570"/>
      <c r="AB60" s="570"/>
      <c r="AC60" s="570"/>
      <c r="AD60" s="570"/>
      <c r="AE60" s="570"/>
      <c r="AF60" s="570"/>
      <c r="AG60" s="570"/>
      <c r="AH60" s="570"/>
    </row>
    <row r="61" spans="2:34" ht="12" customHeight="1">
      <c r="B61" s="581"/>
      <c r="C61" s="544"/>
      <c r="D61" s="541"/>
      <c r="E61" s="541"/>
      <c r="F61" s="541"/>
      <c r="G61" s="541"/>
      <c r="H61" s="541"/>
      <c r="I61" s="544"/>
      <c r="J61" s="541"/>
      <c r="K61" s="541"/>
      <c r="L61" s="541"/>
      <c r="M61" s="541"/>
      <c r="N61" s="584"/>
      <c r="O61" s="15"/>
      <c r="P61" s="15"/>
      <c r="Q61" s="15"/>
      <c r="S61" s="579"/>
      <c r="T61" s="570"/>
      <c r="U61" s="570"/>
      <c r="V61" s="570"/>
      <c r="W61" s="570"/>
      <c r="X61" s="570"/>
      <c r="Y61" s="570"/>
      <c r="Z61" s="570"/>
      <c r="AA61" s="570"/>
      <c r="AB61" s="570"/>
      <c r="AC61" s="570"/>
      <c r="AD61" s="570"/>
      <c r="AE61" s="570"/>
      <c r="AF61" s="570"/>
      <c r="AG61" s="570"/>
      <c r="AH61" s="570"/>
    </row>
    <row r="62" spans="2:34" ht="12" customHeight="1">
      <c r="B62" s="581"/>
      <c r="C62" s="544"/>
      <c r="D62" s="541"/>
      <c r="E62" s="541"/>
      <c r="F62" s="541"/>
      <c r="G62" s="541"/>
      <c r="H62" s="541"/>
      <c r="I62" s="544"/>
      <c r="J62" s="541"/>
      <c r="K62" s="541"/>
      <c r="L62" s="541"/>
      <c r="M62" s="541"/>
      <c r="N62" s="584"/>
      <c r="O62" s="15"/>
      <c r="P62" s="15"/>
      <c r="Q62" s="15"/>
      <c r="S62" s="579"/>
      <c r="T62" s="570"/>
      <c r="U62" s="570"/>
      <c r="V62" s="570"/>
      <c r="W62" s="570"/>
      <c r="X62" s="570"/>
      <c r="Y62" s="570"/>
      <c r="Z62" s="570"/>
      <c r="AA62" s="570"/>
      <c r="AB62" s="570"/>
      <c r="AC62" s="570"/>
      <c r="AD62" s="570"/>
      <c r="AE62" s="570"/>
      <c r="AF62" s="570"/>
      <c r="AG62" s="570"/>
      <c r="AH62" s="570"/>
    </row>
    <row r="63" spans="2:34" ht="12" customHeight="1" thickBot="1">
      <c r="B63" s="582"/>
      <c r="C63" s="565"/>
      <c r="D63" s="564"/>
      <c r="E63" s="564"/>
      <c r="F63" s="564"/>
      <c r="G63" s="564"/>
      <c r="H63" s="564"/>
      <c r="I63" s="565"/>
      <c r="J63" s="564"/>
      <c r="K63" s="564"/>
      <c r="L63" s="564"/>
      <c r="M63" s="564"/>
      <c r="N63" s="585"/>
      <c r="O63" s="15"/>
      <c r="P63" s="15"/>
      <c r="Q63" s="15"/>
      <c r="S63" s="579"/>
      <c r="T63" s="570"/>
      <c r="U63" s="570"/>
      <c r="V63" s="570"/>
      <c r="W63" s="570"/>
      <c r="X63" s="570"/>
      <c r="Y63" s="570"/>
      <c r="Z63" s="570"/>
      <c r="AA63" s="570"/>
      <c r="AB63" s="570"/>
      <c r="AC63" s="570"/>
      <c r="AD63" s="570"/>
      <c r="AE63" s="570"/>
      <c r="AF63" s="570"/>
      <c r="AG63" s="570"/>
      <c r="AH63" s="570"/>
    </row>
  </sheetData>
  <mergeCells count="102">
    <mergeCell ref="B5:E6"/>
    <mergeCell ref="F5:Z5"/>
    <mergeCell ref="F6:H6"/>
    <mergeCell ref="J6:Y6"/>
    <mergeCell ref="B7:E7"/>
    <mergeCell ref="F7:Z7"/>
    <mergeCell ref="B3:Z3"/>
    <mergeCell ref="B4:E4"/>
    <mergeCell ref="F4:H4"/>
    <mergeCell ref="I4:K4"/>
    <mergeCell ref="L4:N4"/>
    <mergeCell ref="O4:Z4"/>
    <mergeCell ref="C24:E24"/>
    <mergeCell ref="F24:G24"/>
    <mergeCell ref="H24:L24"/>
    <mergeCell ref="M24:Y24"/>
    <mergeCell ref="C25:C31"/>
    <mergeCell ref="D25:G26"/>
    <mergeCell ref="H25:I26"/>
    <mergeCell ref="J25:J26"/>
    <mergeCell ref="K25:L26"/>
    <mergeCell ref="W25:Y26"/>
    <mergeCell ref="B26:B29"/>
    <mergeCell ref="H27:J29"/>
    <mergeCell ref="K27:X29"/>
    <mergeCell ref="N31:O31"/>
    <mergeCell ref="P31:Q31"/>
    <mergeCell ref="R31:Y31"/>
    <mergeCell ref="M25:M26"/>
    <mergeCell ref="N25:O26"/>
    <mergeCell ref="P25:P26"/>
    <mergeCell ref="Q25:R26"/>
    <mergeCell ref="S25:S26"/>
    <mergeCell ref="U25:V26"/>
    <mergeCell ref="B33:B36"/>
    <mergeCell ref="H34:J36"/>
    <mergeCell ref="K34:X36"/>
    <mergeCell ref="N37:O37"/>
    <mergeCell ref="P37:Q37"/>
    <mergeCell ref="R37:Y37"/>
    <mergeCell ref="N32:O33"/>
    <mergeCell ref="P32:P33"/>
    <mergeCell ref="Q32:R33"/>
    <mergeCell ref="S32:S33"/>
    <mergeCell ref="U32:V33"/>
    <mergeCell ref="W32:Y33"/>
    <mergeCell ref="C32:C37"/>
    <mergeCell ref="D32:G33"/>
    <mergeCell ref="H32:I33"/>
    <mergeCell ref="J32:J33"/>
    <mergeCell ref="K32:L33"/>
    <mergeCell ref="M32:M33"/>
    <mergeCell ref="B43:D46"/>
    <mergeCell ref="E43:G46"/>
    <mergeCell ref="H43:J46"/>
    <mergeCell ref="K43:M46"/>
    <mergeCell ref="U43:W46"/>
    <mergeCell ref="X43:Z46"/>
    <mergeCell ref="B39:D42"/>
    <mergeCell ref="E39:G42"/>
    <mergeCell ref="H39:J42"/>
    <mergeCell ref="K39:M42"/>
    <mergeCell ref="C52:E55"/>
    <mergeCell ref="F52:H55"/>
    <mergeCell ref="I52:K55"/>
    <mergeCell ref="L52:N55"/>
    <mergeCell ref="O52:Q55"/>
    <mergeCell ref="S52:U55"/>
    <mergeCell ref="V52:X55"/>
    <mergeCell ref="B48:B55"/>
    <mergeCell ref="C48:E51"/>
    <mergeCell ref="F48:H51"/>
    <mergeCell ref="I48:K51"/>
    <mergeCell ref="L48:N51"/>
    <mergeCell ref="O48:Q51"/>
    <mergeCell ref="C60:E63"/>
    <mergeCell ref="F60:H63"/>
    <mergeCell ref="I60:K63"/>
    <mergeCell ref="L60:N63"/>
    <mergeCell ref="T60:V63"/>
    <mergeCell ref="B56:B63"/>
    <mergeCell ref="C56:E59"/>
    <mergeCell ref="F56:H59"/>
    <mergeCell ref="I56:K59"/>
    <mergeCell ref="L56:N59"/>
    <mergeCell ref="S56:S63"/>
    <mergeCell ref="W60:Y63"/>
    <mergeCell ref="Z60:AB63"/>
    <mergeCell ref="AC60:AE63"/>
    <mergeCell ref="AF60:AH63"/>
    <mergeCell ref="O30:Q30"/>
    <mergeCell ref="T56:V59"/>
    <mergeCell ref="W56:Y59"/>
    <mergeCell ref="Z56:AB59"/>
    <mergeCell ref="AC56:AE59"/>
    <mergeCell ref="AF56:AH59"/>
    <mergeCell ref="S48:U51"/>
    <mergeCell ref="V48:X51"/>
    <mergeCell ref="U39:W42"/>
    <mergeCell ref="X39:Z42"/>
    <mergeCell ref="N39:S42"/>
    <mergeCell ref="N43:S46"/>
  </mergeCells>
  <phoneticPr fontId="3"/>
  <conditionalFormatting sqref="F7:Z7">
    <cfRule type="containsBlanks" dxfId="3" priority="4">
      <formula>LEN(TRIM(F7))=0</formula>
    </cfRule>
  </conditionalFormatting>
  <conditionalFormatting sqref="O30">
    <cfRule type="containsBlanks" dxfId="2" priority="1">
      <formula>LEN(TRIM(O30))=0</formula>
    </cfRule>
  </conditionalFormatting>
  <conditionalFormatting sqref="O4:Z4">
    <cfRule type="containsBlanks" dxfId="1" priority="2">
      <formula>LEN(TRIM(O4))=0</formula>
    </cfRule>
  </conditionalFormatting>
  <conditionalFormatting sqref="R31:Y31">
    <cfRule type="containsBlanks" dxfId="0" priority="3">
      <formula>LEN(TRIM(R31))=0</formula>
    </cfRule>
  </conditionalFormatting>
  <printOptions horizontalCentered="1"/>
  <pageMargins left="0.78740157480314965" right="0.78740157480314965" top="0.98425196850393704" bottom="0.98425196850393704" header="0.51181102362204722" footer="0.51181102362204722"/>
  <pageSetup paperSize="9" scale="8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A4AD2-F2D5-4861-B63A-891C84F694AC}">
  <sheetPr>
    <pageSetUpPr fitToPage="1"/>
  </sheetPr>
  <dimension ref="A1:U46"/>
  <sheetViews>
    <sheetView showGridLines="0" view="pageBreakPreview" zoomScale="70" zoomScaleNormal="70" zoomScaleSheetLayoutView="70" workbookViewId="0">
      <selection activeCell="G17" sqref="G17:O17"/>
    </sheetView>
  </sheetViews>
  <sheetFormatPr defaultColWidth="9" defaultRowHeight="14.25"/>
  <cols>
    <col min="1" max="1" width="39.375" style="90" customWidth="1"/>
    <col min="2" max="2" width="3.5" style="90" customWidth="1"/>
    <col min="3" max="16" width="5.875" style="90" customWidth="1"/>
    <col min="17" max="19" width="3.875" style="90" customWidth="1"/>
    <col min="20" max="20" width="9" style="90"/>
    <col min="21" max="21" width="31.25" style="90" customWidth="1"/>
    <col min="22" max="16384" width="9" style="90"/>
  </cols>
  <sheetData>
    <row r="1" spans="1:21" ht="23.25" customHeight="1">
      <c r="B1" s="178"/>
      <c r="C1" s="178"/>
      <c r="D1" s="178"/>
      <c r="E1" s="178"/>
      <c r="F1" s="178"/>
      <c r="G1" s="178"/>
      <c r="H1" s="178"/>
      <c r="I1" s="178"/>
      <c r="J1" s="178"/>
      <c r="K1" s="178"/>
      <c r="L1" s="178"/>
      <c r="M1" s="178"/>
      <c r="N1" s="178"/>
      <c r="O1" s="178"/>
      <c r="P1" s="178"/>
      <c r="Q1" s="178"/>
      <c r="R1" s="178"/>
      <c r="S1" s="178"/>
    </row>
    <row r="3" spans="1:21" ht="27" customHeight="1">
      <c r="B3" s="442" t="s">
        <v>186</v>
      </c>
      <c r="C3" s="442"/>
      <c r="D3" s="442"/>
      <c r="E3" s="442"/>
      <c r="F3" s="442"/>
      <c r="G3" s="442"/>
      <c r="H3" s="442"/>
      <c r="I3" s="442"/>
      <c r="J3" s="442"/>
      <c r="K3" s="442"/>
      <c r="L3" s="442"/>
      <c r="M3" s="442"/>
      <c r="N3" s="442"/>
      <c r="O3" s="442"/>
      <c r="P3" s="442"/>
      <c r="Q3" s="442"/>
      <c r="R3" s="442"/>
      <c r="S3" s="442"/>
    </row>
    <row r="4" spans="1:21" ht="20.100000000000001" customHeight="1">
      <c r="B4" s="92"/>
      <c r="C4" s="91"/>
      <c r="D4" s="91"/>
      <c r="E4" s="91"/>
      <c r="F4" s="91"/>
      <c r="G4" s="91"/>
      <c r="H4" s="91"/>
      <c r="I4" s="91"/>
      <c r="J4" s="91"/>
      <c r="K4" s="91"/>
      <c r="L4" s="91"/>
      <c r="M4" s="91"/>
      <c r="N4" s="91"/>
      <c r="O4" s="91"/>
      <c r="P4" s="91"/>
      <c r="Q4" s="91"/>
      <c r="R4" s="91"/>
      <c r="S4" s="91"/>
      <c r="U4" s="118" t="s">
        <v>163</v>
      </c>
    </row>
    <row r="5" spans="1:21" s="93" customFormat="1" ht="20.100000000000001" customHeight="1">
      <c r="B5" s="93" t="s">
        <v>125</v>
      </c>
      <c r="L5" s="384" t="s">
        <v>162</v>
      </c>
      <c r="M5" s="384"/>
      <c r="N5" s="383"/>
      <c r="O5" s="383"/>
      <c r="P5" s="383"/>
      <c r="Q5" s="383"/>
      <c r="R5" s="383"/>
      <c r="S5" s="383"/>
      <c r="U5" s="170" t="s">
        <v>200</v>
      </c>
    </row>
    <row r="6" spans="1:21" s="93" customFormat="1" ht="20.100000000000001" customHeight="1">
      <c r="C6" s="374" t="s">
        <v>126</v>
      </c>
      <c r="D6" s="375"/>
      <c r="E6" s="375"/>
      <c r="F6" s="376"/>
      <c r="G6" s="166" t="s">
        <v>301</v>
      </c>
      <c r="H6" s="167" t="str">
        <f>IF(基本情報入力!AW11="","",基本情報入力!AW11)</f>
        <v/>
      </c>
      <c r="I6" s="167" t="s">
        <v>302</v>
      </c>
      <c r="J6" s="385" t="str">
        <f>IF(基本情報入力!AX11="","",基本情報入力!AX11)</f>
        <v/>
      </c>
      <c r="K6" s="385"/>
      <c r="L6" s="167" t="s">
        <v>302</v>
      </c>
      <c r="M6" s="167" t="str">
        <f>IF(基本情報入力!AY11="","",基本情報入力!AY11)</f>
        <v/>
      </c>
      <c r="N6" s="167" t="s">
        <v>302</v>
      </c>
      <c r="O6" s="385" t="str">
        <f>IF(基本情報入力!AZ11="","",基本情報入力!AZ11)</f>
        <v/>
      </c>
      <c r="P6" s="385"/>
      <c r="Q6" s="164" t="s">
        <v>302</v>
      </c>
      <c r="R6" s="164" t="str">
        <f>IF(基本情報入力!BA11="","",基本情報入力!BA11)</f>
        <v/>
      </c>
      <c r="S6" s="165" t="s">
        <v>303</v>
      </c>
      <c r="U6" s="93" t="s">
        <v>164</v>
      </c>
    </row>
    <row r="7" spans="1:21" s="93" customFormat="1" ht="20.100000000000001" customHeight="1">
      <c r="C7" s="377" t="s">
        <v>127</v>
      </c>
      <c r="D7" s="378"/>
      <c r="E7" s="378"/>
      <c r="F7" s="379"/>
      <c r="G7" s="380" t="str">
        <f>IF(基本情報入力!J4="","",基本情報入力!J4)</f>
        <v/>
      </c>
      <c r="H7" s="381"/>
      <c r="I7" s="381"/>
      <c r="J7" s="381"/>
      <c r="K7" s="381"/>
      <c r="L7" s="381"/>
      <c r="M7" s="381"/>
      <c r="N7" s="381"/>
      <c r="O7" s="381"/>
      <c r="P7" s="381"/>
      <c r="Q7" s="381"/>
      <c r="R7" s="381"/>
      <c r="S7" s="382"/>
      <c r="U7" s="93" t="s">
        <v>164</v>
      </c>
    </row>
    <row r="8" spans="1:21" s="93" customFormat="1" ht="20.100000000000001" customHeight="1">
      <c r="C8" s="377" t="s">
        <v>128</v>
      </c>
      <c r="D8" s="378"/>
      <c r="E8" s="378"/>
      <c r="F8" s="379"/>
      <c r="G8" s="388">
        <f>IF(基本情報入力!J8="","",基本情報入力!J8)</f>
        <v>45664</v>
      </c>
      <c r="H8" s="389"/>
      <c r="I8" s="389"/>
      <c r="J8" s="389"/>
      <c r="K8" s="94" t="s">
        <v>129</v>
      </c>
      <c r="L8" s="410">
        <f>IF(基本情報入力!S8="","",基本情報入力!S8)</f>
        <v>45932</v>
      </c>
      <c r="M8" s="410"/>
      <c r="N8" s="410"/>
      <c r="O8" s="410"/>
      <c r="P8" s="410"/>
      <c r="Q8" s="410"/>
      <c r="R8" s="410"/>
      <c r="S8" s="95"/>
      <c r="U8" s="93" t="s">
        <v>164</v>
      </c>
    </row>
    <row r="9" spans="1:21" s="93" customFormat="1" ht="20.100000000000001" customHeight="1">
      <c r="C9" s="390" t="s">
        <v>130</v>
      </c>
      <c r="D9" s="391"/>
      <c r="E9" s="391"/>
      <c r="F9" s="392"/>
      <c r="G9" s="396" t="s">
        <v>131</v>
      </c>
      <c r="H9" s="389"/>
      <c r="I9" s="397"/>
      <c r="J9" s="398" t="str">
        <f>IF(基本情報入力!J18="","",基本情報入力!J18)</f>
        <v/>
      </c>
      <c r="K9" s="399"/>
      <c r="L9" s="399"/>
      <c r="M9" s="399"/>
      <c r="N9" s="399"/>
      <c r="O9" s="399"/>
      <c r="P9" s="399"/>
      <c r="Q9" s="399"/>
      <c r="R9" s="399"/>
      <c r="S9" s="400"/>
      <c r="U9" s="93" t="s">
        <v>164</v>
      </c>
    </row>
    <row r="10" spans="1:21" s="93" customFormat="1" ht="20.100000000000001" customHeight="1">
      <c r="C10" s="393"/>
      <c r="D10" s="394"/>
      <c r="E10" s="394"/>
      <c r="F10" s="395"/>
      <c r="G10" s="396" t="s">
        <v>132</v>
      </c>
      <c r="H10" s="389"/>
      <c r="I10" s="397"/>
      <c r="J10" s="398" t="str">
        <f>IF(基本情報入力!J19="","",基本情報入力!J19)</f>
        <v/>
      </c>
      <c r="K10" s="399"/>
      <c r="L10" s="399"/>
      <c r="M10" s="399"/>
      <c r="N10" s="399"/>
      <c r="O10" s="399"/>
      <c r="P10" s="399"/>
      <c r="Q10" s="399"/>
      <c r="R10" s="399"/>
      <c r="S10" s="400"/>
      <c r="U10" s="93" t="s">
        <v>164</v>
      </c>
    </row>
    <row r="11" spans="1:21" s="93" customFormat="1" ht="20.100000000000001" customHeight="1">
      <c r="C11" s="390" t="s">
        <v>133</v>
      </c>
      <c r="D11" s="391"/>
      <c r="E11" s="391"/>
      <c r="F11" s="392"/>
      <c r="G11" s="396" t="s">
        <v>134</v>
      </c>
      <c r="H11" s="389"/>
      <c r="I11" s="397"/>
      <c r="J11" s="398" t="str">
        <f>IF(基本情報入力!J13="","",基本情報入力!J13)</f>
        <v/>
      </c>
      <c r="K11" s="399"/>
      <c r="L11" s="399"/>
      <c r="M11" s="399"/>
      <c r="N11" s="399"/>
      <c r="O11" s="399"/>
      <c r="P11" s="399"/>
      <c r="Q11" s="399"/>
      <c r="R11" s="399"/>
      <c r="S11" s="400"/>
      <c r="U11" s="93" t="s">
        <v>164</v>
      </c>
    </row>
    <row r="12" spans="1:21" s="93" customFormat="1" ht="20.100000000000001" customHeight="1">
      <c r="C12" s="401"/>
      <c r="D12" s="402"/>
      <c r="E12" s="402"/>
      <c r="F12" s="403"/>
      <c r="G12" s="404" t="s">
        <v>135</v>
      </c>
      <c r="H12" s="405"/>
      <c r="I12" s="406"/>
      <c r="J12" s="407" t="str">
        <f>IF(基本情報入力!J15="","",基本情報入力!J15)</f>
        <v/>
      </c>
      <c r="K12" s="408"/>
      <c r="L12" s="408"/>
      <c r="M12" s="408"/>
      <c r="N12" s="408"/>
      <c r="O12" s="408"/>
      <c r="P12" s="408"/>
      <c r="Q12" s="408"/>
      <c r="R12" s="408"/>
      <c r="S12" s="409"/>
      <c r="U12" s="93" t="s">
        <v>164</v>
      </c>
    </row>
    <row r="13" spans="1:21" s="96" customFormat="1" ht="20.100000000000001" customHeight="1">
      <c r="A13" s="93"/>
    </row>
    <row r="14" spans="1:21" s="96" customFormat="1" ht="20.100000000000001" customHeight="1">
      <c r="A14" s="93"/>
      <c r="B14" s="93" t="s">
        <v>136</v>
      </c>
    </row>
    <row r="15" spans="1:21" s="96" customFormat="1" ht="20.100000000000001" customHeight="1">
      <c r="A15" s="93"/>
      <c r="C15" s="374" t="s">
        <v>137</v>
      </c>
      <c r="D15" s="375"/>
      <c r="E15" s="375"/>
      <c r="F15" s="376"/>
      <c r="G15" s="386" t="str">
        <f>IF(基本情報入力!J10="","",基本情報入力!J10)</f>
        <v/>
      </c>
      <c r="H15" s="387"/>
      <c r="I15" s="387"/>
      <c r="J15" s="387"/>
      <c r="K15" s="387"/>
      <c r="L15" s="387"/>
      <c r="M15" s="387"/>
      <c r="N15" s="387"/>
      <c r="O15" s="387"/>
      <c r="P15" s="97"/>
      <c r="Q15" s="97"/>
      <c r="R15" s="97"/>
      <c r="S15" s="98" t="s">
        <v>138</v>
      </c>
      <c r="U15" s="93" t="s">
        <v>164</v>
      </c>
    </row>
    <row r="16" spans="1:21" s="96" customFormat="1" ht="20.100000000000001" customHeight="1">
      <c r="A16" s="93"/>
      <c r="C16" s="377" t="s">
        <v>139</v>
      </c>
      <c r="D16" s="378"/>
      <c r="E16" s="378"/>
      <c r="F16" s="379"/>
      <c r="G16" s="413" t="str">
        <f>IF(基本情報入力!R20="","",基本情報入力!R20)</f>
        <v/>
      </c>
      <c r="H16" s="414"/>
      <c r="I16" s="414"/>
      <c r="J16" s="414"/>
      <c r="K16" s="414"/>
      <c r="L16" s="414"/>
      <c r="M16" s="414"/>
      <c r="N16" s="130"/>
      <c r="O16" s="130"/>
      <c r="P16" s="99"/>
      <c r="Q16" s="99"/>
      <c r="R16" s="99"/>
      <c r="S16" s="100" t="s">
        <v>140</v>
      </c>
      <c r="U16" s="93" t="s">
        <v>164</v>
      </c>
    </row>
    <row r="17" spans="1:21" s="96" customFormat="1" ht="20.100000000000001" customHeight="1">
      <c r="A17" s="93"/>
      <c r="C17" s="415" t="s">
        <v>141</v>
      </c>
      <c r="D17" s="416"/>
      <c r="E17" s="416"/>
      <c r="F17" s="417"/>
      <c r="G17" s="418" t="str">
        <f>IF(基本情報入力!J16="","",基本情報入力!J16)</f>
        <v/>
      </c>
      <c r="H17" s="419"/>
      <c r="I17" s="419"/>
      <c r="J17" s="419"/>
      <c r="K17" s="419"/>
      <c r="L17" s="419"/>
      <c r="M17" s="419"/>
      <c r="N17" s="419"/>
      <c r="O17" s="419"/>
      <c r="P17" s="101"/>
      <c r="Q17" s="101"/>
      <c r="R17" s="101"/>
      <c r="S17" s="102" t="s">
        <v>142</v>
      </c>
      <c r="U17" s="93" t="s">
        <v>164</v>
      </c>
    </row>
    <row r="18" spans="1:21" ht="20.100000000000001" customHeight="1"/>
    <row r="19" spans="1:21" ht="20.100000000000001" customHeight="1">
      <c r="B19" s="90" t="s">
        <v>143</v>
      </c>
    </row>
    <row r="20" spans="1:21" ht="20.100000000000001" customHeight="1">
      <c r="C20" s="420" t="s">
        <v>144</v>
      </c>
      <c r="D20" s="421"/>
      <c r="E20" s="421"/>
      <c r="F20" s="422"/>
      <c r="G20" s="103" t="s">
        <v>145</v>
      </c>
      <c r="H20" s="104"/>
      <c r="I20" s="120" t="s">
        <v>173</v>
      </c>
      <c r="J20" s="103" t="s">
        <v>170</v>
      </c>
      <c r="K20" s="103"/>
      <c r="L20" s="103"/>
      <c r="M20" s="103"/>
      <c r="N20" s="103"/>
      <c r="O20" s="103"/>
      <c r="P20" s="103"/>
      <c r="Q20" s="103"/>
      <c r="R20" s="103"/>
      <c r="S20" s="105"/>
      <c r="U20" s="168" t="s">
        <v>175</v>
      </c>
    </row>
    <row r="21" spans="1:21" ht="20.100000000000001" customHeight="1">
      <c r="C21" s="423"/>
      <c r="D21" s="424"/>
      <c r="E21" s="424"/>
      <c r="F21" s="425"/>
      <c r="G21" s="106" t="s">
        <v>146</v>
      </c>
      <c r="H21" s="107"/>
      <c r="I21" s="119"/>
      <c r="J21" s="108" t="s">
        <v>171</v>
      </c>
      <c r="K21" s="108"/>
      <c r="L21" s="108"/>
      <c r="M21" s="108"/>
      <c r="N21" s="108"/>
      <c r="O21" s="108"/>
      <c r="P21" s="108"/>
      <c r="Q21" s="108"/>
      <c r="R21" s="108"/>
      <c r="S21" s="109"/>
      <c r="U21" s="168" t="s">
        <v>306</v>
      </c>
    </row>
    <row r="22" spans="1:21" ht="20.100000000000001" customHeight="1"/>
    <row r="23" spans="1:21" ht="31.5" customHeight="1">
      <c r="C23" s="426" t="s">
        <v>147</v>
      </c>
      <c r="D23" s="427"/>
      <c r="E23" s="427"/>
      <c r="F23" s="427"/>
      <c r="G23" s="428" t="s">
        <v>148</v>
      </c>
      <c r="H23" s="429"/>
      <c r="I23" s="429"/>
      <c r="J23" s="430"/>
      <c r="K23" s="428" t="s">
        <v>149</v>
      </c>
      <c r="L23" s="429"/>
      <c r="M23" s="429"/>
      <c r="N23" s="430"/>
      <c r="O23" s="428" t="s">
        <v>150</v>
      </c>
      <c r="P23" s="431"/>
      <c r="Q23" s="431"/>
      <c r="R23" s="431"/>
      <c r="S23" s="432"/>
    </row>
    <row r="24" spans="1:21" ht="20.100000000000001" customHeight="1">
      <c r="C24" s="444" t="s">
        <v>151</v>
      </c>
      <c r="D24" s="445"/>
      <c r="E24" s="110" t="s">
        <v>152</v>
      </c>
      <c r="F24" s="111"/>
      <c r="G24" s="121" t="s">
        <v>172</v>
      </c>
      <c r="H24" s="411"/>
      <c r="I24" s="411"/>
      <c r="J24" s="412"/>
      <c r="K24" s="121" t="s">
        <v>172</v>
      </c>
      <c r="L24" s="411"/>
      <c r="M24" s="411"/>
      <c r="N24" s="412"/>
      <c r="O24" s="121" t="s">
        <v>172</v>
      </c>
      <c r="P24" s="411"/>
      <c r="Q24" s="411"/>
      <c r="R24" s="411"/>
      <c r="S24" s="443"/>
      <c r="U24" s="169" t="s">
        <v>305</v>
      </c>
    </row>
    <row r="25" spans="1:21" ht="20.100000000000001" customHeight="1">
      <c r="C25" s="446"/>
      <c r="D25" s="447"/>
      <c r="E25" s="110" t="s">
        <v>153</v>
      </c>
      <c r="F25" s="111"/>
      <c r="G25" s="112"/>
      <c r="H25" s="411"/>
      <c r="I25" s="411"/>
      <c r="J25" s="412"/>
      <c r="K25" s="112"/>
      <c r="L25" s="411"/>
      <c r="M25" s="411"/>
      <c r="N25" s="412"/>
      <c r="O25" s="112"/>
      <c r="P25" s="411"/>
      <c r="Q25" s="411"/>
      <c r="R25" s="411"/>
      <c r="S25" s="443"/>
      <c r="U25" s="90" t="s">
        <v>184</v>
      </c>
    </row>
    <row r="26" spans="1:21" ht="20.100000000000001" customHeight="1">
      <c r="C26" s="444" t="s">
        <v>154</v>
      </c>
      <c r="D26" s="448"/>
      <c r="E26" s="113" t="s">
        <v>155</v>
      </c>
      <c r="F26" s="114"/>
      <c r="G26" s="121" t="s">
        <v>172</v>
      </c>
      <c r="H26" s="411"/>
      <c r="I26" s="411"/>
      <c r="J26" s="412"/>
      <c r="K26" s="121" t="s">
        <v>172</v>
      </c>
      <c r="L26" s="411"/>
      <c r="M26" s="411"/>
      <c r="N26" s="412"/>
      <c r="O26" s="121" t="s">
        <v>172</v>
      </c>
      <c r="P26" s="411"/>
      <c r="Q26" s="411"/>
      <c r="R26" s="411"/>
      <c r="S26" s="443"/>
      <c r="U26" s="169" t="s">
        <v>305</v>
      </c>
    </row>
    <row r="27" spans="1:21" ht="20.100000000000001" customHeight="1">
      <c r="C27" s="449"/>
      <c r="D27" s="450"/>
      <c r="E27" s="110" t="s">
        <v>153</v>
      </c>
      <c r="F27" s="115"/>
      <c r="G27" s="112"/>
      <c r="H27" s="411"/>
      <c r="I27" s="411"/>
      <c r="J27" s="412"/>
      <c r="K27" s="112"/>
      <c r="L27" s="411"/>
      <c r="M27" s="411"/>
      <c r="N27" s="412"/>
      <c r="O27" s="112"/>
      <c r="P27" s="411"/>
      <c r="Q27" s="411"/>
      <c r="R27" s="411"/>
      <c r="S27" s="443"/>
      <c r="U27" s="90" t="s">
        <v>184</v>
      </c>
    </row>
    <row r="28" spans="1:21" ht="20.100000000000001" customHeight="1">
      <c r="C28" s="116" t="s">
        <v>156</v>
      </c>
      <c r="D28" s="117"/>
      <c r="E28" s="117"/>
      <c r="F28" s="117"/>
      <c r="G28" s="126" t="s">
        <v>177</v>
      </c>
      <c r="H28" s="124" t="s">
        <v>176</v>
      </c>
      <c r="I28" s="122"/>
      <c r="J28" s="122"/>
      <c r="K28" s="125" t="s">
        <v>174</v>
      </c>
      <c r="L28" s="124" t="s">
        <v>178</v>
      </c>
      <c r="M28" s="122"/>
      <c r="N28" s="125" t="s">
        <v>174</v>
      </c>
      <c r="O28" s="124" t="s">
        <v>179</v>
      </c>
      <c r="P28" s="122"/>
      <c r="Q28" s="122"/>
      <c r="R28" s="122"/>
      <c r="S28" s="123"/>
      <c r="U28" s="168" t="s">
        <v>175</v>
      </c>
    </row>
    <row r="29" spans="1:21" ht="20.100000000000001" customHeight="1"/>
    <row r="30" spans="1:21" ht="20.100000000000001" customHeight="1">
      <c r="B30" s="90" t="s">
        <v>157</v>
      </c>
    </row>
    <row r="31" spans="1:21" ht="20.100000000000001" customHeight="1">
      <c r="C31" s="374" t="s">
        <v>158</v>
      </c>
      <c r="D31" s="375"/>
      <c r="E31" s="375"/>
      <c r="F31" s="376"/>
      <c r="G31" s="127" t="s">
        <v>173</v>
      </c>
      <c r="H31" s="103" t="s">
        <v>180</v>
      </c>
      <c r="I31" s="103"/>
      <c r="J31" s="103"/>
      <c r="K31" s="103"/>
      <c r="L31" s="103"/>
      <c r="M31" s="103"/>
      <c r="N31" s="103"/>
      <c r="O31" s="103"/>
      <c r="P31" s="103"/>
      <c r="Q31" s="103"/>
      <c r="R31" s="103"/>
      <c r="S31" s="105"/>
      <c r="U31" s="168" t="s">
        <v>175</v>
      </c>
    </row>
    <row r="32" spans="1:21" ht="20.100000000000001" customHeight="1">
      <c r="C32" s="415" t="s">
        <v>159</v>
      </c>
      <c r="D32" s="416"/>
      <c r="E32" s="416"/>
      <c r="F32" s="417"/>
      <c r="G32" s="119" t="s">
        <v>173</v>
      </c>
      <c r="H32" s="108" t="s">
        <v>181</v>
      </c>
      <c r="I32" s="108"/>
      <c r="J32" s="108"/>
      <c r="K32" s="108"/>
      <c r="L32" s="108"/>
      <c r="M32" s="108"/>
      <c r="N32" s="108"/>
      <c r="O32" s="108"/>
      <c r="P32" s="108"/>
      <c r="Q32" s="108"/>
      <c r="R32" s="108"/>
      <c r="S32" s="109"/>
      <c r="U32" s="168" t="s">
        <v>175</v>
      </c>
    </row>
    <row r="33" spans="2:21" ht="20.100000000000001" customHeight="1"/>
    <row r="34" spans="2:21" ht="20.100000000000001" customHeight="1">
      <c r="B34" s="90" t="s">
        <v>160</v>
      </c>
    </row>
    <row r="35" spans="2:21" ht="16.5" customHeight="1">
      <c r="C35" s="433" t="s">
        <v>183</v>
      </c>
      <c r="D35" s="434"/>
      <c r="E35" s="434"/>
      <c r="F35" s="434"/>
      <c r="G35" s="434"/>
      <c r="H35" s="434"/>
      <c r="I35" s="434"/>
      <c r="J35" s="434"/>
      <c r="K35" s="434"/>
      <c r="L35" s="434"/>
      <c r="M35" s="434"/>
      <c r="N35" s="434"/>
      <c r="O35" s="434"/>
      <c r="P35" s="434"/>
      <c r="Q35" s="434"/>
      <c r="R35" s="434"/>
      <c r="S35" s="435"/>
      <c r="U35" s="168" t="s">
        <v>185</v>
      </c>
    </row>
    <row r="36" spans="2:21" ht="16.5" customHeight="1">
      <c r="C36" s="436"/>
      <c r="D36" s="437"/>
      <c r="E36" s="437"/>
      <c r="F36" s="437"/>
      <c r="G36" s="437"/>
      <c r="H36" s="437"/>
      <c r="I36" s="437"/>
      <c r="J36" s="437"/>
      <c r="K36" s="437"/>
      <c r="L36" s="437"/>
      <c r="M36" s="437"/>
      <c r="N36" s="437"/>
      <c r="O36" s="437"/>
      <c r="P36" s="437"/>
      <c r="Q36" s="437"/>
      <c r="R36" s="437"/>
      <c r="S36" s="438"/>
      <c r="U36" s="168" t="s">
        <v>182</v>
      </c>
    </row>
    <row r="37" spans="2:21" ht="16.5" customHeight="1">
      <c r="C37" s="436"/>
      <c r="D37" s="437"/>
      <c r="E37" s="437"/>
      <c r="F37" s="437"/>
      <c r="G37" s="437"/>
      <c r="H37" s="437"/>
      <c r="I37" s="437"/>
      <c r="J37" s="437"/>
      <c r="K37" s="437"/>
      <c r="L37" s="437"/>
      <c r="M37" s="437"/>
      <c r="N37" s="437"/>
      <c r="O37" s="437"/>
      <c r="P37" s="437"/>
      <c r="Q37" s="437"/>
      <c r="R37" s="437"/>
      <c r="S37" s="438"/>
      <c r="U37" s="168" t="s">
        <v>307</v>
      </c>
    </row>
    <row r="38" spans="2:21" ht="16.5" customHeight="1">
      <c r="C38" s="436"/>
      <c r="D38" s="437"/>
      <c r="E38" s="437"/>
      <c r="F38" s="437"/>
      <c r="G38" s="437"/>
      <c r="H38" s="437"/>
      <c r="I38" s="437"/>
      <c r="J38" s="437"/>
      <c r="K38" s="437"/>
      <c r="L38" s="437"/>
      <c r="M38" s="437"/>
      <c r="N38" s="437"/>
      <c r="O38" s="437"/>
      <c r="P38" s="437"/>
      <c r="Q38" s="437"/>
      <c r="R38" s="437"/>
      <c r="S38" s="438"/>
    </row>
    <row r="39" spans="2:21" ht="16.5" customHeight="1">
      <c r="C39" s="436"/>
      <c r="D39" s="437"/>
      <c r="E39" s="437"/>
      <c r="F39" s="437"/>
      <c r="G39" s="437"/>
      <c r="H39" s="437"/>
      <c r="I39" s="437"/>
      <c r="J39" s="437"/>
      <c r="K39" s="437"/>
      <c r="L39" s="437"/>
      <c r="M39" s="437"/>
      <c r="N39" s="437"/>
      <c r="O39" s="437"/>
      <c r="P39" s="437"/>
      <c r="Q39" s="437"/>
      <c r="R39" s="437"/>
      <c r="S39" s="438"/>
    </row>
    <row r="40" spans="2:21" ht="16.5" customHeight="1">
      <c r="C40" s="436"/>
      <c r="D40" s="437"/>
      <c r="E40" s="437"/>
      <c r="F40" s="437"/>
      <c r="G40" s="437"/>
      <c r="H40" s="437"/>
      <c r="I40" s="437"/>
      <c r="J40" s="437"/>
      <c r="K40" s="437"/>
      <c r="L40" s="437"/>
      <c r="M40" s="437"/>
      <c r="N40" s="437"/>
      <c r="O40" s="437"/>
      <c r="P40" s="437"/>
      <c r="Q40" s="437"/>
      <c r="R40" s="437"/>
      <c r="S40" s="438"/>
    </row>
    <row r="41" spans="2:21" ht="16.5" customHeight="1">
      <c r="C41" s="436"/>
      <c r="D41" s="437"/>
      <c r="E41" s="437"/>
      <c r="F41" s="437"/>
      <c r="G41" s="437"/>
      <c r="H41" s="437"/>
      <c r="I41" s="437"/>
      <c r="J41" s="437"/>
      <c r="K41" s="437"/>
      <c r="L41" s="437"/>
      <c r="M41" s="437"/>
      <c r="N41" s="437"/>
      <c r="O41" s="437"/>
      <c r="P41" s="437"/>
      <c r="Q41" s="437"/>
      <c r="R41" s="437"/>
      <c r="S41" s="438"/>
    </row>
    <row r="42" spans="2:21" ht="16.5" customHeight="1">
      <c r="C42" s="436"/>
      <c r="D42" s="437"/>
      <c r="E42" s="437"/>
      <c r="F42" s="437"/>
      <c r="G42" s="437"/>
      <c r="H42" s="437"/>
      <c r="I42" s="437"/>
      <c r="J42" s="437"/>
      <c r="K42" s="437"/>
      <c r="L42" s="437"/>
      <c r="M42" s="437"/>
      <c r="N42" s="437"/>
      <c r="O42" s="437"/>
      <c r="P42" s="437"/>
      <c r="Q42" s="437"/>
      <c r="R42" s="437"/>
      <c r="S42" s="438"/>
    </row>
    <row r="43" spans="2:21" ht="16.5" customHeight="1">
      <c r="C43" s="436"/>
      <c r="D43" s="437"/>
      <c r="E43" s="437"/>
      <c r="F43" s="437"/>
      <c r="G43" s="437"/>
      <c r="H43" s="437"/>
      <c r="I43" s="437"/>
      <c r="J43" s="437"/>
      <c r="K43" s="437"/>
      <c r="L43" s="437"/>
      <c r="M43" s="437"/>
      <c r="N43" s="437"/>
      <c r="O43" s="437"/>
      <c r="P43" s="437"/>
      <c r="Q43" s="437"/>
      <c r="R43" s="437"/>
      <c r="S43" s="438"/>
    </row>
    <row r="44" spans="2:21" ht="16.5" customHeight="1">
      <c r="C44" s="436"/>
      <c r="D44" s="437"/>
      <c r="E44" s="437"/>
      <c r="F44" s="437"/>
      <c r="G44" s="437"/>
      <c r="H44" s="437"/>
      <c r="I44" s="437"/>
      <c r="J44" s="437"/>
      <c r="K44" s="437"/>
      <c r="L44" s="437"/>
      <c r="M44" s="437"/>
      <c r="N44" s="437"/>
      <c r="O44" s="437"/>
      <c r="P44" s="437"/>
      <c r="Q44" s="437"/>
      <c r="R44" s="437"/>
      <c r="S44" s="438"/>
    </row>
    <row r="45" spans="2:21" ht="16.5" customHeight="1">
      <c r="C45" s="439"/>
      <c r="D45" s="440"/>
      <c r="E45" s="440"/>
      <c r="F45" s="440"/>
      <c r="G45" s="440"/>
      <c r="H45" s="440"/>
      <c r="I45" s="440"/>
      <c r="J45" s="440"/>
      <c r="K45" s="440"/>
      <c r="L45" s="440"/>
      <c r="M45" s="440"/>
      <c r="N45" s="440"/>
      <c r="O45" s="440"/>
      <c r="P45" s="440"/>
      <c r="Q45" s="440"/>
      <c r="R45" s="440"/>
      <c r="S45" s="441"/>
    </row>
    <row r="46" spans="2:21" ht="20.100000000000001" customHeight="1">
      <c r="C46" s="90" t="s">
        <v>161</v>
      </c>
    </row>
  </sheetData>
  <mergeCells count="49">
    <mergeCell ref="C35:S45"/>
    <mergeCell ref="B3:S3"/>
    <mergeCell ref="H27:J27"/>
    <mergeCell ref="L24:N24"/>
    <mergeCell ref="L25:N25"/>
    <mergeCell ref="L26:N26"/>
    <mergeCell ref="L27:N27"/>
    <mergeCell ref="P24:S24"/>
    <mergeCell ref="P25:S25"/>
    <mergeCell ref="P26:S26"/>
    <mergeCell ref="P27:S27"/>
    <mergeCell ref="C24:D25"/>
    <mergeCell ref="C26:D27"/>
    <mergeCell ref="C31:F31"/>
    <mergeCell ref="C32:F32"/>
    <mergeCell ref="H24:J24"/>
    <mergeCell ref="H25:J25"/>
    <mergeCell ref="H26:J26"/>
    <mergeCell ref="C16:F16"/>
    <mergeCell ref="G16:M16"/>
    <mergeCell ref="C17:F17"/>
    <mergeCell ref="G17:O17"/>
    <mergeCell ref="C20:F21"/>
    <mergeCell ref="C23:F23"/>
    <mergeCell ref="G23:J23"/>
    <mergeCell ref="K23:N23"/>
    <mergeCell ref="O23:S23"/>
    <mergeCell ref="C15:F15"/>
    <mergeCell ref="G15:O15"/>
    <mergeCell ref="C8:F8"/>
    <mergeCell ref="G8:J8"/>
    <mergeCell ref="C9:F10"/>
    <mergeCell ref="G9:I9"/>
    <mergeCell ref="J9:S9"/>
    <mergeCell ref="G10:I10"/>
    <mergeCell ref="J10:S10"/>
    <mergeCell ref="C11:F12"/>
    <mergeCell ref="G11:I11"/>
    <mergeCell ref="J11:S11"/>
    <mergeCell ref="G12:I12"/>
    <mergeCell ref="J12:S12"/>
    <mergeCell ref="L8:R8"/>
    <mergeCell ref="C6:F6"/>
    <mergeCell ref="C7:F7"/>
    <mergeCell ref="G7:S7"/>
    <mergeCell ref="N5:S5"/>
    <mergeCell ref="L5:M5"/>
    <mergeCell ref="J6:K6"/>
    <mergeCell ref="O6:P6"/>
  </mergeCells>
  <phoneticPr fontId="3"/>
  <conditionalFormatting sqref="C35:S45">
    <cfRule type="containsBlanks" dxfId="483" priority="4">
      <formula>LEN(TRIM(C35))=0</formula>
    </cfRule>
  </conditionalFormatting>
  <conditionalFormatting sqref="G6:J6 L6:O6 Q6:S6">
    <cfRule type="containsBlanks" dxfId="482" priority="1">
      <formula>LEN(TRIM(G6))=0</formula>
    </cfRule>
  </conditionalFormatting>
  <conditionalFormatting sqref="G8:J8 L8 J9:S12 G15:O15 G16:M16 G17:O17">
    <cfRule type="containsBlanks" dxfId="481" priority="7">
      <formula>LEN(TRIM(G8))=0</formula>
    </cfRule>
  </conditionalFormatting>
  <conditionalFormatting sqref="G7:S7">
    <cfRule type="containsBlanks" dxfId="480" priority="8">
      <formula>LEN(TRIM(G7))=0</formula>
    </cfRule>
  </conditionalFormatting>
  <conditionalFormatting sqref="H24:J24 L24:N24 P24:S24 H26:J26 L26:N26 P26:S26">
    <cfRule type="containsBlanks" dxfId="479" priority="3">
      <formula>LEN(TRIM(H24))=0</formula>
    </cfRule>
  </conditionalFormatting>
  <conditionalFormatting sqref="I20:I21">
    <cfRule type="containsBlanks" dxfId="478" priority="5">
      <formula>LEN(TRIM(I20))=0</formula>
    </cfRule>
  </conditionalFormatting>
  <conditionalFormatting sqref="N5">
    <cfRule type="containsBlanks" dxfId="477" priority="9">
      <formula>LEN(TRIM(N5))=0</formula>
    </cfRule>
  </conditionalFormatting>
  <dataValidations count="1">
    <dataValidation type="list" allowBlank="1" showInputMessage="1" showErrorMessage="1" sqref="G31:G32 G28 K28 N28 I20" xr:uid="{C2DD87E2-2961-4E4A-944A-368E97296A38}">
      <formula1>"□,■"</formula1>
    </dataValidation>
  </dataValidations>
  <printOptions horizontalCentered="1"/>
  <pageMargins left="0.39305555555555555" right="0.39305555555555555" top="0.31874999999999998" bottom="0.33958333333333335" header="0" footer="0"/>
  <pageSetup paperSize="9" scale="90" firstPageNumber="42949631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28C17-8607-4F82-AD5A-4B391919332C}">
  <dimension ref="A1:Z56"/>
  <sheetViews>
    <sheetView showGridLines="0" tabSelected="1" view="pageBreakPreview" zoomScaleNormal="70" zoomScaleSheetLayoutView="100" workbookViewId="0">
      <selection activeCell="T12" sqref="T12"/>
    </sheetView>
  </sheetViews>
  <sheetFormatPr defaultColWidth="9" defaultRowHeight="14.25"/>
  <cols>
    <col min="1" max="1" width="39.375" style="90" customWidth="1"/>
    <col min="2" max="2" width="3.5" style="90" customWidth="1"/>
    <col min="3" max="18" width="5.875" style="90" customWidth="1"/>
    <col min="19" max="19" width="4" style="90" customWidth="1"/>
    <col min="20" max="20" width="16.25" style="90" customWidth="1"/>
    <col min="21" max="16384" width="9" style="90"/>
  </cols>
  <sheetData>
    <row r="1" spans="1:20" ht="23.25" customHeight="1"/>
    <row r="2" spans="1:20">
      <c r="R2" s="159" t="s">
        <v>285</v>
      </c>
    </row>
    <row r="3" spans="1:20" ht="27" customHeight="1">
      <c r="C3" s="91"/>
      <c r="D3" s="91"/>
      <c r="E3" s="468" t="s">
        <v>284</v>
      </c>
      <c r="F3" s="468"/>
      <c r="G3" s="468"/>
      <c r="H3" s="468"/>
      <c r="I3" s="468"/>
      <c r="J3" s="468"/>
      <c r="K3" s="468"/>
      <c r="L3" s="468"/>
      <c r="M3" s="468"/>
      <c r="N3" s="468"/>
      <c r="O3" s="468"/>
      <c r="P3" s="91"/>
      <c r="Q3" s="91"/>
      <c r="R3" s="91"/>
    </row>
    <row r="4" spans="1:20" ht="20.100000000000001" customHeight="1">
      <c r="B4" s="92"/>
      <c r="C4" s="91"/>
      <c r="D4" s="91"/>
      <c r="E4" s="91"/>
      <c r="F4" s="91"/>
      <c r="G4" s="91"/>
      <c r="H4" s="91"/>
      <c r="I4" s="91"/>
      <c r="J4" s="91"/>
      <c r="K4" s="91"/>
      <c r="L4" s="91"/>
      <c r="M4" s="91"/>
      <c r="N4" s="91"/>
      <c r="O4" s="91"/>
      <c r="P4" s="91"/>
      <c r="Q4" s="91"/>
      <c r="R4" s="91"/>
    </row>
    <row r="5" spans="1:20" s="93" customFormat="1" ht="20.100000000000001" customHeight="1">
      <c r="B5" s="93" t="s">
        <v>125</v>
      </c>
      <c r="L5" s="477" t="s">
        <v>295</v>
      </c>
      <c r="M5" s="477"/>
      <c r="N5" s="477"/>
      <c r="O5" s="478"/>
      <c r="P5" s="478"/>
      <c r="Q5" s="478"/>
      <c r="R5" s="478"/>
      <c r="T5" s="168" t="s">
        <v>202</v>
      </c>
    </row>
    <row r="6" spans="1:20" s="93" customFormat="1" ht="20.100000000000001" customHeight="1">
      <c r="C6" s="374" t="s">
        <v>289</v>
      </c>
      <c r="D6" s="375"/>
      <c r="E6" s="375"/>
      <c r="F6" s="376"/>
      <c r="G6" s="386" t="str">
        <f>IF(基本情報入力!J4="","",基本情報入力!J4)</f>
        <v/>
      </c>
      <c r="H6" s="387"/>
      <c r="I6" s="387"/>
      <c r="J6" s="387"/>
      <c r="K6" s="387"/>
      <c r="L6" s="387"/>
      <c r="M6" s="387"/>
      <c r="N6" s="387"/>
      <c r="O6" s="387"/>
      <c r="P6" s="387"/>
      <c r="Q6" s="387"/>
      <c r="R6" s="485"/>
      <c r="T6" s="171" t="s">
        <v>296</v>
      </c>
    </row>
    <row r="7" spans="1:20" s="93" customFormat="1" ht="20.100000000000001" customHeight="1">
      <c r="C7" s="377" t="s">
        <v>290</v>
      </c>
      <c r="D7" s="378"/>
      <c r="E7" s="378"/>
      <c r="F7" s="379"/>
      <c r="G7" s="388">
        <f>IF(基本情報入力!J8="","",基本情報入力!J8)</f>
        <v>45664</v>
      </c>
      <c r="H7" s="389"/>
      <c r="I7" s="389"/>
      <c r="J7" s="389"/>
      <c r="K7" s="94" t="s">
        <v>129</v>
      </c>
      <c r="L7" s="410">
        <f>IF(基本情報入力!S8="","",基本情報入力!S8)</f>
        <v>45932</v>
      </c>
      <c r="M7" s="389"/>
      <c r="N7" s="389"/>
      <c r="O7" s="389"/>
      <c r="P7" s="389"/>
      <c r="Q7" s="389"/>
      <c r="R7" s="95"/>
      <c r="T7" s="171" t="s">
        <v>296</v>
      </c>
    </row>
    <row r="8" spans="1:20" s="93" customFormat="1" ht="20.100000000000001" customHeight="1">
      <c r="C8" s="390" t="s">
        <v>291</v>
      </c>
      <c r="D8" s="391"/>
      <c r="E8" s="391"/>
      <c r="F8" s="392"/>
      <c r="G8" s="396" t="s">
        <v>131</v>
      </c>
      <c r="H8" s="389"/>
      <c r="I8" s="397"/>
      <c r="J8" s="398" t="str">
        <f>IF(基本情報入力!J18="","",基本情報入力!J18)</f>
        <v/>
      </c>
      <c r="K8" s="399"/>
      <c r="L8" s="399"/>
      <c r="M8" s="399"/>
      <c r="N8" s="399"/>
      <c r="O8" s="399"/>
      <c r="P8" s="399"/>
      <c r="Q8" s="399"/>
      <c r="R8" s="400"/>
      <c r="T8" s="171" t="s">
        <v>296</v>
      </c>
    </row>
    <row r="9" spans="1:20" s="93" customFormat="1" ht="20.100000000000001" customHeight="1">
      <c r="C9" s="393"/>
      <c r="D9" s="394"/>
      <c r="E9" s="394"/>
      <c r="F9" s="395"/>
      <c r="G9" s="396" t="s">
        <v>294</v>
      </c>
      <c r="H9" s="389"/>
      <c r="I9" s="397"/>
      <c r="J9" s="398" t="str">
        <f>IF(基本情報入力!J19="","",基本情報入力!J19)</f>
        <v/>
      </c>
      <c r="K9" s="399"/>
      <c r="L9" s="399"/>
      <c r="M9" s="399"/>
      <c r="N9" s="399"/>
      <c r="O9" s="399"/>
      <c r="P9" s="399"/>
      <c r="Q9" s="399"/>
      <c r="R9" s="400"/>
      <c r="T9" s="171" t="s">
        <v>296</v>
      </c>
    </row>
    <row r="10" spans="1:20" s="93" customFormat="1" ht="20.100000000000001" customHeight="1">
      <c r="C10" s="390" t="s">
        <v>292</v>
      </c>
      <c r="D10" s="391"/>
      <c r="E10" s="391"/>
      <c r="F10" s="392"/>
      <c r="G10" s="396" t="s">
        <v>134</v>
      </c>
      <c r="H10" s="389"/>
      <c r="I10" s="397"/>
      <c r="J10" s="398" t="str">
        <f>IF(基本情報入力!J13="","",基本情報入力!J13)</f>
        <v/>
      </c>
      <c r="K10" s="399"/>
      <c r="L10" s="399"/>
      <c r="M10" s="399"/>
      <c r="N10" s="399"/>
      <c r="O10" s="399"/>
      <c r="P10" s="399"/>
      <c r="Q10" s="399"/>
      <c r="R10" s="400"/>
      <c r="T10" s="171" t="s">
        <v>296</v>
      </c>
    </row>
    <row r="11" spans="1:20" s="93" customFormat="1" ht="20.100000000000001" customHeight="1">
      <c r="C11" s="401"/>
      <c r="D11" s="402"/>
      <c r="E11" s="402"/>
      <c r="F11" s="403"/>
      <c r="G11" s="404" t="s">
        <v>135</v>
      </c>
      <c r="H11" s="405"/>
      <c r="I11" s="406"/>
      <c r="J11" s="407" t="str">
        <f>IF(基本情報入力!J15="","",基本情報入力!J15)</f>
        <v/>
      </c>
      <c r="K11" s="408"/>
      <c r="L11" s="408"/>
      <c r="M11" s="408"/>
      <c r="N11" s="408"/>
      <c r="O11" s="408"/>
      <c r="P11" s="408"/>
      <c r="Q11" s="408"/>
      <c r="R11" s="409"/>
      <c r="T11" s="171" t="s">
        <v>296</v>
      </c>
    </row>
    <row r="12" spans="1:20" s="96" customFormat="1" ht="20.100000000000001" customHeight="1">
      <c r="A12" s="93"/>
    </row>
    <row r="13" spans="1:20" s="96" customFormat="1" ht="20.100000000000001" customHeight="1">
      <c r="A13" s="93"/>
      <c r="B13" s="93" t="s">
        <v>283</v>
      </c>
      <c r="T13" s="158"/>
    </row>
    <row r="14" spans="1:20" s="96" customFormat="1" ht="20.100000000000001" customHeight="1">
      <c r="A14" s="93"/>
      <c r="C14" s="479" t="s">
        <v>7</v>
      </c>
      <c r="D14" s="480"/>
      <c r="E14" s="480"/>
      <c r="F14" s="480"/>
      <c r="G14" s="480"/>
      <c r="H14" s="480"/>
      <c r="I14" s="480"/>
      <c r="J14" s="481"/>
      <c r="K14" s="479" t="s">
        <v>293</v>
      </c>
      <c r="L14" s="480"/>
      <c r="M14" s="480"/>
      <c r="N14" s="480"/>
      <c r="O14" s="480"/>
      <c r="P14" s="480"/>
      <c r="Q14" s="480"/>
      <c r="R14" s="481"/>
      <c r="T14" s="158"/>
    </row>
    <row r="15" spans="1:20" s="96" customFormat="1" ht="20.100000000000001" customHeight="1">
      <c r="A15" s="93"/>
      <c r="C15" s="475" t="s">
        <v>282</v>
      </c>
      <c r="D15" s="476"/>
      <c r="E15" s="476"/>
      <c r="F15" s="476"/>
      <c r="G15" s="471"/>
      <c r="H15" s="472"/>
      <c r="I15" s="472"/>
      <c r="J15" s="473"/>
      <c r="K15" s="475" t="s">
        <v>282</v>
      </c>
      <c r="L15" s="476"/>
      <c r="M15" s="476"/>
      <c r="N15" s="476"/>
      <c r="O15" s="474"/>
      <c r="P15" s="472"/>
      <c r="Q15" s="472"/>
      <c r="R15" s="473"/>
      <c r="T15" s="172" t="s">
        <v>310</v>
      </c>
    </row>
    <row r="16" spans="1:20" s="96" customFormat="1" ht="20.100000000000001" customHeight="1">
      <c r="A16" s="93"/>
      <c r="C16" s="475" t="s">
        <v>281</v>
      </c>
      <c r="D16" s="476"/>
      <c r="E16" s="476"/>
      <c r="F16" s="476"/>
      <c r="G16" s="474"/>
      <c r="H16" s="472"/>
      <c r="I16" s="472"/>
      <c r="J16" s="473"/>
      <c r="K16" s="475" t="s">
        <v>280</v>
      </c>
      <c r="L16" s="476"/>
      <c r="M16" s="476"/>
      <c r="N16" s="476"/>
      <c r="O16" s="474"/>
      <c r="P16" s="472"/>
      <c r="Q16" s="472"/>
      <c r="R16" s="473"/>
      <c r="T16" s="172" t="s">
        <v>311</v>
      </c>
    </row>
    <row r="17" spans="1:20" s="96" customFormat="1" ht="20.100000000000001" customHeight="1">
      <c r="A17" s="93"/>
      <c r="C17" s="469" t="s">
        <v>279</v>
      </c>
      <c r="D17" s="470"/>
      <c r="E17" s="470"/>
      <c r="F17" s="470"/>
      <c r="G17" s="482"/>
      <c r="H17" s="483"/>
      <c r="I17" s="483"/>
      <c r="J17" s="484"/>
      <c r="K17" s="469" t="s">
        <v>278</v>
      </c>
      <c r="L17" s="470"/>
      <c r="M17" s="470"/>
      <c r="N17" s="470"/>
      <c r="O17" s="482"/>
      <c r="P17" s="483"/>
      <c r="Q17" s="483"/>
      <c r="R17" s="484"/>
      <c r="T17" s="172" t="s">
        <v>312</v>
      </c>
    </row>
    <row r="18" spans="1:20" s="96" customFormat="1" ht="20.100000000000001" customHeight="1">
      <c r="A18" s="93"/>
      <c r="T18" s="173" t="s">
        <v>313</v>
      </c>
    </row>
    <row r="19" spans="1:20" ht="20.100000000000001" customHeight="1">
      <c r="B19" s="93" t="s">
        <v>277</v>
      </c>
      <c r="C19" s="96"/>
      <c r="D19" s="96"/>
      <c r="E19" s="96"/>
      <c r="F19" s="96"/>
      <c r="G19" s="96"/>
      <c r="H19" s="96"/>
      <c r="I19" s="96"/>
      <c r="J19" s="96"/>
      <c r="K19" s="96"/>
      <c r="L19" s="96"/>
      <c r="M19" s="96"/>
      <c r="N19" s="96"/>
      <c r="O19" s="96"/>
      <c r="P19" s="96"/>
      <c r="Q19" s="96"/>
      <c r="R19" s="96"/>
      <c r="T19" s="174" t="s">
        <v>314</v>
      </c>
    </row>
    <row r="20" spans="1:20" ht="20.100000000000001" customHeight="1">
      <c r="B20" s="96"/>
      <c r="C20" s="456" t="s">
        <v>276</v>
      </c>
      <c r="D20" s="457"/>
      <c r="E20" s="457"/>
      <c r="F20" s="457"/>
      <c r="G20" s="457"/>
      <c r="H20" s="457"/>
      <c r="I20" s="457"/>
      <c r="J20" s="457"/>
      <c r="K20" s="457"/>
      <c r="L20" s="457"/>
      <c r="M20" s="457"/>
      <c r="N20" s="457"/>
      <c r="O20" s="457"/>
      <c r="P20" s="451" t="s">
        <v>275</v>
      </c>
      <c r="Q20" s="452"/>
      <c r="R20" s="453"/>
    </row>
    <row r="21" spans="1:20" ht="21" customHeight="1">
      <c r="B21" s="96"/>
      <c r="C21" s="156" t="s">
        <v>274</v>
      </c>
      <c r="D21" s="454" t="s">
        <v>267</v>
      </c>
      <c r="E21" s="454"/>
      <c r="F21" s="454"/>
      <c r="G21" s="454"/>
      <c r="H21" s="454"/>
      <c r="I21" s="454"/>
      <c r="J21" s="454"/>
      <c r="K21" s="454"/>
      <c r="L21" s="454"/>
      <c r="M21" s="454"/>
      <c r="N21" s="454"/>
      <c r="O21" s="454"/>
      <c r="P21" s="454"/>
      <c r="Q21" s="454"/>
      <c r="R21" s="455"/>
    </row>
    <row r="22" spans="1:20" ht="21" customHeight="1">
      <c r="B22" s="96"/>
      <c r="C22" s="157" t="s">
        <v>273</v>
      </c>
      <c r="D22" s="454" t="s">
        <v>265</v>
      </c>
      <c r="E22" s="454"/>
      <c r="F22" s="454"/>
      <c r="G22" s="454"/>
      <c r="H22" s="454"/>
      <c r="I22" s="454"/>
      <c r="J22" s="454"/>
      <c r="K22" s="454"/>
      <c r="L22" s="454"/>
      <c r="M22" s="454"/>
      <c r="N22" s="454"/>
      <c r="O22" s="454"/>
      <c r="P22" s="454"/>
      <c r="Q22" s="454"/>
      <c r="R22" s="455"/>
    </row>
    <row r="23" spans="1:20" ht="21" customHeight="1">
      <c r="C23" s="156" t="s">
        <v>271</v>
      </c>
      <c r="D23" s="454" t="s">
        <v>263</v>
      </c>
      <c r="E23" s="454"/>
      <c r="F23" s="454"/>
      <c r="G23" s="454"/>
      <c r="H23" s="454"/>
      <c r="I23" s="454"/>
      <c r="J23" s="454"/>
      <c r="K23" s="454"/>
      <c r="L23" s="454"/>
      <c r="M23" s="454"/>
      <c r="N23" s="454"/>
      <c r="O23" s="454"/>
      <c r="P23" s="454"/>
      <c r="Q23" s="454"/>
      <c r="R23" s="455"/>
    </row>
    <row r="24" spans="1:20" ht="21" customHeight="1">
      <c r="C24" s="156" t="s">
        <v>270</v>
      </c>
      <c r="D24" s="454" t="s">
        <v>414</v>
      </c>
      <c r="E24" s="454"/>
      <c r="F24" s="454"/>
      <c r="G24" s="454"/>
      <c r="H24" s="454"/>
      <c r="I24" s="454"/>
      <c r="J24" s="454"/>
      <c r="K24" s="454"/>
      <c r="L24" s="454"/>
      <c r="M24" s="454"/>
      <c r="N24" s="454"/>
      <c r="O24" s="454"/>
      <c r="P24" s="461" t="s">
        <v>173</v>
      </c>
      <c r="Q24" s="462"/>
      <c r="R24" s="463"/>
      <c r="T24" s="168" t="s">
        <v>175</v>
      </c>
    </row>
    <row r="25" spans="1:20" ht="21" customHeight="1">
      <c r="C25" s="157" t="s">
        <v>268</v>
      </c>
      <c r="D25" s="454" t="s">
        <v>272</v>
      </c>
      <c r="E25" s="454"/>
      <c r="F25" s="454"/>
      <c r="G25" s="454"/>
      <c r="H25" s="454"/>
      <c r="I25" s="454"/>
      <c r="J25" s="454"/>
      <c r="K25" s="454"/>
      <c r="L25" s="454"/>
      <c r="M25" s="454"/>
      <c r="N25" s="454"/>
      <c r="O25" s="454"/>
      <c r="P25" s="461" t="s">
        <v>177</v>
      </c>
      <c r="Q25" s="462"/>
      <c r="R25" s="463"/>
      <c r="T25" s="168" t="s">
        <v>175</v>
      </c>
    </row>
    <row r="26" spans="1:20" ht="21" customHeight="1">
      <c r="C26" s="156" t="s">
        <v>266</v>
      </c>
      <c r="D26" s="454" t="s">
        <v>415</v>
      </c>
      <c r="E26" s="454"/>
      <c r="F26" s="454"/>
      <c r="G26" s="454"/>
      <c r="H26" s="454"/>
      <c r="I26" s="454"/>
      <c r="J26" s="454"/>
      <c r="K26" s="454"/>
      <c r="L26" s="454"/>
      <c r="M26" s="454"/>
      <c r="N26" s="454"/>
      <c r="O26" s="454"/>
      <c r="P26" s="461" t="s">
        <v>177</v>
      </c>
      <c r="Q26" s="462"/>
      <c r="R26" s="463"/>
      <c r="T26" s="168" t="s">
        <v>175</v>
      </c>
    </row>
    <row r="27" spans="1:20" ht="21" customHeight="1">
      <c r="C27" s="157" t="s">
        <v>264</v>
      </c>
      <c r="D27" s="454" t="s">
        <v>269</v>
      </c>
      <c r="E27" s="454"/>
      <c r="F27" s="454"/>
      <c r="G27" s="454"/>
      <c r="H27" s="454"/>
      <c r="I27" s="454"/>
      <c r="J27" s="454"/>
      <c r="K27" s="454"/>
      <c r="L27" s="454"/>
      <c r="M27" s="454"/>
      <c r="N27" s="454"/>
      <c r="O27" s="454"/>
      <c r="P27" s="461" t="s">
        <v>177</v>
      </c>
      <c r="Q27" s="462"/>
      <c r="R27" s="463"/>
      <c r="T27" s="168" t="s">
        <v>175</v>
      </c>
    </row>
    <row r="28" spans="1:20" ht="21" customHeight="1">
      <c r="C28" s="156" t="s">
        <v>262</v>
      </c>
      <c r="D28" s="454" t="s">
        <v>261</v>
      </c>
      <c r="E28" s="454"/>
      <c r="F28" s="454"/>
      <c r="G28" s="454"/>
      <c r="H28" s="454"/>
      <c r="I28" s="454"/>
      <c r="J28" s="454"/>
      <c r="K28" s="454"/>
      <c r="L28" s="454"/>
      <c r="M28" s="454"/>
      <c r="N28" s="454"/>
      <c r="O28" s="454"/>
      <c r="P28" s="454"/>
      <c r="Q28" s="454"/>
      <c r="R28" s="455"/>
    </row>
    <row r="29" spans="1:20" ht="21" customHeight="1">
      <c r="C29" s="155" t="s">
        <v>51</v>
      </c>
      <c r="D29" s="459"/>
      <c r="E29" s="459"/>
      <c r="F29" s="459"/>
      <c r="G29" s="459"/>
      <c r="H29" s="459"/>
      <c r="I29" s="459"/>
      <c r="J29" s="459"/>
      <c r="K29" s="459"/>
      <c r="L29" s="459"/>
      <c r="M29" s="459"/>
      <c r="N29" s="459"/>
      <c r="O29" s="459"/>
      <c r="P29" s="461" t="s">
        <v>177</v>
      </c>
      <c r="Q29" s="462"/>
      <c r="R29" s="463"/>
      <c r="T29" s="90" t="s">
        <v>175</v>
      </c>
    </row>
    <row r="30" spans="1:20" ht="21" customHeight="1">
      <c r="C30" s="154" t="s">
        <v>51</v>
      </c>
      <c r="D30" s="460"/>
      <c r="E30" s="460"/>
      <c r="F30" s="460"/>
      <c r="G30" s="460"/>
      <c r="H30" s="460"/>
      <c r="I30" s="460"/>
      <c r="J30" s="460"/>
      <c r="K30" s="460"/>
      <c r="L30" s="460"/>
      <c r="M30" s="460"/>
      <c r="N30" s="460"/>
      <c r="O30" s="460"/>
      <c r="P30" s="464" t="s">
        <v>177</v>
      </c>
      <c r="Q30" s="465"/>
      <c r="R30" s="466"/>
      <c r="T30" s="90" t="s">
        <v>175</v>
      </c>
    </row>
    <row r="31" spans="1:20" ht="20.100000000000001" customHeight="1">
      <c r="C31" s="467" t="s">
        <v>308</v>
      </c>
      <c r="D31" s="467"/>
      <c r="E31" s="467"/>
      <c r="F31" s="467"/>
      <c r="G31" s="467"/>
      <c r="H31" s="467"/>
      <c r="I31" s="467"/>
      <c r="J31" s="467"/>
      <c r="K31" s="467"/>
      <c r="L31" s="467"/>
      <c r="M31" s="467"/>
      <c r="N31" s="467"/>
      <c r="O31" s="467"/>
      <c r="P31" s="467"/>
      <c r="Q31" s="467"/>
      <c r="R31" s="467"/>
    </row>
    <row r="32" spans="1:20" ht="20.100000000000001" customHeight="1"/>
    <row r="33" spans="2:21" ht="20.100000000000001" customHeight="1">
      <c r="B33" s="90" t="s">
        <v>260</v>
      </c>
    </row>
    <row r="34" spans="2:21" ht="16.5" customHeight="1">
      <c r="C34" s="153"/>
      <c r="D34" s="152"/>
      <c r="E34" s="152"/>
      <c r="F34" s="152"/>
      <c r="G34" s="152"/>
      <c r="H34" s="152"/>
      <c r="I34" s="152"/>
      <c r="J34" s="152"/>
      <c r="K34" s="152"/>
      <c r="L34" s="152"/>
      <c r="M34" s="152"/>
      <c r="N34" s="152"/>
      <c r="O34" s="152"/>
      <c r="P34" s="152"/>
      <c r="Q34" s="152"/>
      <c r="R34" s="151"/>
      <c r="T34" s="168" t="s">
        <v>304</v>
      </c>
    </row>
    <row r="35" spans="2:21" ht="16.5" customHeight="1">
      <c r="C35" s="150"/>
      <c r="D35" s="149"/>
      <c r="E35" s="149"/>
      <c r="F35" s="149"/>
      <c r="G35" s="149"/>
      <c r="H35" s="149"/>
      <c r="I35" s="149"/>
      <c r="J35" s="149"/>
      <c r="K35" s="149"/>
      <c r="L35" s="149"/>
      <c r="M35" s="149"/>
      <c r="N35" s="149"/>
      <c r="O35" s="149"/>
      <c r="P35" s="149"/>
      <c r="Q35" s="149"/>
      <c r="R35" s="148"/>
      <c r="T35" s="168" t="s">
        <v>315</v>
      </c>
      <c r="U35" s="168"/>
    </row>
    <row r="36" spans="2:21" ht="16.5" customHeight="1">
      <c r="C36" s="150"/>
      <c r="D36" s="149"/>
      <c r="E36" s="149"/>
      <c r="F36" s="149"/>
      <c r="G36" s="149"/>
      <c r="H36" s="149"/>
      <c r="I36" s="149"/>
      <c r="J36" s="149"/>
      <c r="K36" s="149"/>
      <c r="L36" s="149"/>
      <c r="M36" s="149"/>
      <c r="N36" s="149"/>
      <c r="O36" s="149"/>
      <c r="P36" s="149"/>
      <c r="Q36" s="149"/>
      <c r="R36" s="148"/>
      <c r="T36" s="168" t="s">
        <v>316</v>
      </c>
      <c r="U36" s="168"/>
    </row>
    <row r="37" spans="2:21" ht="16.5" customHeight="1">
      <c r="C37" s="150"/>
      <c r="D37" s="149"/>
      <c r="E37" s="149"/>
      <c r="F37" s="149"/>
      <c r="G37" s="149"/>
      <c r="H37" s="149"/>
      <c r="I37" s="149"/>
      <c r="J37" s="149"/>
      <c r="K37" s="149"/>
      <c r="L37" s="149"/>
      <c r="M37" s="149"/>
      <c r="N37" s="149"/>
      <c r="O37" s="149"/>
      <c r="P37" s="149"/>
      <c r="Q37" s="149"/>
      <c r="R37" s="148"/>
    </row>
    <row r="38" spans="2:21" ht="16.5" customHeight="1">
      <c r="C38" s="150"/>
      <c r="D38" s="149"/>
      <c r="E38" s="149"/>
      <c r="F38" s="149"/>
      <c r="G38" s="149"/>
      <c r="H38" s="149"/>
      <c r="I38" s="149"/>
      <c r="J38" s="149"/>
      <c r="K38" s="149"/>
      <c r="L38" s="149"/>
      <c r="M38" s="149"/>
      <c r="N38" s="149"/>
      <c r="O38" s="149"/>
      <c r="P38" s="149"/>
      <c r="Q38" s="149"/>
      <c r="R38" s="148"/>
    </row>
    <row r="39" spans="2:21" ht="16.5" customHeight="1">
      <c r="C39" s="150"/>
      <c r="D39" s="149"/>
      <c r="E39" s="149"/>
      <c r="F39" s="149"/>
      <c r="G39" s="149"/>
      <c r="H39" s="149"/>
      <c r="I39" s="149"/>
      <c r="J39" s="149"/>
      <c r="K39" s="149"/>
      <c r="L39" s="149"/>
      <c r="M39" s="149"/>
      <c r="N39" s="149"/>
      <c r="O39" s="149"/>
      <c r="P39" s="149"/>
      <c r="Q39" s="149"/>
      <c r="R39" s="148"/>
    </row>
    <row r="40" spans="2:21" ht="16.5" customHeight="1">
      <c r="C40" s="150"/>
      <c r="D40" s="149"/>
      <c r="E40" s="149"/>
      <c r="F40" s="149"/>
      <c r="G40" s="149"/>
      <c r="H40" s="149"/>
      <c r="I40" s="149"/>
      <c r="J40" s="149"/>
      <c r="K40" s="149"/>
      <c r="L40" s="149"/>
      <c r="M40" s="149"/>
      <c r="N40" s="149"/>
      <c r="O40" s="149"/>
      <c r="P40" s="149"/>
      <c r="Q40" s="149"/>
      <c r="R40" s="148"/>
    </row>
    <row r="41" spans="2:21" ht="16.5" customHeight="1">
      <c r="C41" s="150"/>
      <c r="D41" s="149"/>
      <c r="E41" s="149"/>
      <c r="F41" s="149"/>
      <c r="G41" s="149"/>
      <c r="H41" s="149"/>
      <c r="I41" s="149"/>
      <c r="J41" s="149"/>
      <c r="K41" s="149"/>
      <c r="L41" s="149"/>
      <c r="M41" s="149"/>
      <c r="N41" s="149"/>
      <c r="O41" s="149"/>
      <c r="P41" s="149"/>
      <c r="Q41" s="149"/>
      <c r="R41" s="148"/>
    </row>
    <row r="42" spans="2:21" ht="16.5" customHeight="1">
      <c r="C42" s="150"/>
      <c r="D42" s="149"/>
      <c r="E42" s="149"/>
      <c r="F42" s="149"/>
      <c r="G42" s="149"/>
      <c r="H42" s="149"/>
      <c r="I42" s="149"/>
      <c r="J42" s="149"/>
      <c r="K42" s="149"/>
      <c r="L42" s="149"/>
      <c r="M42" s="149"/>
      <c r="N42" s="149"/>
      <c r="O42" s="149"/>
      <c r="P42" s="149"/>
      <c r="Q42" s="149"/>
      <c r="R42" s="148"/>
    </row>
    <row r="43" spans="2:21" ht="16.5" customHeight="1">
      <c r="C43" s="150"/>
      <c r="D43" s="149"/>
      <c r="E43" s="149"/>
      <c r="F43" s="149"/>
      <c r="G43" s="149"/>
      <c r="H43" s="149"/>
      <c r="I43" s="149"/>
      <c r="J43" s="149"/>
      <c r="K43" s="149"/>
      <c r="L43" s="149"/>
      <c r="M43" s="149"/>
      <c r="N43" s="149"/>
      <c r="O43" s="149"/>
      <c r="P43" s="149"/>
      <c r="Q43" s="149"/>
      <c r="R43" s="148"/>
    </row>
    <row r="44" spans="2:21" ht="16.5" customHeight="1">
      <c r="C44" s="150"/>
      <c r="D44" s="149"/>
      <c r="E44" s="149"/>
      <c r="F44" s="149"/>
      <c r="G44" s="149"/>
      <c r="H44" s="149"/>
      <c r="I44" s="149"/>
      <c r="J44" s="149"/>
      <c r="K44" s="149"/>
      <c r="L44" s="149"/>
      <c r="M44" s="149"/>
      <c r="N44" s="149"/>
      <c r="O44" s="149"/>
      <c r="P44" s="149"/>
      <c r="Q44" s="149"/>
      <c r="R44" s="148"/>
    </row>
    <row r="45" spans="2:21" ht="16.5" customHeight="1">
      <c r="C45" s="147"/>
      <c r="D45" s="146"/>
      <c r="E45" s="146"/>
      <c r="F45" s="146"/>
      <c r="G45" s="146"/>
      <c r="H45" s="146"/>
      <c r="I45" s="146"/>
      <c r="J45" s="146"/>
      <c r="K45" s="146"/>
      <c r="L45" s="146"/>
      <c r="M45" s="146"/>
      <c r="N45" s="146"/>
      <c r="O45" s="146"/>
      <c r="P45" s="146"/>
      <c r="Q45" s="146"/>
      <c r="R45" s="145"/>
    </row>
    <row r="46" spans="2:21" ht="20.100000000000001" customHeight="1"/>
    <row r="55" spans="19:26">
      <c r="S55" s="144" t="s">
        <v>259</v>
      </c>
      <c r="T55" s="144" t="s">
        <v>205</v>
      </c>
      <c r="U55" s="144" t="s">
        <v>258</v>
      </c>
      <c r="V55" s="144" t="s">
        <v>256</v>
      </c>
      <c r="X55" s="143" t="s">
        <v>257</v>
      </c>
      <c r="Y55" s="458" t="s">
        <v>256</v>
      </c>
      <c r="Z55" s="458"/>
    </row>
    <row r="56" spans="19:26" ht="44.25" customHeight="1">
      <c r="S56" s="141"/>
      <c r="T56" s="141"/>
      <c r="U56" s="142"/>
      <c r="V56" s="141"/>
      <c r="X56" s="141"/>
      <c r="Y56" s="458"/>
      <c r="Z56" s="458"/>
    </row>
  </sheetData>
  <mergeCells count="53">
    <mergeCell ref="L5:N5"/>
    <mergeCell ref="O5:R5"/>
    <mergeCell ref="C14:J14"/>
    <mergeCell ref="K14:R14"/>
    <mergeCell ref="C17:F17"/>
    <mergeCell ref="K15:N15"/>
    <mergeCell ref="K16:N16"/>
    <mergeCell ref="C15:F15"/>
    <mergeCell ref="O15:R15"/>
    <mergeCell ref="O16:R16"/>
    <mergeCell ref="O17:R17"/>
    <mergeCell ref="C6:F6"/>
    <mergeCell ref="G6:R6"/>
    <mergeCell ref="G17:J17"/>
    <mergeCell ref="C10:F11"/>
    <mergeCell ref="G10:I10"/>
    <mergeCell ref="P26:R26"/>
    <mergeCell ref="P27:R27"/>
    <mergeCell ref="D25:O25"/>
    <mergeCell ref="D26:O26"/>
    <mergeCell ref="D27:O27"/>
    <mergeCell ref="D28:R28"/>
    <mergeCell ref="E3:O3"/>
    <mergeCell ref="L7:Q7"/>
    <mergeCell ref="G8:I8"/>
    <mergeCell ref="J8:R8"/>
    <mergeCell ref="G9:I9"/>
    <mergeCell ref="J9:R9"/>
    <mergeCell ref="C7:F7"/>
    <mergeCell ref="G7:J7"/>
    <mergeCell ref="C8:F9"/>
    <mergeCell ref="K17:N17"/>
    <mergeCell ref="G15:J15"/>
    <mergeCell ref="G16:J16"/>
    <mergeCell ref="P24:R24"/>
    <mergeCell ref="C16:F16"/>
    <mergeCell ref="P25:R25"/>
    <mergeCell ref="Y56:Z56"/>
    <mergeCell ref="D29:O29"/>
    <mergeCell ref="D30:O30"/>
    <mergeCell ref="P29:R29"/>
    <mergeCell ref="P30:R30"/>
    <mergeCell ref="C31:R31"/>
    <mergeCell ref="Y55:Z55"/>
    <mergeCell ref="J10:R10"/>
    <mergeCell ref="G11:I11"/>
    <mergeCell ref="J11:R11"/>
    <mergeCell ref="P20:R20"/>
    <mergeCell ref="D24:O24"/>
    <mergeCell ref="D21:R21"/>
    <mergeCell ref="D22:R22"/>
    <mergeCell ref="D23:R23"/>
    <mergeCell ref="C20:O20"/>
  </mergeCells>
  <phoneticPr fontId="3"/>
  <conditionalFormatting sqref="G7:J7">
    <cfRule type="containsBlanks" dxfId="476" priority="7">
      <formula>LEN(TRIM(G7))=0</formula>
    </cfRule>
  </conditionalFormatting>
  <conditionalFormatting sqref="G15:J17 O15:R17">
    <cfRule type="containsBlanks" dxfId="475" priority="1">
      <formula>LEN(TRIM(G15))=0</formula>
    </cfRule>
  </conditionalFormatting>
  <conditionalFormatting sqref="G6:R6">
    <cfRule type="containsBlanks" dxfId="474" priority="8">
      <formula>LEN(TRIM(G6))=0</formula>
    </cfRule>
  </conditionalFormatting>
  <conditionalFormatting sqref="J8:R11">
    <cfRule type="containsBlanks" dxfId="473" priority="2">
      <formula>LEN(TRIM(J8))=0</formula>
    </cfRule>
  </conditionalFormatting>
  <conditionalFormatting sqref="L7:Q7">
    <cfRule type="containsBlanks" dxfId="472" priority="6">
      <formula>LEN(TRIM(L7))=0</formula>
    </cfRule>
  </conditionalFormatting>
  <conditionalFormatting sqref="O5:R5">
    <cfRule type="containsBlanks" dxfId="471" priority="10">
      <formula>LEN(TRIM(O5))=0</formula>
    </cfRule>
  </conditionalFormatting>
  <dataValidations count="1">
    <dataValidation type="list" allowBlank="1" showInputMessage="1" showErrorMessage="1" sqref="P24:R27 P29:R30" xr:uid="{C42B6D96-5A90-4F08-B30E-97485BBBD42A}">
      <formula1>"□,■"</formula1>
    </dataValidation>
  </dataValidations>
  <printOptions horizontalCentered="1"/>
  <pageMargins left="0.39305555555555555" right="0.39305555555555555" top="0.30972222222222223" bottom="0.3298611111111111" header="0" footer="0"/>
  <pageSetup paperSize="9" scale="89" firstPageNumber="4294963191" fitToHeight="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CE202-BE0F-4190-8DFE-F6E5C827FB48}">
  <dimension ref="A1:Z56"/>
  <sheetViews>
    <sheetView showGridLines="0" view="pageBreakPreview" zoomScale="85" zoomScaleNormal="70" zoomScaleSheetLayoutView="85" workbookViewId="0">
      <selection activeCell="O15" sqref="O15:R16"/>
    </sheetView>
  </sheetViews>
  <sheetFormatPr defaultColWidth="9" defaultRowHeight="14.25"/>
  <cols>
    <col min="1" max="1" width="39.375" style="90" customWidth="1"/>
    <col min="2" max="2" width="3.5" style="90" customWidth="1"/>
    <col min="3" max="18" width="5.875" style="90" customWidth="1"/>
    <col min="19" max="19" width="4" style="90" customWidth="1"/>
    <col min="20" max="20" width="16.25" style="90" customWidth="1"/>
    <col min="21" max="16384" width="9" style="90"/>
  </cols>
  <sheetData>
    <row r="1" spans="1:20" ht="23.25" customHeight="1"/>
    <row r="2" spans="1:20">
      <c r="R2" s="159" t="s">
        <v>286</v>
      </c>
    </row>
    <row r="3" spans="1:20" ht="27" customHeight="1">
      <c r="C3" s="91"/>
      <c r="D3" s="91"/>
      <c r="E3" s="468" t="s">
        <v>287</v>
      </c>
      <c r="F3" s="468"/>
      <c r="G3" s="468"/>
      <c r="H3" s="468"/>
      <c r="I3" s="468"/>
      <c r="J3" s="468"/>
      <c r="K3" s="468"/>
      <c r="L3" s="468"/>
      <c r="M3" s="468"/>
      <c r="N3" s="468"/>
      <c r="O3" s="468"/>
      <c r="P3" s="91"/>
      <c r="Q3" s="91"/>
      <c r="R3" s="91"/>
    </row>
    <row r="4" spans="1:20" ht="20.100000000000001" customHeight="1">
      <c r="B4" s="92"/>
      <c r="C4" s="91"/>
      <c r="D4" s="91"/>
      <c r="E4" s="91"/>
      <c r="F4" s="91"/>
      <c r="G4" s="91"/>
      <c r="H4" s="91"/>
      <c r="I4" s="91"/>
      <c r="J4" s="91"/>
      <c r="K4" s="91"/>
      <c r="L4" s="91"/>
      <c r="M4" s="91"/>
      <c r="N4" s="91"/>
      <c r="O4" s="91"/>
      <c r="P4" s="91"/>
      <c r="Q4" s="91"/>
      <c r="R4" s="91"/>
    </row>
    <row r="5" spans="1:20" s="93" customFormat="1" ht="20.100000000000001" customHeight="1">
      <c r="B5" s="93" t="s">
        <v>125</v>
      </c>
      <c r="L5" s="477" t="s">
        <v>309</v>
      </c>
      <c r="M5" s="477"/>
      <c r="N5" s="477"/>
      <c r="O5" s="478"/>
      <c r="P5" s="478"/>
      <c r="Q5" s="478"/>
      <c r="R5" s="478"/>
      <c r="T5" s="168" t="s">
        <v>202</v>
      </c>
    </row>
    <row r="6" spans="1:20" s="93" customFormat="1" ht="20.100000000000001" customHeight="1">
      <c r="C6" s="374" t="s">
        <v>289</v>
      </c>
      <c r="D6" s="375"/>
      <c r="E6" s="375"/>
      <c r="F6" s="376"/>
      <c r="G6" s="493" t="str">
        <f>IF(ウィークリースタンス実施!G6="","",ウィークリースタンス実施!G6)</f>
        <v/>
      </c>
      <c r="H6" s="494"/>
      <c r="I6" s="494"/>
      <c r="J6" s="494"/>
      <c r="K6" s="494"/>
      <c r="L6" s="494"/>
      <c r="M6" s="494"/>
      <c r="N6" s="494"/>
      <c r="O6" s="494"/>
      <c r="P6" s="494"/>
      <c r="Q6" s="494"/>
      <c r="R6" s="495"/>
      <c r="T6" s="171" t="s">
        <v>296</v>
      </c>
    </row>
    <row r="7" spans="1:20" s="93" customFormat="1" ht="20.100000000000001" customHeight="1">
      <c r="C7" s="377" t="s">
        <v>290</v>
      </c>
      <c r="D7" s="378"/>
      <c r="E7" s="378"/>
      <c r="F7" s="379"/>
      <c r="G7" s="388">
        <f>ウィークリースタンス実施!G7</f>
        <v>45664</v>
      </c>
      <c r="H7" s="389"/>
      <c r="I7" s="389"/>
      <c r="J7" s="389"/>
      <c r="K7" s="94" t="s">
        <v>129</v>
      </c>
      <c r="L7" s="410">
        <f>ウィークリースタンス実施!L7</f>
        <v>45932</v>
      </c>
      <c r="M7" s="389"/>
      <c r="N7" s="389"/>
      <c r="O7" s="389"/>
      <c r="P7" s="389"/>
      <c r="Q7" s="389"/>
      <c r="R7" s="95"/>
      <c r="T7" s="171" t="s">
        <v>296</v>
      </c>
    </row>
    <row r="8" spans="1:20" s="93" customFormat="1" ht="20.100000000000001" customHeight="1">
      <c r="C8" s="390" t="s">
        <v>291</v>
      </c>
      <c r="D8" s="391"/>
      <c r="E8" s="391"/>
      <c r="F8" s="392"/>
      <c r="G8" s="396" t="s">
        <v>131</v>
      </c>
      <c r="H8" s="389"/>
      <c r="I8" s="397"/>
      <c r="J8" s="487" t="str">
        <f>IF(ウィークリースタンス実施!J8="","",ウィークリースタンス実施!J8)</f>
        <v/>
      </c>
      <c r="K8" s="488"/>
      <c r="L8" s="488"/>
      <c r="M8" s="488"/>
      <c r="N8" s="488"/>
      <c r="O8" s="488"/>
      <c r="P8" s="488"/>
      <c r="Q8" s="488"/>
      <c r="R8" s="489"/>
      <c r="T8" s="171" t="s">
        <v>296</v>
      </c>
    </row>
    <row r="9" spans="1:20" s="93" customFormat="1" ht="20.100000000000001" customHeight="1">
      <c r="C9" s="393"/>
      <c r="D9" s="394"/>
      <c r="E9" s="394"/>
      <c r="F9" s="395"/>
      <c r="G9" s="396" t="s">
        <v>294</v>
      </c>
      <c r="H9" s="389"/>
      <c r="I9" s="397"/>
      <c r="J9" s="487" t="str">
        <f>IF(ウィークリースタンス実施!J9="","",ウィークリースタンス実施!J9)</f>
        <v/>
      </c>
      <c r="K9" s="488"/>
      <c r="L9" s="488"/>
      <c r="M9" s="488"/>
      <c r="N9" s="488"/>
      <c r="O9" s="488"/>
      <c r="P9" s="488"/>
      <c r="Q9" s="488"/>
      <c r="R9" s="489"/>
      <c r="T9" s="171" t="s">
        <v>296</v>
      </c>
    </row>
    <row r="10" spans="1:20" s="93" customFormat="1" ht="20.100000000000001" customHeight="1">
      <c r="C10" s="390" t="s">
        <v>292</v>
      </c>
      <c r="D10" s="391"/>
      <c r="E10" s="391"/>
      <c r="F10" s="392"/>
      <c r="G10" s="396" t="s">
        <v>134</v>
      </c>
      <c r="H10" s="389"/>
      <c r="I10" s="397"/>
      <c r="J10" s="487" t="str">
        <f>IF(ウィークリースタンス実施!J10="","",ウィークリースタンス実施!J10)</f>
        <v/>
      </c>
      <c r="K10" s="488"/>
      <c r="L10" s="488"/>
      <c r="M10" s="488"/>
      <c r="N10" s="488"/>
      <c r="O10" s="488"/>
      <c r="P10" s="488"/>
      <c r="Q10" s="488"/>
      <c r="R10" s="489"/>
      <c r="T10" s="171" t="s">
        <v>296</v>
      </c>
    </row>
    <row r="11" spans="1:20" s="93" customFormat="1" ht="20.100000000000001" customHeight="1">
      <c r="C11" s="401"/>
      <c r="D11" s="402"/>
      <c r="E11" s="402"/>
      <c r="F11" s="403"/>
      <c r="G11" s="404" t="s">
        <v>135</v>
      </c>
      <c r="H11" s="405"/>
      <c r="I11" s="406"/>
      <c r="J11" s="490" t="str">
        <f>IF(ウィークリースタンス実施!J11="","",ウィークリースタンス実施!J11)</f>
        <v/>
      </c>
      <c r="K11" s="491"/>
      <c r="L11" s="491"/>
      <c r="M11" s="491"/>
      <c r="N11" s="491"/>
      <c r="O11" s="491"/>
      <c r="P11" s="491"/>
      <c r="Q11" s="491"/>
      <c r="R11" s="492"/>
      <c r="T11" s="171" t="s">
        <v>296</v>
      </c>
    </row>
    <row r="12" spans="1:20" s="96" customFormat="1" ht="20.100000000000001" customHeight="1">
      <c r="A12" s="93"/>
    </row>
    <row r="13" spans="1:20" s="96" customFormat="1" ht="20.100000000000001" customHeight="1">
      <c r="A13" s="93"/>
      <c r="B13" s="93" t="s">
        <v>283</v>
      </c>
      <c r="T13" s="158"/>
    </row>
    <row r="14" spans="1:20" s="96" customFormat="1" ht="20.100000000000001" customHeight="1">
      <c r="A14" s="93"/>
      <c r="C14" s="479" t="s">
        <v>7</v>
      </c>
      <c r="D14" s="480"/>
      <c r="E14" s="480"/>
      <c r="F14" s="480"/>
      <c r="G14" s="480"/>
      <c r="H14" s="480"/>
      <c r="I14" s="480"/>
      <c r="J14" s="481"/>
      <c r="K14" s="479" t="s">
        <v>293</v>
      </c>
      <c r="L14" s="480"/>
      <c r="M14" s="480"/>
      <c r="N14" s="480"/>
      <c r="O14" s="480"/>
      <c r="P14" s="480"/>
      <c r="Q14" s="480"/>
      <c r="R14" s="481"/>
      <c r="T14" s="158"/>
    </row>
    <row r="15" spans="1:20" s="96" customFormat="1" ht="20.100000000000001" customHeight="1">
      <c r="A15" s="93"/>
      <c r="C15" s="475" t="s">
        <v>282</v>
      </c>
      <c r="D15" s="476"/>
      <c r="E15" s="476"/>
      <c r="F15" s="476"/>
      <c r="G15" s="644" t="str">
        <f>IF(ウィークリースタンス実施!G15="","",ウィークリースタンス実施!G15)</f>
        <v/>
      </c>
      <c r="H15" s="645"/>
      <c r="I15" s="645"/>
      <c r="J15" s="646"/>
      <c r="K15" s="475" t="s">
        <v>282</v>
      </c>
      <c r="L15" s="476"/>
      <c r="M15" s="476"/>
      <c r="N15" s="476"/>
      <c r="O15" s="644" t="str">
        <f>IF(ウィークリースタンス実施!O15="","",ウィークリースタンス実施!O15)</f>
        <v/>
      </c>
      <c r="P15" s="645"/>
      <c r="Q15" s="645"/>
      <c r="R15" s="646"/>
      <c r="T15" s="171" t="s">
        <v>296</v>
      </c>
    </row>
    <row r="16" spans="1:20" s="96" customFormat="1" ht="20.100000000000001" customHeight="1">
      <c r="A16" s="93"/>
      <c r="C16" s="475" t="s">
        <v>281</v>
      </c>
      <c r="D16" s="476"/>
      <c r="E16" s="476"/>
      <c r="F16" s="476"/>
      <c r="G16" s="644" t="str">
        <f>IF(ウィークリースタンス実施!G16="","",ウィークリースタンス実施!G16)</f>
        <v/>
      </c>
      <c r="H16" s="645"/>
      <c r="I16" s="645"/>
      <c r="J16" s="646"/>
      <c r="K16" s="475" t="s">
        <v>280</v>
      </c>
      <c r="L16" s="476"/>
      <c r="M16" s="476"/>
      <c r="N16" s="476"/>
      <c r="O16" s="644" t="str">
        <f>IF(ウィークリースタンス実施!O16="","",ウィークリースタンス実施!O16)</f>
        <v/>
      </c>
      <c r="P16" s="645"/>
      <c r="Q16" s="645"/>
      <c r="R16" s="646"/>
      <c r="T16" s="171" t="s">
        <v>296</v>
      </c>
    </row>
    <row r="17" spans="1:20" s="96" customFormat="1" ht="20.100000000000001" customHeight="1">
      <c r="A17" s="93"/>
      <c r="C17" s="469" t="s">
        <v>279</v>
      </c>
      <c r="D17" s="470"/>
      <c r="E17" s="470"/>
      <c r="F17" s="470"/>
      <c r="G17" s="482" t="str">
        <f>IF(ウィークリースタンス実施!G17="","",ウィークリースタンス実施!G17)</f>
        <v/>
      </c>
      <c r="H17" s="483"/>
      <c r="I17" s="483"/>
      <c r="J17" s="484"/>
      <c r="K17" s="469" t="s">
        <v>278</v>
      </c>
      <c r="L17" s="470"/>
      <c r="M17" s="470"/>
      <c r="N17" s="470"/>
      <c r="O17" s="482" t="str">
        <f>IF(ウィークリースタンス実施!O17="","",ウィークリースタンス実施!O17)</f>
        <v/>
      </c>
      <c r="P17" s="483"/>
      <c r="Q17" s="483"/>
      <c r="R17" s="484"/>
      <c r="T17" s="171" t="s">
        <v>296</v>
      </c>
    </row>
    <row r="18" spans="1:20" s="96" customFormat="1" ht="20.100000000000001" customHeight="1">
      <c r="A18" s="93"/>
      <c r="T18" s="158"/>
    </row>
    <row r="19" spans="1:20" ht="20.100000000000001" customHeight="1">
      <c r="B19" s="93" t="s">
        <v>277</v>
      </c>
      <c r="C19" s="96"/>
      <c r="D19" s="96"/>
      <c r="E19" s="96"/>
      <c r="F19" s="96"/>
      <c r="G19" s="96"/>
      <c r="H19" s="96"/>
      <c r="I19" s="96"/>
      <c r="J19" s="96"/>
      <c r="K19" s="96"/>
      <c r="L19" s="96"/>
      <c r="M19" s="96"/>
      <c r="N19" s="96"/>
      <c r="O19" s="96"/>
      <c r="P19" s="96"/>
      <c r="Q19" s="96"/>
      <c r="R19" s="96"/>
    </row>
    <row r="20" spans="1:20" ht="20.100000000000001" customHeight="1">
      <c r="B20" s="96"/>
      <c r="C20" s="456" t="s">
        <v>276</v>
      </c>
      <c r="D20" s="457"/>
      <c r="E20" s="457"/>
      <c r="F20" s="457"/>
      <c r="G20" s="457"/>
      <c r="H20" s="457"/>
      <c r="I20" s="457"/>
      <c r="J20" s="457"/>
      <c r="K20" s="457"/>
      <c r="L20" s="457"/>
      <c r="M20" s="457"/>
      <c r="N20" s="457"/>
      <c r="O20" s="457"/>
      <c r="P20" s="451" t="s">
        <v>275</v>
      </c>
      <c r="Q20" s="452"/>
      <c r="R20" s="453"/>
    </row>
    <row r="21" spans="1:20" ht="21" customHeight="1">
      <c r="B21" s="96"/>
      <c r="C21" s="156" t="s">
        <v>274</v>
      </c>
      <c r="D21" s="454" t="str">
        <f>ウィークリースタンス実施!$D$21</f>
        <v>会議・打合せはWeb会議等の活用に努める</v>
      </c>
      <c r="E21" s="454"/>
      <c r="F21" s="454"/>
      <c r="G21" s="454"/>
      <c r="H21" s="454"/>
      <c r="I21" s="454"/>
      <c r="J21" s="454"/>
      <c r="K21" s="454"/>
      <c r="L21" s="454"/>
      <c r="M21" s="454"/>
      <c r="N21" s="454"/>
      <c r="O21" s="454"/>
      <c r="P21" s="454"/>
      <c r="Q21" s="454"/>
      <c r="R21" s="455"/>
    </row>
    <row r="22" spans="1:20" ht="21" customHeight="1">
      <c r="B22" s="96"/>
      <c r="C22" s="157" t="s">
        <v>273</v>
      </c>
      <c r="D22" s="454" t="str">
        <f>ウィークリースタンス実施!$D$22</f>
        <v>事故や災害等の緊急時を除き、メールや情報共有システムを含め業務時間外の連絡をしないよう努める</v>
      </c>
      <c r="E22" s="454"/>
      <c r="F22" s="454"/>
      <c r="G22" s="454"/>
      <c r="H22" s="454"/>
      <c r="I22" s="454"/>
      <c r="J22" s="454"/>
      <c r="K22" s="454"/>
      <c r="L22" s="454"/>
      <c r="M22" s="454"/>
      <c r="N22" s="454"/>
      <c r="O22" s="454"/>
      <c r="P22" s="454"/>
      <c r="Q22" s="454"/>
      <c r="R22" s="455"/>
    </row>
    <row r="23" spans="1:20" ht="21" customHeight="1">
      <c r="C23" s="156" t="s">
        <v>271</v>
      </c>
      <c r="D23" s="454" t="str">
        <f>ウィークリースタンス実施!$D$23</f>
        <v>受発注者間でノー残業デーを情報共有する</v>
      </c>
      <c r="E23" s="454"/>
      <c r="F23" s="454"/>
      <c r="G23" s="454"/>
      <c r="H23" s="454"/>
      <c r="I23" s="454"/>
      <c r="J23" s="454"/>
      <c r="K23" s="454"/>
      <c r="L23" s="454"/>
      <c r="M23" s="454"/>
      <c r="N23" s="454"/>
      <c r="O23" s="454"/>
      <c r="P23" s="454"/>
      <c r="Q23" s="454"/>
      <c r="R23" s="455"/>
    </row>
    <row r="24" spans="1:20" ht="21" customHeight="1">
      <c r="C24" s="156" t="s">
        <v>270</v>
      </c>
      <c r="D24" s="454" t="str">
        <f>ウィークリースタンス実施!$D$24</f>
        <v>休日明け（土日が休日の場合は月曜日）を依頼の期限日とはしない</v>
      </c>
      <c r="E24" s="454"/>
      <c r="F24" s="454"/>
      <c r="G24" s="454"/>
      <c r="H24" s="454"/>
      <c r="I24" s="454"/>
      <c r="J24" s="454"/>
      <c r="K24" s="454"/>
      <c r="L24" s="454"/>
      <c r="M24" s="454"/>
      <c r="N24" s="454"/>
      <c r="O24" s="454"/>
      <c r="P24" s="461" t="str">
        <f>ウィークリースタンス実施!P24</f>
        <v>□</v>
      </c>
      <c r="Q24" s="462"/>
      <c r="R24" s="463"/>
      <c r="T24" s="171" t="s">
        <v>296</v>
      </c>
    </row>
    <row r="25" spans="1:20" ht="21" customHeight="1">
      <c r="C25" s="157" t="s">
        <v>268</v>
      </c>
      <c r="D25" s="454" t="str">
        <f>ウィークリースタンス実施!$D$25</f>
        <v>週１回以上は定時に帰る日を設ける</v>
      </c>
      <c r="E25" s="454"/>
      <c r="F25" s="454"/>
      <c r="G25" s="454"/>
      <c r="H25" s="454"/>
      <c r="I25" s="454"/>
      <c r="J25" s="454"/>
      <c r="K25" s="454"/>
      <c r="L25" s="454"/>
      <c r="M25" s="454"/>
      <c r="N25" s="454"/>
      <c r="O25" s="454"/>
      <c r="P25" s="461" t="str">
        <f>ウィークリースタンス実施!P25</f>
        <v>□</v>
      </c>
      <c r="Q25" s="462"/>
      <c r="R25" s="463"/>
      <c r="T25" s="171" t="s">
        <v>296</v>
      </c>
    </row>
    <row r="26" spans="1:20" ht="21" customHeight="1">
      <c r="C26" s="156" t="s">
        <v>266</v>
      </c>
      <c r="D26" s="454" t="str">
        <f>ウィークリースタンス実施!$D$26</f>
        <v>休日前（土日が休日の場合は金曜日）に依頼しない</v>
      </c>
      <c r="E26" s="454"/>
      <c r="F26" s="454"/>
      <c r="G26" s="454"/>
      <c r="H26" s="454"/>
      <c r="I26" s="454"/>
      <c r="J26" s="454"/>
      <c r="K26" s="454"/>
      <c r="L26" s="454"/>
      <c r="M26" s="454"/>
      <c r="N26" s="454"/>
      <c r="O26" s="454"/>
      <c r="P26" s="461" t="str">
        <f>ウィークリースタンス実施!P26</f>
        <v>□</v>
      </c>
      <c r="Q26" s="462"/>
      <c r="R26" s="463"/>
      <c r="T26" s="171" t="s">
        <v>296</v>
      </c>
    </row>
    <row r="27" spans="1:20" ht="21" customHeight="1">
      <c r="C27" s="157" t="s">
        <v>264</v>
      </c>
      <c r="D27" s="454" t="str">
        <f>ウィークリースタンス実施!$D$27</f>
        <v>勤務時間外に会議・打合せをしない</v>
      </c>
      <c r="E27" s="454"/>
      <c r="F27" s="454"/>
      <c r="G27" s="454"/>
      <c r="H27" s="454"/>
      <c r="I27" s="454"/>
      <c r="J27" s="454"/>
      <c r="K27" s="454"/>
      <c r="L27" s="454"/>
      <c r="M27" s="454"/>
      <c r="N27" s="454"/>
      <c r="O27" s="454"/>
      <c r="P27" s="461" t="str">
        <f>ウィークリースタンス実施!P27</f>
        <v>□</v>
      </c>
      <c r="Q27" s="462"/>
      <c r="R27" s="463"/>
      <c r="T27" s="171" t="s">
        <v>296</v>
      </c>
    </row>
    <row r="28" spans="1:20" ht="21" customHeight="1">
      <c r="C28" s="156" t="s">
        <v>262</v>
      </c>
      <c r="D28" s="454" t="str">
        <f>ウィークリースタンス実施!$D$28</f>
        <v>その他、取組が必要と思われる内容（下記に記入）</v>
      </c>
      <c r="E28" s="454"/>
      <c r="F28" s="454"/>
      <c r="G28" s="454"/>
      <c r="H28" s="454"/>
      <c r="I28" s="454"/>
      <c r="J28" s="454"/>
      <c r="K28" s="454"/>
      <c r="L28" s="454"/>
      <c r="M28" s="454"/>
      <c r="N28" s="454"/>
      <c r="O28" s="454"/>
      <c r="P28" s="454"/>
      <c r="Q28" s="454"/>
      <c r="R28" s="455"/>
      <c r="T28" s="171" t="s">
        <v>296</v>
      </c>
    </row>
    <row r="29" spans="1:20" ht="21" customHeight="1">
      <c r="C29" s="155" t="s">
        <v>51</v>
      </c>
      <c r="D29" s="459" t="str">
        <f>IF(ウィークリースタンス実施!D29="","",ウィークリースタンス実施!D29)</f>
        <v/>
      </c>
      <c r="E29" s="459"/>
      <c r="F29" s="459"/>
      <c r="G29" s="459"/>
      <c r="H29" s="459"/>
      <c r="I29" s="459"/>
      <c r="J29" s="459"/>
      <c r="K29" s="459"/>
      <c r="L29" s="459"/>
      <c r="M29" s="459"/>
      <c r="N29" s="459"/>
      <c r="O29" s="459"/>
      <c r="P29" s="461" t="str">
        <f>ウィークリースタンス実施!P29</f>
        <v>□</v>
      </c>
      <c r="Q29" s="462"/>
      <c r="R29" s="463"/>
      <c r="T29" s="171" t="s">
        <v>296</v>
      </c>
    </row>
    <row r="30" spans="1:20" ht="21" customHeight="1">
      <c r="C30" s="154" t="s">
        <v>51</v>
      </c>
      <c r="D30" s="460" t="str">
        <f>IF(ウィークリースタンス実施!D30="","",ウィークリースタンス実施!D30)</f>
        <v/>
      </c>
      <c r="E30" s="460"/>
      <c r="F30" s="460"/>
      <c r="G30" s="460"/>
      <c r="H30" s="460"/>
      <c r="I30" s="460"/>
      <c r="J30" s="460"/>
      <c r="K30" s="460"/>
      <c r="L30" s="460"/>
      <c r="M30" s="460"/>
      <c r="N30" s="460"/>
      <c r="O30" s="460"/>
      <c r="P30" s="464" t="str">
        <f>ウィークリースタンス実施!P30</f>
        <v>□</v>
      </c>
      <c r="Q30" s="465"/>
      <c r="R30" s="466"/>
      <c r="T30" s="171" t="s">
        <v>296</v>
      </c>
    </row>
    <row r="31" spans="1:20" ht="20.100000000000001" customHeight="1">
      <c r="C31" s="467" t="s">
        <v>308</v>
      </c>
      <c r="D31" s="467"/>
      <c r="E31" s="467"/>
      <c r="F31" s="467"/>
      <c r="G31" s="467"/>
      <c r="H31" s="467"/>
      <c r="I31" s="467"/>
      <c r="J31" s="467"/>
      <c r="K31" s="467"/>
      <c r="L31" s="467"/>
      <c r="M31" s="467"/>
      <c r="N31" s="467"/>
      <c r="O31" s="467"/>
      <c r="P31" s="467"/>
      <c r="Q31" s="467"/>
      <c r="R31" s="467"/>
    </row>
    <row r="32" spans="1:20" ht="20.100000000000001" customHeight="1"/>
    <row r="33" spans="2:20" ht="20.100000000000001" customHeight="1">
      <c r="B33" s="90" t="s">
        <v>288</v>
      </c>
    </row>
    <row r="34" spans="2:20" ht="16.5" customHeight="1">
      <c r="C34" s="486" t="s">
        <v>7</v>
      </c>
      <c r="D34" s="152"/>
      <c r="E34" s="152"/>
      <c r="F34" s="152"/>
      <c r="G34" s="152"/>
      <c r="H34" s="152"/>
      <c r="I34" s="152"/>
      <c r="J34" s="152"/>
      <c r="K34" s="152"/>
      <c r="L34" s="152"/>
      <c r="M34" s="152"/>
      <c r="N34" s="152"/>
      <c r="O34" s="152"/>
      <c r="P34" s="152"/>
      <c r="Q34" s="152"/>
      <c r="R34" s="151"/>
      <c r="T34" s="168" t="s">
        <v>304</v>
      </c>
    </row>
    <row r="35" spans="2:20" ht="16.5" customHeight="1">
      <c r="C35" s="486"/>
      <c r="D35" s="149"/>
      <c r="E35" s="149"/>
      <c r="F35" s="149"/>
      <c r="G35" s="149"/>
      <c r="H35" s="149"/>
      <c r="I35" s="149"/>
      <c r="J35" s="149"/>
      <c r="K35" s="149"/>
      <c r="L35" s="149"/>
      <c r="M35" s="149"/>
      <c r="N35" s="149"/>
      <c r="O35" s="149"/>
      <c r="P35" s="149"/>
      <c r="Q35" s="149"/>
      <c r="R35" s="148"/>
      <c r="T35" s="90" t="s">
        <v>318</v>
      </c>
    </row>
    <row r="36" spans="2:20" ht="16.5" customHeight="1">
      <c r="C36" s="486"/>
      <c r="D36" s="149"/>
      <c r="E36" s="149"/>
      <c r="F36" s="149"/>
      <c r="G36" s="149"/>
      <c r="H36" s="149"/>
      <c r="I36" s="149"/>
      <c r="J36" s="149"/>
      <c r="K36" s="149"/>
      <c r="L36" s="149"/>
      <c r="M36" s="149"/>
      <c r="N36" s="149"/>
      <c r="O36" s="149"/>
      <c r="P36" s="149"/>
      <c r="Q36" s="149"/>
      <c r="R36" s="148"/>
      <c r="T36" s="90" t="s">
        <v>317</v>
      </c>
    </row>
    <row r="37" spans="2:20" ht="16.5" customHeight="1">
      <c r="C37" s="486"/>
      <c r="D37" s="149"/>
      <c r="E37" s="149"/>
      <c r="F37" s="149"/>
      <c r="G37" s="149"/>
      <c r="H37" s="149"/>
      <c r="I37" s="149"/>
      <c r="J37" s="149"/>
      <c r="K37" s="149"/>
      <c r="L37" s="149"/>
      <c r="M37" s="149"/>
      <c r="N37" s="149"/>
      <c r="O37" s="149"/>
      <c r="P37" s="149"/>
      <c r="Q37" s="149"/>
      <c r="R37" s="148"/>
    </row>
    <row r="38" spans="2:20" ht="16.5" customHeight="1">
      <c r="C38" s="486"/>
      <c r="D38" s="149"/>
      <c r="E38" s="149"/>
      <c r="F38" s="149"/>
      <c r="G38" s="149"/>
      <c r="H38" s="149"/>
      <c r="I38" s="149"/>
      <c r="J38" s="149"/>
      <c r="K38" s="149"/>
      <c r="L38" s="149"/>
      <c r="M38" s="149"/>
      <c r="N38" s="149"/>
      <c r="O38" s="149"/>
      <c r="P38" s="149"/>
      <c r="Q38" s="149"/>
      <c r="R38" s="148"/>
      <c r="T38" s="90" t="s">
        <v>319</v>
      </c>
    </row>
    <row r="39" spans="2:20" ht="16.5" customHeight="1">
      <c r="C39" s="486"/>
      <c r="D39" s="146"/>
      <c r="E39" s="146"/>
      <c r="F39" s="146"/>
      <c r="G39" s="146"/>
      <c r="H39" s="146"/>
      <c r="I39" s="146"/>
      <c r="J39" s="146"/>
      <c r="K39" s="146"/>
      <c r="L39" s="146"/>
      <c r="M39" s="146"/>
      <c r="N39" s="146"/>
      <c r="O39" s="146"/>
      <c r="P39" s="146"/>
      <c r="Q39" s="146"/>
      <c r="R39" s="145"/>
      <c r="T39" s="90" t="s">
        <v>320</v>
      </c>
    </row>
    <row r="40" spans="2:20" ht="16.5" customHeight="1">
      <c r="C40" s="486" t="s">
        <v>293</v>
      </c>
      <c r="D40" s="149"/>
      <c r="E40" s="149"/>
      <c r="F40" s="149"/>
      <c r="G40" s="149"/>
      <c r="H40" s="149"/>
      <c r="I40" s="149"/>
      <c r="J40" s="149"/>
      <c r="K40" s="149"/>
      <c r="L40" s="149"/>
      <c r="M40" s="149"/>
      <c r="N40" s="149"/>
      <c r="O40" s="149"/>
      <c r="P40" s="149"/>
      <c r="Q40" s="149"/>
      <c r="R40" s="148"/>
    </row>
    <row r="41" spans="2:20" ht="16.5" customHeight="1">
      <c r="C41" s="486"/>
      <c r="D41" s="149"/>
      <c r="E41" s="149"/>
      <c r="F41" s="149"/>
      <c r="G41" s="149"/>
      <c r="H41" s="149"/>
      <c r="I41" s="149"/>
      <c r="J41" s="149"/>
      <c r="K41" s="149"/>
      <c r="L41" s="149"/>
      <c r="M41" s="149"/>
      <c r="N41" s="149"/>
      <c r="O41" s="149"/>
      <c r="P41" s="149"/>
      <c r="Q41" s="149"/>
      <c r="R41" s="148"/>
    </row>
    <row r="42" spans="2:20" ht="16.5" customHeight="1">
      <c r="C42" s="486"/>
      <c r="D42" s="149"/>
      <c r="E42" s="149"/>
      <c r="F42" s="149"/>
      <c r="G42" s="149"/>
      <c r="H42" s="149"/>
      <c r="I42" s="149"/>
      <c r="J42" s="149"/>
      <c r="K42" s="149"/>
      <c r="L42" s="149"/>
      <c r="M42" s="149"/>
      <c r="N42" s="149"/>
      <c r="O42" s="149"/>
      <c r="P42" s="149"/>
      <c r="Q42" s="149"/>
      <c r="R42" s="148"/>
    </row>
    <row r="43" spans="2:20" ht="16.5" customHeight="1">
      <c r="C43" s="486"/>
      <c r="D43" s="149"/>
      <c r="E43" s="149"/>
      <c r="F43" s="149"/>
      <c r="G43" s="149"/>
      <c r="H43" s="149"/>
      <c r="I43" s="149"/>
      <c r="J43" s="149"/>
      <c r="K43" s="149"/>
      <c r="L43" s="149"/>
      <c r="M43" s="149"/>
      <c r="N43" s="149"/>
      <c r="O43" s="149"/>
      <c r="P43" s="149"/>
      <c r="Q43" s="149"/>
      <c r="R43" s="148"/>
    </row>
    <row r="44" spans="2:20" ht="16.5" customHeight="1">
      <c r="C44" s="486"/>
      <c r="D44" s="149"/>
      <c r="E44" s="149"/>
      <c r="F44" s="149"/>
      <c r="G44" s="149"/>
      <c r="H44" s="149"/>
      <c r="I44" s="149"/>
      <c r="J44" s="149"/>
      <c r="K44" s="149"/>
      <c r="L44" s="149"/>
      <c r="M44" s="149"/>
      <c r="N44" s="149"/>
      <c r="O44" s="149"/>
      <c r="P44" s="149"/>
      <c r="Q44" s="149"/>
      <c r="R44" s="148"/>
    </row>
    <row r="45" spans="2:20" ht="16.5" customHeight="1">
      <c r="C45" s="486"/>
      <c r="D45" s="146"/>
      <c r="E45" s="146"/>
      <c r="F45" s="146"/>
      <c r="G45" s="146"/>
      <c r="H45" s="146"/>
      <c r="I45" s="146"/>
      <c r="J45" s="146"/>
      <c r="K45" s="146"/>
      <c r="L45" s="146"/>
      <c r="M45" s="146"/>
      <c r="N45" s="146"/>
      <c r="O45" s="146"/>
      <c r="P45" s="146"/>
      <c r="Q45" s="146"/>
      <c r="R45" s="145"/>
    </row>
    <row r="46" spans="2:20" ht="20.100000000000001" customHeight="1"/>
    <row r="55" spans="19:26">
      <c r="S55" s="144" t="s">
        <v>259</v>
      </c>
      <c r="T55" s="144" t="s">
        <v>205</v>
      </c>
      <c r="U55" s="144" t="s">
        <v>258</v>
      </c>
      <c r="V55" s="144" t="s">
        <v>256</v>
      </c>
      <c r="X55" s="161" t="s">
        <v>257</v>
      </c>
      <c r="Y55" s="458" t="s">
        <v>256</v>
      </c>
      <c r="Z55" s="458"/>
    </row>
    <row r="56" spans="19:26" ht="44.25" customHeight="1">
      <c r="S56" s="141"/>
      <c r="T56" s="141"/>
      <c r="U56" s="142"/>
      <c r="V56" s="141"/>
      <c r="X56" s="141"/>
      <c r="Y56" s="458"/>
      <c r="Z56" s="458"/>
    </row>
  </sheetData>
  <mergeCells count="55">
    <mergeCell ref="C7:F7"/>
    <mergeCell ref="G7:J7"/>
    <mergeCell ref="L7:Q7"/>
    <mergeCell ref="E3:O3"/>
    <mergeCell ref="L5:N5"/>
    <mergeCell ref="O5:R5"/>
    <mergeCell ref="C6:F6"/>
    <mergeCell ref="G6:R6"/>
    <mergeCell ref="C10:F11"/>
    <mergeCell ref="G10:I10"/>
    <mergeCell ref="J10:R10"/>
    <mergeCell ref="G11:I11"/>
    <mergeCell ref="J11:R11"/>
    <mergeCell ref="C8:F9"/>
    <mergeCell ref="G8:I8"/>
    <mergeCell ref="J8:R8"/>
    <mergeCell ref="G9:I9"/>
    <mergeCell ref="J9:R9"/>
    <mergeCell ref="C14:J14"/>
    <mergeCell ref="K14:R14"/>
    <mergeCell ref="C15:F15"/>
    <mergeCell ref="G15:J15"/>
    <mergeCell ref="K15:N15"/>
    <mergeCell ref="O15:R15"/>
    <mergeCell ref="D24:O24"/>
    <mergeCell ref="P24:R24"/>
    <mergeCell ref="C16:F16"/>
    <mergeCell ref="G16:J16"/>
    <mergeCell ref="K16:N16"/>
    <mergeCell ref="O16:R16"/>
    <mergeCell ref="C17:F17"/>
    <mergeCell ref="G17:J17"/>
    <mergeCell ref="K17:N17"/>
    <mergeCell ref="O17:R17"/>
    <mergeCell ref="C20:O20"/>
    <mergeCell ref="P20:R20"/>
    <mergeCell ref="D21:R21"/>
    <mergeCell ref="D22:R22"/>
    <mergeCell ref="D23:R23"/>
    <mergeCell ref="D25:O25"/>
    <mergeCell ref="P25:R25"/>
    <mergeCell ref="D26:O26"/>
    <mergeCell ref="P26:R26"/>
    <mergeCell ref="D27:O27"/>
    <mergeCell ref="P27:R27"/>
    <mergeCell ref="Y55:Z55"/>
    <mergeCell ref="Y56:Z56"/>
    <mergeCell ref="C34:C39"/>
    <mergeCell ref="C40:C45"/>
    <mergeCell ref="D28:R28"/>
    <mergeCell ref="D29:O29"/>
    <mergeCell ref="P29:R29"/>
    <mergeCell ref="D30:O30"/>
    <mergeCell ref="P30:R30"/>
    <mergeCell ref="C31:R31"/>
  </mergeCells>
  <phoneticPr fontId="3"/>
  <conditionalFormatting sqref="G7:J7">
    <cfRule type="containsBlanks" dxfId="470" priority="7">
      <formula>LEN(TRIM(G7))=0</formula>
    </cfRule>
  </conditionalFormatting>
  <conditionalFormatting sqref="G15:J17 O15:R17">
    <cfRule type="containsBlanks" dxfId="469" priority="1">
      <formula>LEN(TRIM(G15))=0</formula>
    </cfRule>
  </conditionalFormatting>
  <conditionalFormatting sqref="G6:R6">
    <cfRule type="containsBlanks" dxfId="468" priority="8">
      <formula>LEN(TRIM(G6))=0</formula>
    </cfRule>
  </conditionalFormatting>
  <conditionalFormatting sqref="J8:R11">
    <cfRule type="containsBlanks" dxfId="467" priority="2">
      <formula>LEN(TRIM(J8))=0</formula>
    </cfRule>
  </conditionalFormatting>
  <conditionalFormatting sqref="L7:Q7">
    <cfRule type="containsBlanks" dxfId="466" priority="6">
      <formula>LEN(TRIM(L7))=0</formula>
    </cfRule>
  </conditionalFormatting>
  <conditionalFormatting sqref="O5:R5">
    <cfRule type="containsBlanks" dxfId="465" priority="9">
      <formula>LEN(TRIM(O5))=0</formula>
    </cfRule>
  </conditionalFormatting>
  <dataValidations count="1">
    <dataValidation type="list" allowBlank="1" showInputMessage="1" showErrorMessage="1" sqref="P24:R27 P29:R30" xr:uid="{2ADDA80D-5860-4249-A23A-13793A09BF56}">
      <formula1>"□,■"</formula1>
    </dataValidation>
  </dataValidations>
  <printOptions horizontalCentered="1"/>
  <pageMargins left="0.39305555555555555" right="0.39305555555555555" top="0.30972222222222223" bottom="0.3298611111111111" header="0" footer="0"/>
  <pageSetup paperSize="9" scale="89" firstPageNumber="4294963191" fitToHeight="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D565D-58AD-4341-91B0-98D5B8A99A5F}">
  <sheetPr>
    <pageSetUpPr fitToPage="1"/>
  </sheetPr>
  <dimension ref="B1:BS207"/>
  <sheetViews>
    <sheetView view="pageBreakPreview" zoomScaleNormal="130" zoomScaleSheetLayoutView="100" workbookViewId="0">
      <selection activeCell="AL2" sqref="AL2"/>
    </sheetView>
  </sheetViews>
  <sheetFormatPr defaultRowHeight="18.75"/>
  <cols>
    <col min="1" max="1" width="39.5" customWidth="1"/>
    <col min="2" max="2" width="5.125" customWidth="1"/>
    <col min="3" max="33" width="3.125" customWidth="1"/>
    <col min="34" max="37" width="5.75" customWidth="1"/>
    <col min="38" max="38" width="3.125" customWidth="1"/>
    <col min="39" max="66" width="5.75" customWidth="1"/>
    <col min="67" max="67" width="6.875" customWidth="1"/>
    <col min="68" max="68" width="5.75" customWidth="1"/>
    <col min="69" max="69" width="13.5" customWidth="1"/>
    <col min="70" max="70" width="87.375" customWidth="1"/>
    <col min="71" max="71" width="70.125" customWidth="1"/>
  </cols>
  <sheetData>
    <row r="1" spans="2:71" ht="36.75" customHeight="1"/>
    <row r="2" spans="2:71" ht="33">
      <c r="B2" s="518" t="s">
        <v>327</v>
      </c>
      <c r="C2" s="518"/>
      <c r="D2" s="518"/>
      <c r="E2" s="518"/>
      <c r="F2" s="518"/>
      <c r="G2" s="518"/>
      <c r="H2" s="518"/>
      <c r="I2" s="518"/>
      <c r="J2" s="518"/>
      <c r="K2" s="518"/>
      <c r="L2" s="518"/>
      <c r="M2" s="518"/>
      <c r="N2" s="518"/>
      <c r="O2" s="518"/>
      <c r="P2" s="518"/>
      <c r="Q2" s="518"/>
      <c r="R2" s="518"/>
      <c r="Z2" s="179"/>
      <c r="AD2" s="179"/>
      <c r="AE2" s="179"/>
      <c r="AH2" s="179"/>
      <c r="AP2" s="180" t="s">
        <v>328</v>
      </c>
      <c r="AQ2" s="180"/>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180"/>
      <c r="BP2" s="180"/>
      <c r="BQ2" s="181"/>
    </row>
    <row r="3" spans="2:71" ht="7.15" customHeight="1">
      <c r="B3" s="182"/>
      <c r="Z3" s="179"/>
      <c r="AD3" s="179"/>
      <c r="AE3" s="179"/>
      <c r="AH3" s="179"/>
      <c r="BQ3" s="181"/>
    </row>
    <row r="4" spans="2:71" ht="24">
      <c r="B4" s="183" t="s">
        <v>329</v>
      </c>
      <c r="C4" s="184"/>
      <c r="D4" s="519" t="str">
        <f>IF(基本情報入力!J4="","",基本情報入力!J4)</f>
        <v/>
      </c>
      <c r="E4" s="519"/>
      <c r="F4" s="519"/>
      <c r="G4" s="519"/>
      <c r="H4" s="519"/>
      <c r="I4" s="519"/>
      <c r="J4" s="519"/>
      <c r="K4" s="519"/>
      <c r="L4" s="519"/>
      <c r="M4" s="519"/>
      <c r="N4" s="519"/>
      <c r="O4" s="519"/>
      <c r="P4" s="519"/>
      <c r="Q4" s="184"/>
      <c r="AI4" s="525" t="s">
        <v>330</v>
      </c>
      <c r="AJ4" s="525"/>
      <c r="AK4" s="526"/>
      <c r="AL4" s="526"/>
      <c r="AM4" s="526"/>
      <c r="AN4" s="526"/>
      <c r="AO4" s="526"/>
      <c r="AP4" s="526"/>
      <c r="AQ4" s="186"/>
      <c r="AR4" s="266" t="s">
        <v>410</v>
      </c>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R4" s="187"/>
    </row>
    <row r="5" spans="2:71" ht="24" customHeight="1">
      <c r="B5" s="188" t="s">
        <v>331</v>
      </c>
      <c r="C5" s="184"/>
      <c r="D5" s="184"/>
      <c r="E5" s="527">
        <f>IF(基本情報入力!J8="","",基本情報入力!J8)</f>
        <v>45664</v>
      </c>
      <c r="F5" s="527"/>
      <c r="G5" s="527"/>
      <c r="H5" s="527"/>
      <c r="I5" s="527"/>
      <c r="J5" s="527"/>
      <c r="K5" s="184" t="s">
        <v>11</v>
      </c>
      <c r="L5" s="527">
        <f>IF(基本情報入力!S8="","",基本情報入力!S8)</f>
        <v>45932</v>
      </c>
      <c r="M5" s="527"/>
      <c r="N5" s="527"/>
      <c r="O5" s="527"/>
      <c r="P5" s="527"/>
      <c r="Q5" s="527"/>
      <c r="R5" s="528" t="s">
        <v>332</v>
      </c>
      <c r="S5" s="528"/>
      <c r="T5" s="528"/>
      <c r="U5" s="528"/>
      <c r="V5" s="529"/>
      <c r="W5" s="529"/>
      <c r="X5" s="529"/>
      <c r="Y5" s="529"/>
      <c r="Z5" s="529"/>
      <c r="AA5" s="189" t="s">
        <v>11</v>
      </c>
      <c r="AB5" s="529"/>
      <c r="AC5" s="529"/>
      <c r="AD5" s="529"/>
      <c r="AE5" s="529"/>
      <c r="AF5" s="529"/>
      <c r="AG5" s="190" t="s">
        <v>333</v>
      </c>
      <c r="AH5" s="191"/>
      <c r="AI5" s="191"/>
      <c r="AN5" s="192"/>
      <c r="AP5" s="193"/>
      <c r="AQ5" s="193"/>
      <c r="AR5" s="267" t="s">
        <v>411</v>
      </c>
      <c r="AS5" s="193"/>
      <c r="AT5" s="193"/>
      <c r="AU5" s="193"/>
      <c r="AV5" s="193"/>
      <c r="AW5" s="193"/>
      <c r="AX5" s="193"/>
      <c r="AY5" s="193"/>
      <c r="AZ5" s="193"/>
      <c r="BA5" s="193"/>
      <c r="BB5" s="193"/>
      <c r="BC5" s="193"/>
      <c r="BD5" s="193"/>
      <c r="BE5" s="193"/>
      <c r="BF5" s="193"/>
      <c r="BG5" s="193"/>
      <c r="BH5" s="193"/>
      <c r="BI5" s="193"/>
      <c r="BJ5" s="193"/>
      <c r="BK5" s="193"/>
      <c r="BL5" s="193"/>
      <c r="BM5" s="193"/>
      <c r="BN5" s="193"/>
      <c r="BO5" s="193"/>
      <c r="BP5" s="193"/>
      <c r="BR5" s="187"/>
      <c r="BS5" s="194"/>
    </row>
    <row r="6" spans="2:71" ht="24">
      <c r="B6" s="195" t="s">
        <v>334</v>
      </c>
      <c r="C6" s="184"/>
      <c r="D6" s="184"/>
      <c r="E6" s="527" t="str">
        <f>IF(基本情報入力!J15="","",基本情報入力!J15)</f>
        <v/>
      </c>
      <c r="F6" s="527"/>
      <c r="G6" s="527"/>
      <c r="H6" s="527"/>
      <c r="I6" s="527"/>
      <c r="J6" s="527"/>
      <c r="K6" s="527"/>
      <c r="L6" s="527"/>
      <c r="M6" s="196"/>
      <c r="N6" s="196"/>
      <c r="O6" s="196"/>
      <c r="P6" s="196"/>
      <c r="Q6" s="196"/>
      <c r="R6" s="197"/>
      <c r="S6" s="197"/>
      <c r="T6" s="197"/>
      <c r="U6" s="197"/>
      <c r="V6" s="198"/>
      <c r="W6" s="198"/>
      <c r="X6" s="198"/>
      <c r="Y6" s="198"/>
      <c r="Z6" s="198"/>
      <c r="AA6" s="189"/>
      <c r="AB6" s="198"/>
      <c r="AC6" s="198"/>
      <c r="AD6" s="198"/>
      <c r="AE6" s="198"/>
      <c r="AF6" s="198"/>
      <c r="AG6" s="190"/>
      <c r="AH6" s="191"/>
      <c r="AI6" s="191"/>
      <c r="AN6" s="192"/>
      <c r="AP6" s="193"/>
      <c r="AQ6" s="193"/>
      <c r="AR6" s="193"/>
      <c r="AS6" s="193"/>
      <c r="AT6" s="193"/>
      <c r="AU6" s="193"/>
      <c r="AV6" s="193"/>
      <c r="AW6" s="193"/>
      <c r="AX6" s="193"/>
      <c r="AY6" s="193"/>
      <c r="AZ6" s="193"/>
      <c r="BA6" s="193"/>
      <c r="BB6" s="193"/>
      <c r="BC6" s="193"/>
      <c r="BD6" s="193"/>
      <c r="BE6" s="193"/>
      <c r="BF6" s="193"/>
      <c r="BG6" s="193"/>
      <c r="BH6" s="193"/>
      <c r="BI6" s="193"/>
      <c r="BJ6" s="193"/>
      <c r="BK6" s="193"/>
      <c r="BL6" s="193"/>
      <c r="BM6" s="193"/>
      <c r="BN6" s="193"/>
      <c r="BO6" s="193"/>
      <c r="BP6" s="193"/>
      <c r="BR6" s="187"/>
      <c r="BS6" s="194"/>
    </row>
    <row r="7" spans="2:71" ht="9.6" customHeight="1">
      <c r="B7" s="199"/>
      <c r="C7" s="199"/>
      <c r="D7" s="199"/>
      <c r="E7" s="191"/>
      <c r="F7" s="191"/>
      <c r="G7" s="191"/>
      <c r="H7" s="191"/>
      <c r="I7" s="191"/>
      <c r="J7" s="191"/>
      <c r="L7" s="191"/>
      <c r="M7" s="191"/>
      <c r="N7" s="191"/>
      <c r="O7" s="191"/>
      <c r="P7" s="191"/>
      <c r="Q7" s="191"/>
      <c r="R7" s="191"/>
      <c r="S7" s="200"/>
      <c r="T7" s="200"/>
      <c r="U7" s="200"/>
      <c r="V7" s="200"/>
      <c r="W7" s="200"/>
      <c r="X7" s="200"/>
      <c r="Y7" s="200"/>
      <c r="Z7" s="200"/>
      <c r="AA7" s="200"/>
      <c r="AB7" s="200"/>
      <c r="AD7" s="200"/>
      <c r="AE7" s="200"/>
      <c r="AF7" s="200"/>
      <c r="AG7" s="200"/>
      <c r="AH7" s="200"/>
      <c r="AI7" s="200"/>
      <c r="AJ7" s="201"/>
      <c r="AK7" s="201"/>
      <c r="AL7" s="201"/>
      <c r="AN7" s="192"/>
      <c r="AP7" s="193"/>
      <c r="AQ7" s="193"/>
      <c r="AR7" s="193"/>
      <c r="AS7" s="193"/>
      <c r="AT7" s="193"/>
      <c r="AU7" s="193"/>
      <c r="AV7" s="193"/>
      <c r="AW7" s="193"/>
      <c r="AX7" s="193"/>
      <c r="AY7" s="193"/>
      <c r="AZ7" s="193"/>
      <c r="BA7" s="193"/>
      <c r="BB7" s="193"/>
      <c r="BC7" s="193"/>
      <c r="BD7" s="193"/>
      <c r="BE7" s="193"/>
      <c r="BF7" s="193"/>
      <c r="BG7" s="193"/>
      <c r="BH7" s="193"/>
      <c r="BI7" s="193"/>
      <c r="BJ7" s="193"/>
      <c r="BK7" s="193"/>
      <c r="BL7" s="193"/>
      <c r="BM7" s="193"/>
      <c r="BN7" s="193"/>
      <c r="BO7" s="193"/>
      <c r="BP7" s="193"/>
      <c r="BR7" s="199" t="s">
        <v>335</v>
      </c>
      <c r="BS7" t="s">
        <v>336</v>
      </c>
    </row>
    <row r="8" spans="2:71" ht="27" customHeight="1">
      <c r="C8" s="520" t="s">
        <v>335</v>
      </c>
      <c r="D8" s="520"/>
      <c r="E8" s="520"/>
      <c r="F8" s="520"/>
      <c r="G8" s="520"/>
      <c r="H8" s="520"/>
      <c r="I8" s="520"/>
      <c r="J8" s="520"/>
      <c r="K8" s="520"/>
      <c r="L8" s="520"/>
      <c r="M8" s="520"/>
      <c r="N8" s="520"/>
      <c r="O8" s="520"/>
      <c r="P8" s="520"/>
      <c r="Q8" s="520"/>
      <c r="R8" s="520"/>
      <c r="S8" s="520"/>
      <c r="T8" s="520"/>
      <c r="U8" s="520"/>
      <c r="V8" s="520"/>
      <c r="W8" s="520"/>
      <c r="X8" s="520"/>
      <c r="Y8" s="520"/>
      <c r="Z8" s="520"/>
      <c r="AA8" s="520"/>
      <c r="AB8" s="520"/>
      <c r="AC8" s="520"/>
      <c r="AD8" s="520"/>
      <c r="AE8" s="520"/>
      <c r="AF8" s="520"/>
      <c r="AG8" s="520"/>
      <c r="AH8" s="520"/>
      <c r="AI8" s="520"/>
      <c r="AJ8" s="520"/>
      <c r="AK8" s="520"/>
      <c r="AL8" s="520"/>
      <c r="AM8" s="520"/>
      <c r="AN8" s="520"/>
      <c r="AO8" s="202"/>
      <c r="AP8" s="202"/>
      <c r="AQ8" s="202"/>
      <c r="AR8" s="267" t="s">
        <v>409</v>
      </c>
      <c r="AS8" s="202"/>
      <c r="AT8" s="202"/>
      <c r="AU8" s="202"/>
      <c r="AV8" s="202"/>
      <c r="AW8" s="202"/>
      <c r="AX8" s="202"/>
      <c r="AY8" s="202"/>
      <c r="AZ8" s="202"/>
      <c r="BA8" s="202"/>
      <c r="BB8" s="202"/>
      <c r="BC8" s="202"/>
      <c r="BD8" s="202"/>
      <c r="BE8" s="202"/>
      <c r="BF8" s="202"/>
      <c r="BG8" s="202"/>
      <c r="BH8" s="202"/>
      <c r="BI8" s="202"/>
      <c r="BJ8" s="202"/>
      <c r="BK8" s="202"/>
      <c r="BL8" s="202"/>
      <c r="BM8" s="202"/>
      <c r="BN8" s="202"/>
      <c r="BO8" s="202"/>
      <c r="BP8" s="202"/>
      <c r="BR8" s="199" t="s">
        <v>338</v>
      </c>
      <c r="BS8" t="s">
        <v>339</v>
      </c>
    </row>
    <row r="9" spans="2:71" ht="20.25" customHeight="1">
      <c r="B9" s="199"/>
      <c r="C9" s="521" t="str">
        <f>VLOOKUP(C8, BR7:BR11:BS7:BS11, 2, FALSE)</f>
        <v>下表のとおり、週休２日工事実施のための休日取得計画実績表を作成しましたので、提出いたします。</v>
      </c>
      <c r="D9" s="521"/>
      <c r="E9" s="521"/>
      <c r="F9" s="521"/>
      <c r="G9" s="521"/>
      <c r="H9" s="521"/>
      <c r="I9" s="521"/>
      <c r="J9" s="521"/>
      <c r="K9" s="521"/>
      <c r="L9" s="521"/>
      <c r="M9" s="521"/>
      <c r="N9" s="521"/>
      <c r="O9" s="521"/>
      <c r="P9" s="521"/>
      <c r="Q9" s="521"/>
      <c r="R9" s="521"/>
      <c r="S9" s="521"/>
      <c r="T9" s="521"/>
      <c r="U9" s="521"/>
      <c r="V9" s="521"/>
      <c r="W9" s="521"/>
      <c r="X9" s="521"/>
      <c r="Y9" s="521"/>
      <c r="Z9" s="521"/>
      <c r="AA9" s="521"/>
      <c r="AB9" s="521"/>
      <c r="AC9" s="521"/>
      <c r="AD9" s="521"/>
      <c r="AE9" s="521"/>
      <c r="AF9" s="521"/>
      <c r="AG9" s="521"/>
      <c r="AH9" s="521"/>
      <c r="AI9" s="521"/>
      <c r="AJ9" s="521"/>
      <c r="AK9" s="521"/>
      <c r="AL9" s="521"/>
      <c r="AM9" s="521"/>
      <c r="AN9" s="521"/>
      <c r="AO9" s="203"/>
      <c r="AP9" s="203"/>
      <c r="AQ9" s="203"/>
      <c r="AR9" s="521" t="s">
        <v>408</v>
      </c>
      <c r="AS9" s="521"/>
      <c r="AT9" s="521"/>
      <c r="AU9" s="521"/>
      <c r="AV9" s="521"/>
      <c r="AW9" s="203"/>
      <c r="AX9" s="203"/>
      <c r="AY9" s="203"/>
      <c r="AZ9" s="203"/>
      <c r="BA9" s="203"/>
      <c r="BB9" s="203"/>
      <c r="BC9" s="203"/>
      <c r="BD9" s="203"/>
      <c r="BE9" s="203"/>
      <c r="BF9" s="203"/>
      <c r="BG9" s="203"/>
      <c r="BH9" s="203"/>
      <c r="BI9" s="203"/>
      <c r="BJ9" s="203"/>
      <c r="BK9" s="203"/>
      <c r="BL9" s="203"/>
      <c r="BM9" s="203"/>
      <c r="BN9" s="203"/>
      <c r="BO9" s="203"/>
      <c r="BP9" s="203"/>
      <c r="BR9" s="199" t="s">
        <v>340</v>
      </c>
      <c r="BS9" s="204" t="s">
        <v>341</v>
      </c>
    </row>
    <row r="10" spans="2:71" ht="20.25" customHeight="1">
      <c r="B10" s="199"/>
      <c r="C10" s="521"/>
      <c r="D10" s="521"/>
      <c r="E10" s="521"/>
      <c r="F10" s="521"/>
      <c r="G10" s="521"/>
      <c r="H10" s="521"/>
      <c r="I10" s="521"/>
      <c r="J10" s="521"/>
      <c r="K10" s="521"/>
      <c r="L10" s="521"/>
      <c r="M10" s="521"/>
      <c r="N10" s="521"/>
      <c r="O10" s="521"/>
      <c r="P10" s="521"/>
      <c r="Q10" s="521"/>
      <c r="R10" s="521"/>
      <c r="S10" s="521"/>
      <c r="T10" s="521"/>
      <c r="U10" s="521"/>
      <c r="V10" s="521"/>
      <c r="W10" s="521"/>
      <c r="X10" s="521"/>
      <c r="Y10" s="521"/>
      <c r="Z10" s="521"/>
      <c r="AA10" s="521"/>
      <c r="AB10" s="521"/>
      <c r="AC10" s="521"/>
      <c r="AD10" s="521"/>
      <c r="AE10" s="521"/>
      <c r="AF10" s="521"/>
      <c r="AG10" s="521"/>
      <c r="AH10" s="521"/>
      <c r="AI10" s="521"/>
      <c r="AJ10" s="521"/>
      <c r="AK10" s="521"/>
      <c r="AL10" s="521"/>
      <c r="AM10" s="521"/>
      <c r="AN10" s="521"/>
      <c r="AO10" s="203"/>
      <c r="AP10" s="203"/>
      <c r="AQ10" s="203"/>
      <c r="AR10" s="521"/>
      <c r="AS10" s="521"/>
      <c r="AT10" s="521"/>
      <c r="AU10" s="521"/>
      <c r="AV10" s="521"/>
      <c r="AW10" s="203"/>
      <c r="AX10" s="203"/>
      <c r="AY10" s="203"/>
      <c r="AZ10" s="203"/>
      <c r="BA10" s="203"/>
      <c r="BB10" s="203"/>
      <c r="BC10" s="203"/>
      <c r="BD10" s="203"/>
      <c r="BE10" s="203"/>
      <c r="BF10" s="203"/>
      <c r="BG10" s="203"/>
      <c r="BH10" s="203"/>
      <c r="BI10" s="203"/>
      <c r="BJ10" s="203"/>
      <c r="BK10" s="203"/>
      <c r="BL10" s="203"/>
      <c r="BM10" s="203"/>
      <c r="BN10" s="203"/>
      <c r="BO10" s="203"/>
      <c r="BP10" s="203"/>
      <c r="BR10" s="199" t="s">
        <v>342</v>
      </c>
      <c r="BS10" s="204" t="s">
        <v>343</v>
      </c>
    </row>
    <row r="11" spans="2:71" ht="9.6" customHeight="1">
      <c r="B11" s="199"/>
      <c r="C11" s="199"/>
      <c r="D11" s="199"/>
      <c r="E11" s="191"/>
      <c r="F11" s="191"/>
      <c r="G11" s="191"/>
      <c r="H11" s="191"/>
      <c r="I11" s="191"/>
      <c r="J11" s="191"/>
      <c r="L11" s="191"/>
      <c r="M11" s="191"/>
      <c r="N11" s="191"/>
      <c r="O11" s="191"/>
      <c r="P11" s="191"/>
      <c r="Q11" s="191"/>
      <c r="R11" s="191"/>
      <c r="S11" s="200"/>
      <c r="T11" s="200"/>
      <c r="U11" s="200"/>
      <c r="V11" s="200"/>
      <c r="W11" s="200"/>
      <c r="X11" s="200"/>
      <c r="Y11" s="200"/>
      <c r="Z11" s="200"/>
      <c r="AA11" s="200"/>
      <c r="AB11" s="200"/>
      <c r="AD11" s="200"/>
      <c r="AE11" s="200"/>
      <c r="AF11" s="200"/>
      <c r="AG11" s="200"/>
      <c r="AH11" s="200"/>
      <c r="AI11" s="200"/>
      <c r="AJ11" s="201"/>
      <c r="AK11" s="201"/>
      <c r="AL11" s="201"/>
      <c r="AN11" s="192"/>
      <c r="AP11" s="193"/>
      <c r="AQ11" s="193"/>
      <c r="AR11" s="193"/>
      <c r="AS11" s="193"/>
      <c r="AT11" s="193"/>
      <c r="AU11" s="193"/>
      <c r="AV11" s="193"/>
      <c r="AW11" s="193"/>
      <c r="AX11" s="193"/>
      <c r="AY11" s="193"/>
      <c r="AZ11" s="193"/>
      <c r="BA11" s="193"/>
      <c r="BB11" s="193"/>
      <c r="BC11" s="193"/>
      <c r="BD11" s="193"/>
      <c r="BE11" s="193"/>
      <c r="BF11" s="193"/>
      <c r="BG11" s="193"/>
      <c r="BH11" s="193"/>
      <c r="BI11" s="193"/>
      <c r="BJ11" s="193"/>
      <c r="BK11" s="193"/>
      <c r="BL11" s="193"/>
      <c r="BM11" s="193"/>
      <c r="BN11" s="193"/>
      <c r="BO11" s="193"/>
      <c r="BP11" s="193"/>
      <c r="BR11" s="199" t="s">
        <v>337</v>
      </c>
      <c r="BS11" s="204" t="s">
        <v>344</v>
      </c>
    </row>
    <row r="12" spans="2:71" ht="18" customHeight="1">
      <c r="B12" s="199" t="s">
        <v>345</v>
      </c>
      <c r="C12" s="199"/>
      <c r="D12" s="199"/>
      <c r="E12" s="191"/>
      <c r="F12" s="191"/>
      <c r="G12" s="191" t="s">
        <v>346</v>
      </c>
      <c r="H12" s="191"/>
      <c r="I12" s="191"/>
      <c r="J12" s="191"/>
      <c r="L12" s="191"/>
      <c r="M12" s="191"/>
      <c r="N12" s="191"/>
      <c r="O12" s="191"/>
      <c r="P12" s="191"/>
      <c r="Q12" s="191"/>
      <c r="R12" s="191"/>
      <c r="S12" s="200"/>
      <c r="T12" s="200"/>
      <c r="U12" s="200"/>
      <c r="V12" s="200"/>
      <c r="W12" s="200"/>
      <c r="X12" s="200"/>
      <c r="Y12" s="200"/>
      <c r="Z12" s="200"/>
      <c r="AA12" s="200"/>
      <c r="AB12" s="200"/>
      <c r="AD12" s="200"/>
      <c r="AE12" s="200"/>
      <c r="AF12" s="200"/>
      <c r="AG12" s="200"/>
      <c r="AH12" s="200"/>
      <c r="AI12" s="200"/>
      <c r="AJ12" s="201"/>
      <c r="AK12" s="201"/>
      <c r="AL12" s="201"/>
      <c r="AN12" s="192"/>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R12" s="194"/>
    </row>
    <row r="13" spans="2:71" ht="18" customHeight="1">
      <c r="B13" s="199"/>
      <c r="C13" s="205"/>
      <c r="D13" s="199" t="s">
        <v>347</v>
      </c>
      <c r="E13" s="191"/>
      <c r="F13" s="191"/>
      <c r="G13" s="191"/>
      <c r="H13" s="191"/>
      <c r="I13" s="206" t="s">
        <v>348</v>
      </c>
      <c r="J13" s="191"/>
      <c r="L13" s="191"/>
      <c r="M13" s="191"/>
      <c r="N13" s="191"/>
      <c r="O13" s="191"/>
      <c r="P13" s="191"/>
      <c r="Q13" s="191"/>
      <c r="R13" s="191"/>
      <c r="S13" s="200"/>
      <c r="T13" s="200"/>
      <c r="U13" s="200"/>
      <c r="V13" s="200"/>
      <c r="W13" s="200"/>
      <c r="X13" s="200"/>
      <c r="Y13" s="200"/>
      <c r="Z13" s="200"/>
      <c r="AA13" s="200"/>
      <c r="AB13" s="200"/>
      <c r="AD13" s="200"/>
      <c r="AE13" s="200"/>
      <c r="AF13" s="200"/>
      <c r="AG13" s="200"/>
      <c r="AH13" s="200"/>
      <c r="AI13" s="200"/>
      <c r="AJ13" s="201"/>
      <c r="AK13" s="201"/>
      <c r="AL13" s="201"/>
      <c r="AN13" s="192"/>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R13" s="194"/>
    </row>
    <row r="14" spans="2:71" ht="18" customHeight="1">
      <c r="B14" s="199"/>
      <c r="C14" s="207"/>
      <c r="D14" s="199" t="s">
        <v>349</v>
      </c>
      <c r="E14" s="191"/>
      <c r="F14" s="191"/>
      <c r="G14" s="191"/>
      <c r="H14" s="191"/>
      <c r="I14" s="206" t="s">
        <v>350</v>
      </c>
      <c r="J14" s="191"/>
      <c r="L14" s="191"/>
      <c r="M14" s="191"/>
      <c r="N14" s="191"/>
      <c r="O14" s="191"/>
      <c r="P14" s="191"/>
      <c r="Q14" s="191"/>
      <c r="R14" s="191"/>
      <c r="S14" s="200"/>
      <c r="T14" s="200"/>
      <c r="U14" s="200"/>
      <c r="V14" s="200"/>
      <c r="W14" s="200"/>
      <c r="X14" s="200"/>
      <c r="Y14" s="200"/>
      <c r="Z14" s="200"/>
      <c r="AA14" s="200"/>
      <c r="AB14" s="200"/>
      <c r="AD14" s="200"/>
      <c r="AE14" s="200"/>
      <c r="AF14" s="200"/>
      <c r="AG14" s="200"/>
      <c r="AH14" s="208"/>
      <c r="AI14" s="208"/>
      <c r="AJ14" s="209"/>
      <c r="AK14" s="201"/>
      <c r="AL14" s="201"/>
      <c r="AN14" s="192"/>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R14" s="194"/>
    </row>
    <row r="15" spans="2:71" ht="18" customHeight="1">
      <c r="B15" s="199"/>
      <c r="C15" s="199"/>
      <c r="D15" s="190"/>
      <c r="E15" s="191"/>
      <c r="F15" s="191"/>
      <c r="G15" s="191"/>
      <c r="H15" s="191"/>
      <c r="I15" s="190" t="s">
        <v>351</v>
      </c>
      <c r="J15" s="191"/>
      <c r="L15" s="191"/>
      <c r="M15" s="191"/>
      <c r="N15" s="191"/>
      <c r="O15" s="191"/>
      <c r="P15" s="191"/>
      <c r="Q15" s="191"/>
      <c r="R15" s="191"/>
      <c r="S15" s="200"/>
      <c r="T15" s="200"/>
      <c r="U15" s="200"/>
      <c r="V15" s="200"/>
      <c r="W15" s="200"/>
      <c r="X15" s="200"/>
      <c r="Y15" s="200"/>
      <c r="Z15" s="200"/>
      <c r="AA15" s="200"/>
      <c r="AB15" s="200"/>
      <c r="AD15" s="200"/>
      <c r="AE15" s="200"/>
      <c r="AF15" s="200"/>
      <c r="AG15" s="200"/>
      <c r="AH15" s="200"/>
      <c r="AI15" s="200"/>
      <c r="AJ15" s="201"/>
      <c r="AK15" s="201"/>
      <c r="AL15" s="201"/>
      <c r="AN15" s="192"/>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R15" s="194"/>
    </row>
    <row r="16" spans="2:71" ht="11.45" customHeight="1" thickBot="1"/>
    <row r="17" spans="2:70" ht="16.899999999999999" customHeight="1">
      <c r="B17" s="210" t="s">
        <v>352</v>
      </c>
      <c r="C17" s="496">
        <f>EOMONTH(E5,-1)+1</f>
        <v>45658</v>
      </c>
      <c r="D17" s="497"/>
      <c r="E17" s="497"/>
      <c r="F17" s="497"/>
      <c r="G17" s="497"/>
      <c r="H17" s="497"/>
      <c r="I17" s="497"/>
      <c r="J17" s="497"/>
      <c r="K17" s="497"/>
      <c r="L17" s="497"/>
      <c r="M17" s="497"/>
      <c r="N17" s="497"/>
      <c r="O17" s="497"/>
      <c r="P17" s="497"/>
      <c r="Q17" s="497"/>
      <c r="R17" s="497"/>
      <c r="S17" s="497"/>
      <c r="T17" s="497"/>
      <c r="U17" s="497"/>
      <c r="V17" s="497"/>
      <c r="W17" s="497"/>
      <c r="X17" s="497"/>
      <c r="Y17" s="497"/>
      <c r="Z17" s="497"/>
      <c r="AA17" s="497"/>
      <c r="AB17" s="497"/>
      <c r="AC17" s="497"/>
      <c r="AD17" s="497"/>
      <c r="AE17" s="497"/>
      <c r="AF17" s="497"/>
      <c r="AG17" s="497"/>
      <c r="AH17" s="498" t="s">
        <v>353</v>
      </c>
      <c r="AI17" s="499"/>
      <c r="AJ17" s="499"/>
      <c r="AK17" s="500"/>
      <c r="AL17" s="501"/>
      <c r="AM17" s="498" t="s">
        <v>354</v>
      </c>
      <c r="AN17" s="499"/>
      <c r="AO17" s="499"/>
      <c r="AP17" s="500"/>
      <c r="AQ17" s="260"/>
      <c r="AR17" s="260"/>
      <c r="AS17" s="260"/>
      <c r="AT17" s="260"/>
      <c r="AU17" s="260"/>
      <c r="AV17" s="260"/>
      <c r="AW17" s="260"/>
      <c r="AX17" s="260"/>
      <c r="AY17" s="260"/>
      <c r="AZ17" s="260"/>
      <c r="BA17" s="260"/>
      <c r="BB17" s="260"/>
      <c r="BC17" s="260"/>
      <c r="BD17" s="260"/>
      <c r="BE17" s="260"/>
      <c r="BF17" s="260"/>
      <c r="BG17" s="260"/>
      <c r="BH17" s="260"/>
      <c r="BI17" s="260"/>
      <c r="BJ17" s="260"/>
      <c r="BK17" s="260"/>
      <c r="BL17" s="260"/>
      <c r="BM17" s="260"/>
      <c r="BN17" s="260"/>
      <c r="BO17" s="260"/>
      <c r="BP17" s="260"/>
    </row>
    <row r="18" spans="2:70" ht="15" customHeight="1">
      <c r="B18" s="211" t="s">
        <v>355</v>
      </c>
      <c r="C18" s="212" t="str">
        <f>IF($C17+COLUMN(C18)-COLUMN($B18)-1&lt;$E$5,"",IF($C17+COLUMN(C18)-COLUMN($B18)-1&gt;=EOMONTH($C17,0)+1,"",$C17+COLUMN(C18)-COLUMN($B18)-1))</f>
        <v/>
      </c>
      <c r="D18" s="212" t="str">
        <f t="shared" ref="D18:AG18" si="0">IF($C17+COLUMN(D18)-COLUMN($B18)-1&lt;$E$5,"",IF($C17+COLUMN(D18)-COLUMN($B18)-1&gt;=EOMONTH($C17,0)+1,"",$C17+COLUMN(D18)-COLUMN($B18)-1))</f>
        <v/>
      </c>
      <c r="E18" s="212" t="str">
        <f t="shared" si="0"/>
        <v/>
      </c>
      <c r="F18" s="212" t="str">
        <f t="shared" si="0"/>
        <v/>
      </c>
      <c r="G18" s="212" t="str">
        <f t="shared" si="0"/>
        <v/>
      </c>
      <c r="H18" s="212" t="str">
        <f t="shared" si="0"/>
        <v/>
      </c>
      <c r="I18" s="212">
        <f t="shared" si="0"/>
        <v>45664</v>
      </c>
      <c r="J18" s="212">
        <f t="shared" si="0"/>
        <v>45665</v>
      </c>
      <c r="K18" s="212">
        <f t="shared" si="0"/>
        <v>45666</v>
      </c>
      <c r="L18" s="212">
        <f t="shared" si="0"/>
        <v>45667</v>
      </c>
      <c r="M18" s="212">
        <f t="shared" si="0"/>
        <v>45668</v>
      </c>
      <c r="N18" s="212">
        <f t="shared" si="0"/>
        <v>45669</v>
      </c>
      <c r="O18" s="212">
        <f t="shared" si="0"/>
        <v>45670</v>
      </c>
      <c r="P18" s="212">
        <f t="shared" si="0"/>
        <v>45671</v>
      </c>
      <c r="Q18" s="212">
        <f t="shared" si="0"/>
        <v>45672</v>
      </c>
      <c r="R18" s="212">
        <f t="shared" si="0"/>
        <v>45673</v>
      </c>
      <c r="S18" s="212">
        <f t="shared" si="0"/>
        <v>45674</v>
      </c>
      <c r="T18" s="212">
        <f t="shared" si="0"/>
        <v>45675</v>
      </c>
      <c r="U18" s="212">
        <f t="shared" si="0"/>
        <v>45676</v>
      </c>
      <c r="V18" s="212">
        <f t="shared" si="0"/>
        <v>45677</v>
      </c>
      <c r="W18" s="212">
        <f t="shared" si="0"/>
        <v>45678</v>
      </c>
      <c r="X18" s="212">
        <f t="shared" si="0"/>
        <v>45679</v>
      </c>
      <c r="Y18" s="212">
        <f t="shared" si="0"/>
        <v>45680</v>
      </c>
      <c r="Z18" s="212">
        <f t="shared" si="0"/>
        <v>45681</v>
      </c>
      <c r="AA18" s="212">
        <f t="shared" si="0"/>
        <v>45682</v>
      </c>
      <c r="AB18" s="212">
        <f t="shared" si="0"/>
        <v>45683</v>
      </c>
      <c r="AC18" s="212">
        <f t="shared" si="0"/>
        <v>45684</v>
      </c>
      <c r="AD18" s="212">
        <f t="shared" si="0"/>
        <v>45685</v>
      </c>
      <c r="AE18" s="212">
        <f t="shared" si="0"/>
        <v>45686</v>
      </c>
      <c r="AF18" s="212">
        <f t="shared" si="0"/>
        <v>45687</v>
      </c>
      <c r="AG18" s="213">
        <f t="shared" si="0"/>
        <v>45688</v>
      </c>
      <c r="AH18" s="511" t="s">
        <v>404</v>
      </c>
      <c r="AI18" s="514" t="s">
        <v>405</v>
      </c>
      <c r="AJ18" s="514" t="s">
        <v>406</v>
      </c>
      <c r="AK18" s="522" t="s">
        <v>407</v>
      </c>
      <c r="AL18" s="502"/>
      <c r="AM18" s="511" t="s">
        <v>404</v>
      </c>
      <c r="AN18" s="514" t="s">
        <v>405</v>
      </c>
      <c r="AO18" s="514" t="s">
        <v>406</v>
      </c>
      <c r="AP18" s="517" t="str">
        <f>IF(C17="","",IF(C25="","　達成状況",""))</f>
        <v/>
      </c>
      <c r="AQ18" s="261"/>
      <c r="AR18" s="261"/>
      <c r="AS18" s="261"/>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row>
    <row r="19" spans="2:70" ht="15" customHeight="1">
      <c r="B19" s="211" t="s">
        <v>360</v>
      </c>
      <c r="C19" s="214" t="str">
        <f>IFERROR(IF(COUNTIF(BD!$F$3:$F$281,週休2日計画実績表!C18)&gt;0,"休",IF(OR(WEEKDAY(C18)=1,WEEKDAY(C18)=7),TEXT(C18,"aaa"),IF(COUNTIF(BD!$B$3:$B$548,週休2日計画実績表!C18)&gt;0,"祝",週休2日計画実績表!C18))),"")</f>
        <v/>
      </c>
      <c r="D19" s="214" t="str">
        <f>IFERROR(IF(COUNTIF(BD!$F$3:$F$281,週休2日計画実績表!D18)&gt;0,"休",IF(OR(WEEKDAY(D18)=1,WEEKDAY(D18)=7),TEXT(D18,"aaa"),IF(COUNTIF(BD!$B$3:$B$548,週休2日計画実績表!D18)&gt;0,"祝",週休2日計画実績表!D18))),"")</f>
        <v/>
      </c>
      <c r="E19" s="214" t="str">
        <f>IFERROR(IF(COUNTIF(BD!$F$3:$F$281,週休2日計画実績表!E18)&gt;0,"休",IF(OR(WEEKDAY(E18)=1,WEEKDAY(E18)=7),TEXT(E18,"aaa"),IF(COUNTIF(BD!$B$3:$B$548,週休2日計画実績表!E18)&gt;0,"祝",週休2日計画実績表!E18))),"")</f>
        <v/>
      </c>
      <c r="F19" s="214" t="str">
        <f>IFERROR(IF(COUNTIF(BD!$F$3:$F$281,週休2日計画実績表!F18)&gt;0,"休",IF(OR(WEEKDAY(F18)=1,WEEKDAY(F18)=7),TEXT(F18,"aaa"),IF(COUNTIF(BD!$B$3:$B$548,週休2日計画実績表!F18)&gt;0,"祝",週休2日計画実績表!F18))),"")</f>
        <v/>
      </c>
      <c r="G19" s="214" t="str">
        <f>IFERROR(IF(COUNTIF(BD!$F$3:$F$281,週休2日計画実績表!G18)&gt;0,"休",IF(OR(WEEKDAY(G18)=1,WEEKDAY(G18)=7),TEXT(G18,"aaa"),IF(COUNTIF(BD!$B$3:$B$548,週休2日計画実績表!G18)&gt;0,"祝",週休2日計画実績表!G18))),"")</f>
        <v/>
      </c>
      <c r="H19" s="214" t="str">
        <f>IFERROR(IF(COUNTIF(BD!$F$3:$F$281,週休2日計画実績表!H18)&gt;0,"休",IF(OR(WEEKDAY(H18)=1,WEEKDAY(H18)=7),TEXT(H18,"aaa"),IF(COUNTIF(BD!$B$3:$B$548,週休2日計画実績表!H18)&gt;0,"祝",週休2日計画実績表!H18))),"")</f>
        <v/>
      </c>
      <c r="I19" s="214">
        <f>IFERROR(IF(COUNTIF(BD!$F$3:$F$281,週休2日計画実績表!I18)&gt;0,"休",IF(OR(WEEKDAY(I18)=1,WEEKDAY(I18)=7),TEXT(I18,"aaa"),IF(COUNTIF(BD!$B$3:$B$548,週休2日計画実績表!I18)&gt;0,"祝",週休2日計画実績表!I18))),"")</f>
        <v>45664</v>
      </c>
      <c r="J19" s="214">
        <f>IFERROR(IF(COUNTIF(BD!$F$3:$F$281,週休2日計画実績表!J18)&gt;0,"休",IF(OR(WEEKDAY(J18)=1,WEEKDAY(J18)=7),TEXT(J18,"aaa"),IF(COUNTIF(BD!$B$3:$B$548,週休2日計画実績表!J18)&gt;0,"祝",週休2日計画実績表!J18))),"")</f>
        <v>45665</v>
      </c>
      <c r="K19" s="214">
        <f>IFERROR(IF(COUNTIF(BD!$F$3:$F$281,週休2日計画実績表!K18)&gt;0,"休",IF(OR(WEEKDAY(K18)=1,WEEKDAY(K18)=7),TEXT(K18,"aaa"),IF(COUNTIF(BD!$B$3:$B$548,週休2日計画実績表!K18)&gt;0,"祝",週休2日計画実績表!K18))),"")</f>
        <v>45666</v>
      </c>
      <c r="L19" s="214">
        <f>IFERROR(IF(COUNTIF(BD!$F$3:$F$281,週休2日計画実績表!L18)&gt;0,"休",IF(OR(WEEKDAY(L18)=1,WEEKDAY(L18)=7),TEXT(L18,"aaa"),IF(COUNTIF(BD!$B$3:$B$548,週休2日計画実績表!L18)&gt;0,"祝",週休2日計画実績表!L18))),"")</f>
        <v>45667</v>
      </c>
      <c r="M19" s="214" t="str">
        <f>IFERROR(IF(COUNTIF(BD!$F$3:$F$281,週休2日計画実績表!M18)&gt;0,"休",IF(OR(WEEKDAY(M18)=1,WEEKDAY(M18)=7),TEXT(M18,"aaa"),IF(COUNTIF(BD!$B$3:$B$548,週休2日計画実績表!M18)&gt;0,"祝",週休2日計画実績表!M18))),"")</f>
        <v>土</v>
      </c>
      <c r="N19" s="214" t="str">
        <f>IFERROR(IF(COUNTIF(BD!$F$3:$F$281,週休2日計画実績表!N18)&gt;0,"休",IF(OR(WEEKDAY(N18)=1,WEEKDAY(N18)=7),TEXT(N18,"aaa"),IF(COUNTIF(BD!$B$3:$B$548,週休2日計画実績表!N18)&gt;0,"祝",週休2日計画実績表!N18))),"")</f>
        <v>日</v>
      </c>
      <c r="O19" s="214" t="str">
        <f>IFERROR(IF(COUNTIF(BD!$F$3:$F$281,週休2日計画実績表!O18)&gt;0,"休",IF(OR(WEEKDAY(O18)=1,WEEKDAY(O18)=7),TEXT(O18,"aaa"),IF(COUNTIF(BD!$B$3:$B$548,週休2日計画実績表!O18)&gt;0,"祝",週休2日計画実績表!O18))),"")</f>
        <v>祝</v>
      </c>
      <c r="P19" s="214">
        <f>IFERROR(IF(COUNTIF(BD!$F$3:$F$281,週休2日計画実績表!P18)&gt;0,"休",IF(OR(WEEKDAY(P18)=1,WEEKDAY(P18)=7),TEXT(P18,"aaa"),IF(COUNTIF(BD!$B$3:$B$548,週休2日計画実績表!P18)&gt;0,"祝",週休2日計画実績表!P18))),"")</f>
        <v>45671</v>
      </c>
      <c r="Q19" s="214">
        <f>IFERROR(IF(COUNTIF(BD!$F$3:$F$281,週休2日計画実績表!Q18)&gt;0,"休",IF(OR(WEEKDAY(Q18)=1,WEEKDAY(Q18)=7),TEXT(Q18,"aaa"),IF(COUNTIF(BD!$B$3:$B$548,週休2日計画実績表!Q18)&gt;0,"祝",週休2日計画実績表!Q18))),"")</f>
        <v>45672</v>
      </c>
      <c r="R19" s="214">
        <f>IFERROR(IF(COUNTIF(BD!$F$3:$F$281,週休2日計画実績表!R18)&gt;0,"休",IF(OR(WEEKDAY(R18)=1,WEEKDAY(R18)=7),TEXT(R18,"aaa"),IF(COUNTIF(BD!$B$3:$B$548,週休2日計画実績表!R18)&gt;0,"祝",週休2日計画実績表!R18))),"")</f>
        <v>45673</v>
      </c>
      <c r="S19" s="214">
        <f>IFERROR(IF(COUNTIF(BD!$F$3:$F$281,週休2日計画実績表!S18)&gt;0,"休",IF(OR(WEEKDAY(S18)=1,WEEKDAY(S18)=7),TEXT(S18,"aaa"),IF(COUNTIF(BD!$B$3:$B$548,週休2日計画実績表!S18)&gt;0,"祝",週休2日計画実績表!S18))),"")</f>
        <v>45674</v>
      </c>
      <c r="T19" s="214" t="str">
        <f>IFERROR(IF(COUNTIF(BD!$F$3:$F$281,週休2日計画実績表!T18)&gt;0,"休",IF(OR(WEEKDAY(T18)=1,WEEKDAY(T18)=7),TEXT(T18,"aaa"),IF(COUNTIF(BD!$B$3:$B$548,週休2日計画実績表!T18)&gt;0,"祝",週休2日計画実績表!T18))),"")</f>
        <v>土</v>
      </c>
      <c r="U19" s="214" t="str">
        <f>IFERROR(IF(COUNTIF(BD!$F$3:$F$281,週休2日計画実績表!U18)&gt;0,"休",IF(OR(WEEKDAY(U18)=1,WEEKDAY(U18)=7),TEXT(U18,"aaa"),IF(COUNTIF(BD!$B$3:$B$548,週休2日計画実績表!U18)&gt;0,"祝",週休2日計画実績表!U18))),"")</f>
        <v>日</v>
      </c>
      <c r="V19" s="214">
        <f>IFERROR(IF(COUNTIF(BD!$F$3:$F$281,週休2日計画実績表!V18)&gt;0,"休",IF(OR(WEEKDAY(V18)=1,WEEKDAY(V18)=7),TEXT(V18,"aaa"),IF(COUNTIF(BD!$B$3:$B$548,週休2日計画実績表!V18)&gt;0,"祝",週休2日計画実績表!V18))),"")</f>
        <v>45677</v>
      </c>
      <c r="W19" s="214">
        <f>IFERROR(IF(COUNTIF(BD!$F$3:$F$281,週休2日計画実績表!W18)&gt;0,"休",IF(OR(WEEKDAY(W18)=1,WEEKDAY(W18)=7),TEXT(W18,"aaa"),IF(COUNTIF(BD!$B$3:$B$548,週休2日計画実績表!W18)&gt;0,"祝",週休2日計画実績表!W18))),"")</f>
        <v>45678</v>
      </c>
      <c r="X19" s="214">
        <f>IFERROR(IF(COUNTIF(BD!$F$3:$F$281,週休2日計画実績表!X18)&gt;0,"休",IF(OR(WEEKDAY(X18)=1,WEEKDAY(X18)=7),TEXT(X18,"aaa"),IF(COUNTIF(BD!$B$3:$B$548,週休2日計画実績表!X18)&gt;0,"祝",週休2日計画実績表!X18))),"")</f>
        <v>45679</v>
      </c>
      <c r="Y19" s="214">
        <f>IFERROR(IF(COUNTIF(BD!$F$3:$F$281,週休2日計画実績表!Y18)&gt;0,"休",IF(OR(WEEKDAY(Y18)=1,WEEKDAY(Y18)=7),TEXT(Y18,"aaa"),IF(COUNTIF(BD!$B$3:$B$548,週休2日計画実績表!Y18)&gt;0,"祝",週休2日計画実績表!Y18))),"")</f>
        <v>45680</v>
      </c>
      <c r="Z19" s="214">
        <f>IFERROR(IF(COUNTIF(BD!$F$3:$F$281,週休2日計画実績表!Z18)&gt;0,"休",IF(OR(WEEKDAY(Z18)=1,WEEKDAY(Z18)=7),TEXT(Z18,"aaa"),IF(COUNTIF(BD!$B$3:$B$548,週休2日計画実績表!Z18)&gt;0,"祝",週休2日計画実績表!Z18))),"")</f>
        <v>45681</v>
      </c>
      <c r="AA19" s="214" t="str">
        <f>IFERROR(IF(COUNTIF(BD!$F$3:$F$281,週休2日計画実績表!AA18)&gt;0,"休",IF(OR(WEEKDAY(AA18)=1,WEEKDAY(AA18)=7),TEXT(AA18,"aaa"),IF(COUNTIF(BD!$B$3:$B$548,週休2日計画実績表!AA18)&gt;0,"祝",週休2日計画実績表!AA18))),"")</f>
        <v>土</v>
      </c>
      <c r="AB19" s="214" t="str">
        <f>IFERROR(IF(COUNTIF(BD!$F$3:$F$281,週休2日計画実績表!AB18)&gt;0,"休",IF(OR(WEEKDAY(AB18)=1,WEEKDAY(AB18)=7),TEXT(AB18,"aaa"),IF(COUNTIF(BD!$B$3:$B$548,週休2日計画実績表!AB18)&gt;0,"祝",週休2日計画実績表!AB18))),"")</f>
        <v>日</v>
      </c>
      <c r="AC19" s="214">
        <f>IFERROR(IF(COUNTIF(BD!$F$3:$F$281,週休2日計画実績表!AC18)&gt;0,"休",IF(OR(WEEKDAY(AC18)=1,WEEKDAY(AC18)=7),TEXT(AC18,"aaa"),IF(COUNTIF(BD!$B$3:$B$548,週休2日計画実績表!AC18)&gt;0,"祝",週休2日計画実績表!AC18))),"")</f>
        <v>45684</v>
      </c>
      <c r="AD19" s="214">
        <f>IFERROR(IF(COUNTIF(BD!$F$3:$F$281,週休2日計画実績表!AD18)&gt;0,"休",IF(OR(WEEKDAY(AD18)=1,WEEKDAY(AD18)=7),TEXT(AD18,"aaa"),IF(COUNTIF(BD!$B$3:$B$548,週休2日計画実績表!AD18)&gt;0,"祝",週休2日計画実績表!AD18))),"")</f>
        <v>45685</v>
      </c>
      <c r="AE19" s="214">
        <f>IFERROR(IF(COUNTIF(BD!$F$3:$F$281,週休2日計画実績表!AE18)&gt;0,"休",IF(OR(WEEKDAY(AE18)=1,WEEKDAY(AE18)=7),TEXT(AE18,"aaa"),IF(COUNTIF(BD!$B$3:$B$548,週休2日計画実績表!AE18)&gt;0,"祝",週休2日計画実績表!AE18))),"")</f>
        <v>45686</v>
      </c>
      <c r="AF19" s="214">
        <f>IFERROR(IF(COUNTIF(BD!$F$3:$F$281,週休2日計画実績表!AF18)&gt;0,"休",IF(OR(WEEKDAY(AF18)=1,WEEKDAY(AF18)=7),TEXT(AF18,"aaa"),IF(COUNTIF(BD!$B$3:$B$548,週休2日計画実績表!AF18)&gt;0,"祝",週休2日計画実績表!AF18))),"")</f>
        <v>45687</v>
      </c>
      <c r="AG19" s="214">
        <f>IFERROR(IF(COUNTIF(BD!$F$3:$F$281,週休2日計画実績表!AG18)&gt;0,"休",IF(OR(WEEKDAY(AG18)=1,WEEKDAY(AG18)=7),TEXT(AG18,"aaa"),IF(COUNTIF(BD!$B$3:$B$548,週休2日計画実績表!AG18)&gt;0,"祝",週休2日計画実績表!AG18))),"")</f>
        <v>45688</v>
      </c>
      <c r="AH19" s="512"/>
      <c r="AI19" s="515"/>
      <c r="AJ19" s="515"/>
      <c r="AK19" s="523"/>
      <c r="AL19" s="502"/>
      <c r="AM19" s="512"/>
      <c r="AN19" s="515"/>
      <c r="AO19" s="515"/>
      <c r="AP19" s="517"/>
      <c r="AQ19" s="261"/>
      <c r="AR19" s="261"/>
      <c r="AS19" s="261"/>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row>
    <row r="20" spans="2:70" ht="15" hidden="1" customHeight="1">
      <c r="B20" s="211"/>
      <c r="C20" s="214" t="str">
        <f t="shared" ref="C20:F20" si="1">IF(OR(C19="",C19="休"),"","有")</f>
        <v/>
      </c>
      <c r="D20" s="214" t="str">
        <f t="shared" si="1"/>
        <v/>
      </c>
      <c r="E20" s="214" t="str">
        <f t="shared" si="1"/>
        <v/>
      </c>
      <c r="F20" s="214" t="str">
        <f t="shared" si="1"/>
        <v/>
      </c>
      <c r="G20" s="214" t="str">
        <f>IF(OR(G19="",G19="休"),"","有")</f>
        <v/>
      </c>
      <c r="H20" s="214" t="str">
        <f t="shared" ref="H20:AG20" si="2">IF(OR(H19="",H19="休"),"","有")</f>
        <v/>
      </c>
      <c r="I20" s="214" t="str">
        <f t="shared" si="2"/>
        <v>有</v>
      </c>
      <c r="J20" s="214" t="str">
        <f t="shared" si="2"/>
        <v>有</v>
      </c>
      <c r="K20" s="214" t="str">
        <f t="shared" si="2"/>
        <v>有</v>
      </c>
      <c r="L20" s="214" t="str">
        <f t="shared" si="2"/>
        <v>有</v>
      </c>
      <c r="M20" s="214" t="str">
        <f t="shared" si="2"/>
        <v>有</v>
      </c>
      <c r="N20" s="214" t="str">
        <f t="shared" si="2"/>
        <v>有</v>
      </c>
      <c r="O20" s="214" t="str">
        <f t="shared" si="2"/>
        <v>有</v>
      </c>
      <c r="P20" s="214" t="str">
        <f t="shared" si="2"/>
        <v>有</v>
      </c>
      <c r="Q20" s="214" t="str">
        <f t="shared" si="2"/>
        <v>有</v>
      </c>
      <c r="R20" s="214" t="str">
        <f t="shared" si="2"/>
        <v>有</v>
      </c>
      <c r="S20" s="214" t="str">
        <f t="shared" si="2"/>
        <v>有</v>
      </c>
      <c r="T20" s="214" t="str">
        <f t="shared" si="2"/>
        <v>有</v>
      </c>
      <c r="U20" s="214" t="str">
        <f t="shared" si="2"/>
        <v>有</v>
      </c>
      <c r="V20" s="214" t="str">
        <f t="shared" si="2"/>
        <v>有</v>
      </c>
      <c r="W20" s="214" t="str">
        <f t="shared" si="2"/>
        <v>有</v>
      </c>
      <c r="X20" s="214" t="str">
        <f t="shared" si="2"/>
        <v>有</v>
      </c>
      <c r="Y20" s="214" t="str">
        <f t="shared" si="2"/>
        <v>有</v>
      </c>
      <c r="Z20" s="214" t="str">
        <f t="shared" si="2"/>
        <v>有</v>
      </c>
      <c r="AA20" s="214" t="str">
        <f t="shared" si="2"/>
        <v>有</v>
      </c>
      <c r="AB20" s="214" t="str">
        <f t="shared" si="2"/>
        <v>有</v>
      </c>
      <c r="AC20" s="214" t="str">
        <f t="shared" si="2"/>
        <v>有</v>
      </c>
      <c r="AD20" s="214" t="str">
        <f t="shared" si="2"/>
        <v>有</v>
      </c>
      <c r="AE20" s="214" t="str">
        <f t="shared" si="2"/>
        <v>有</v>
      </c>
      <c r="AF20" s="214" t="str">
        <f t="shared" si="2"/>
        <v>有</v>
      </c>
      <c r="AG20" s="214" t="str">
        <f t="shared" si="2"/>
        <v>有</v>
      </c>
      <c r="AH20" s="512"/>
      <c r="AI20" s="515"/>
      <c r="AJ20" s="515"/>
      <c r="AK20" s="523"/>
      <c r="AL20" s="502"/>
      <c r="AM20" s="512"/>
      <c r="AN20" s="515"/>
      <c r="AO20" s="515"/>
      <c r="AP20" s="517"/>
      <c r="AQ20" s="261"/>
      <c r="AR20" s="261"/>
      <c r="AS20" s="261"/>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15"/>
    </row>
    <row r="21" spans="2:70" s="220" customFormat="1" ht="60" customHeight="1">
      <c r="B21" s="216" t="s">
        <v>361</v>
      </c>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8"/>
      <c r="AH21" s="513"/>
      <c r="AI21" s="516"/>
      <c r="AJ21" s="516"/>
      <c r="AK21" s="524"/>
      <c r="AL21" s="502"/>
      <c r="AM21" s="513"/>
      <c r="AN21" s="516"/>
      <c r="AO21" s="516"/>
      <c r="AP21" s="517"/>
      <c r="AQ21" s="261"/>
      <c r="AR21" s="261"/>
      <c r="AS21" s="261"/>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19"/>
    </row>
    <row r="22" spans="2:70" s="224" customFormat="1" ht="15" customHeight="1">
      <c r="B22" s="211" t="s">
        <v>362</v>
      </c>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11">
        <f>IF(C17="","",COUNTIF(C22:AG22,"○"))</f>
        <v>0</v>
      </c>
      <c r="AI22" s="221">
        <f>IF(C17="","",COUNTA(C18:AG18)-COUNTIF(C20:AG20,"")-COUNTIF(C22:AG22,"/"))</f>
        <v>25</v>
      </c>
      <c r="AJ22" s="222">
        <f>IFERROR(AH22/AI22,"")</f>
        <v>0</v>
      </c>
      <c r="AK22" s="223" t="str">
        <f>IF(C17="","",IF(AI22=0,"",IF(COUNTIFS(C19:AG19,"日",C22:AG22,"")+COUNTIFS(C19:AG19,"日",C22:AG22,"○")+COUNTIFS(C19:AG19,"土",C22:AG22,"")+COUNTIFS(C19:AG19,"土",C22:AG22,"○")&lt;=COUNTIF(C22:AG22,"○"),"○",IF(AH22/AI22&gt;=2/7,"○","-"))))</f>
        <v>-</v>
      </c>
      <c r="AM22" s="211">
        <f>AH22</f>
        <v>0</v>
      </c>
      <c r="AN22" s="221">
        <f>AI22</f>
        <v>25</v>
      </c>
      <c r="AO22" s="222">
        <f>IFERROR(AM22/AN22,"")</f>
        <v>0</v>
      </c>
      <c r="AP22" s="225" t="str">
        <f>IF(C17="","",IF(C25="",IF(AM22/AN22&gt;=2/7,"OK","NG"),""))</f>
        <v/>
      </c>
      <c r="AQ22" s="262"/>
      <c r="AR22" s="262"/>
      <c r="AS22" s="262"/>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R22" s="226"/>
    </row>
    <row r="23" spans="2:70" s="224" customFormat="1" ht="15" customHeight="1" thickBot="1">
      <c r="B23" s="227" t="s">
        <v>275</v>
      </c>
      <c r="C23" s="228"/>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7">
        <f>IF(C17="","",COUNTIF(C23:AG23,"●"))</f>
        <v>0</v>
      </c>
      <c r="AI23" s="228">
        <f>IF(C17="","",COUNTA(C18:AG18)-COUNTIF(C20:AG20,"")-COUNTIF(C23:AG23,"/"))</f>
        <v>25</v>
      </c>
      <c r="AJ23" s="229">
        <f>IFERROR(AH23/AI23,"")</f>
        <v>0</v>
      </c>
      <c r="AK23" s="230" t="str">
        <f>IF(C17="","",IF(AI23=0,"",IF(COUNTIFS(C19:AG19,"日",C23:AG23,"")+COUNTIFS(C19:AG19,"日",C23:AG23,"●")+COUNTIFS(C19:AG19,"土",C23:AG23,"")+COUNTIFS(C19:AG19,"土",C23:AG23,"●")&lt;=COUNTIF(C23:AG23,"●"),"○",IF(AH23/AI23&gt;=2/7,"○","-"))))</f>
        <v>-</v>
      </c>
      <c r="AM23" s="227">
        <f>AH23</f>
        <v>0</v>
      </c>
      <c r="AN23" s="228">
        <f>AI23</f>
        <v>25</v>
      </c>
      <c r="AO23" s="229">
        <f>IFERROR(AM23/AN23,"")</f>
        <v>0</v>
      </c>
      <c r="AP23" s="231" t="str">
        <f>IF(C17="","",IF(C25="",IF(AM23/AN23&gt;=2/7,"OK","NG"),""))</f>
        <v/>
      </c>
      <c r="AQ23" s="263"/>
      <c r="AR23" s="263"/>
      <c r="AS23" s="263"/>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15"/>
    </row>
    <row r="24" spans="2:70" ht="18" customHeight="1" thickBot="1">
      <c r="AP24" s="224"/>
      <c r="AQ24" s="224"/>
      <c r="AR24" s="224"/>
      <c r="AS24" s="224"/>
      <c r="AT24" s="224"/>
      <c r="AU24" s="224"/>
      <c r="AV24" s="224"/>
      <c r="AW24" s="224"/>
      <c r="AX24" s="224"/>
      <c r="AY24" s="224"/>
      <c r="AZ24" s="224"/>
      <c r="BA24" s="224"/>
      <c r="BB24" s="224"/>
      <c r="BC24" s="224"/>
      <c r="BD24" s="224"/>
      <c r="BE24" s="224"/>
      <c r="BF24" s="224"/>
      <c r="BG24" s="224"/>
      <c r="BH24" s="224"/>
      <c r="BI24" s="224"/>
      <c r="BJ24" s="224"/>
      <c r="BK24" s="224"/>
      <c r="BL24" s="224"/>
      <c r="BM24" s="224"/>
      <c r="BN24" s="224"/>
      <c r="BO24" s="224"/>
      <c r="BP24" s="224"/>
      <c r="BQ24" s="232"/>
    </row>
    <row r="25" spans="2:70" ht="16.899999999999999" customHeight="1">
      <c r="B25" s="210" t="str">
        <f>IF(C25="","","月")</f>
        <v>月</v>
      </c>
      <c r="C25" s="496">
        <f>IFERROR(IF(EOMONTH(C17,0)+1&gt;$L$5,"",EOMONTH(C17,0)+1),"")</f>
        <v>45689</v>
      </c>
      <c r="D25" s="497"/>
      <c r="E25" s="497"/>
      <c r="F25" s="497"/>
      <c r="G25" s="497"/>
      <c r="H25" s="497"/>
      <c r="I25" s="497"/>
      <c r="J25" s="497"/>
      <c r="K25" s="497"/>
      <c r="L25" s="497"/>
      <c r="M25" s="497"/>
      <c r="N25" s="497"/>
      <c r="O25" s="497"/>
      <c r="P25" s="497"/>
      <c r="Q25" s="497"/>
      <c r="R25" s="497"/>
      <c r="S25" s="497"/>
      <c r="T25" s="497"/>
      <c r="U25" s="497"/>
      <c r="V25" s="497"/>
      <c r="W25" s="497"/>
      <c r="X25" s="497"/>
      <c r="Y25" s="497"/>
      <c r="Z25" s="497"/>
      <c r="AA25" s="497"/>
      <c r="AB25" s="497"/>
      <c r="AC25" s="497"/>
      <c r="AD25" s="497"/>
      <c r="AE25" s="497"/>
      <c r="AF25" s="497"/>
      <c r="AG25" s="497"/>
      <c r="AH25" s="498" t="str">
        <f>IF(C25="","","月単位")</f>
        <v>月単位</v>
      </c>
      <c r="AI25" s="499"/>
      <c r="AJ25" s="499"/>
      <c r="AK25" s="500"/>
      <c r="AL25" s="501"/>
      <c r="AM25" s="498" t="str">
        <f>IF(C25="","","累計")</f>
        <v>累計</v>
      </c>
      <c r="AN25" s="499"/>
      <c r="AO25" s="499"/>
      <c r="AP25" s="500"/>
      <c r="AQ25" s="260"/>
      <c r="AR25" s="260"/>
      <c r="AS25" s="260"/>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row>
    <row r="26" spans="2:70" ht="15" customHeight="1">
      <c r="B26" s="211" t="str">
        <f>IF(C25="","","日")</f>
        <v>日</v>
      </c>
      <c r="C26" s="212">
        <f>IF($C25="","",IF($C25+COLUMN(C26)-COLUMN($B26)-1&gt;$L$5,"",IF($C25+COLUMN(C26)-COLUMN($B26)-1&gt;=EOMONTH($C25,0)+1,"",$C25+COLUMN(C26)-COLUMN($B26)-1)))</f>
        <v>45689</v>
      </c>
      <c r="D26" s="212">
        <f t="shared" ref="D26:AG26" si="3">IF($C25="","",IF($C25+COLUMN(D26)-COLUMN($B26)-1&gt;$L$5,"",IF($C25+COLUMN(D26)-COLUMN($B26)-1&gt;=EOMONTH($C25,0)+1,"",$C25+COLUMN(D26)-COLUMN($B26)-1)))</f>
        <v>45690</v>
      </c>
      <c r="E26" s="212">
        <f t="shared" si="3"/>
        <v>45691</v>
      </c>
      <c r="F26" s="212">
        <f t="shared" si="3"/>
        <v>45692</v>
      </c>
      <c r="G26" s="212">
        <f t="shared" si="3"/>
        <v>45693</v>
      </c>
      <c r="H26" s="212">
        <f t="shared" si="3"/>
        <v>45694</v>
      </c>
      <c r="I26" s="212">
        <f t="shared" si="3"/>
        <v>45695</v>
      </c>
      <c r="J26" s="212">
        <f t="shared" si="3"/>
        <v>45696</v>
      </c>
      <c r="K26" s="212">
        <f t="shared" si="3"/>
        <v>45697</v>
      </c>
      <c r="L26" s="212">
        <f t="shared" si="3"/>
        <v>45698</v>
      </c>
      <c r="M26" s="212">
        <f t="shared" si="3"/>
        <v>45699</v>
      </c>
      <c r="N26" s="212">
        <f t="shared" si="3"/>
        <v>45700</v>
      </c>
      <c r="O26" s="212">
        <f t="shared" si="3"/>
        <v>45701</v>
      </c>
      <c r="P26" s="212">
        <f t="shared" si="3"/>
        <v>45702</v>
      </c>
      <c r="Q26" s="212">
        <f t="shared" si="3"/>
        <v>45703</v>
      </c>
      <c r="R26" s="212">
        <f t="shared" si="3"/>
        <v>45704</v>
      </c>
      <c r="S26" s="212">
        <f t="shared" si="3"/>
        <v>45705</v>
      </c>
      <c r="T26" s="212">
        <f t="shared" si="3"/>
        <v>45706</v>
      </c>
      <c r="U26" s="212">
        <f t="shared" si="3"/>
        <v>45707</v>
      </c>
      <c r="V26" s="212">
        <f t="shared" si="3"/>
        <v>45708</v>
      </c>
      <c r="W26" s="212">
        <f t="shared" si="3"/>
        <v>45709</v>
      </c>
      <c r="X26" s="212">
        <f t="shared" si="3"/>
        <v>45710</v>
      </c>
      <c r="Y26" s="212">
        <f t="shared" si="3"/>
        <v>45711</v>
      </c>
      <c r="Z26" s="212">
        <f t="shared" si="3"/>
        <v>45712</v>
      </c>
      <c r="AA26" s="212">
        <f t="shared" si="3"/>
        <v>45713</v>
      </c>
      <c r="AB26" s="212">
        <f t="shared" si="3"/>
        <v>45714</v>
      </c>
      <c r="AC26" s="212">
        <f t="shared" si="3"/>
        <v>45715</v>
      </c>
      <c r="AD26" s="212">
        <f t="shared" si="3"/>
        <v>45716</v>
      </c>
      <c r="AE26" s="212" t="str">
        <f t="shared" si="3"/>
        <v/>
      </c>
      <c r="AF26" s="212" t="str">
        <f t="shared" si="3"/>
        <v/>
      </c>
      <c r="AG26" s="213" t="str">
        <f t="shared" si="3"/>
        <v/>
      </c>
      <c r="AH26" s="507" t="str">
        <f>IF(C25="","","閉所日数計")</f>
        <v>閉所日数計</v>
      </c>
      <c r="AI26" s="508" t="str">
        <f>IF(C25="","","対象日数計")</f>
        <v>対象日数計</v>
      </c>
      <c r="AJ26" s="508" t="str">
        <f>IF(C25="","","現場閉所率")</f>
        <v>現場閉所率</v>
      </c>
      <c r="AK26" s="509" t="str">
        <f>IF(C25="","","達成状況")</f>
        <v>達成状況</v>
      </c>
      <c r="AL26" s="502"/>
      <c r="AM26" s="507" t="str">
        <f>IF(C25="","","閉所日数計")</f>
        <v>閉所日数計</v>
      </c>
      <c r="AN26" s="508" t="str">
        <f>IF(C25="","","対象日数計")</f>
        <v>対象日数計</v>
      </c>
      <c r="AO26" s="508" t="str">
        <f>IF(C25="","","現場閉所率")</f>
        <v>現場閉所率</v>
      </c>
      <c r="AP26" s="510" t="str">
        <f>IF(C25="","",IF(C33="","達成状況",""))</f>
        <v/>
      </c>
      <c r="AQ26" s="264"/>
      <c r="AR26" s="264"/>
      <c r="AS26" s="264"/>
      <c r="AT26" s="264"/>
      <c r="AU26" s="264"/>
      <c r="AV26" s="264"/>
      <c r="AW26" s="264"/>
      <c r="AX26" s="264"/>
      <c r="AY26" s="264"/>
      <c r="AZ26" s="264"/>
      <c r="BA26" s="264"/>
      <c r="BB26" s="264"/>
      <c r="BC26" s="264"/>
      <c r="BD26" s="264"/>
      <c r="BE26" s="264"/>
      <c r="BF26" s="264"/>
      <c r="BG26" s="264"/>
      <c r="BH26" s="264"/>
      <c r="BI26" s="264"/>
      <c r="BJ26" s="264"/>
      <c r="BK26" s="264"/>
      <c r="BL26" s="264"/>
      <c r="BM26" s="264"/>
      <c r="BN26" s="264"/>
      <c r="BO26" s="264"/>
      <c r="BP26" s="264"/>
    </row>
    <row r="27" spans="2:70" ht="15" customHeight="1">
      <c r="B27" s="211" t="str">
        <f>IF(C25="","","曜日")</f>
        <v>曜日</v>
      </c>
      <c r="C27" s="214" t="str">
        <f>IFERROR(IF(COUNTIF(BD!$F$3:$F$281,週休2日計画実績表!C26)&gt;0,"休",IF(OR(WEEKDAY(C26)=1,WEEKDAY(C26)=7),TEXT(C26,"aaa"),IF(COUNTIF(BD!$B$3:$B$548,週休2日計画実績表!C26)&gt;0,"祝",週休2日計画実績表!C26))),"")</f>
        <v>土</v>
      </c>
      <c r="D27" s="214" t="str">
        <f>IFERROR(IF(COUNTIF(BD!$F$3:$F$281,週休2日計画実績表!D26)&gt;0,"休",IF(OR(WEEKDAY(D26)=1,WEEKDAY(D26)=7),TEXT(D26,"aaa"),IF(COUNTIF(BD!$B$3:$B$548,週休2日計画実績表!D26)&gt;0,"祝",週休2日計画実績表!D26))),"")</f>
        <v>日</v>
      </c>
      <c r="E27" s="214">
        <f>IFERROR(IF(COUNTIF(BD!$F$3:$F$281,週休2日計画実績表!E26)&gt;0,"休",IF(OR(WEEKDAY(E26)=1,WEEKDAY(E26)=7),TEXT(E26,"aaa"),IF(COUNTIF(BD!$B$3:$B$548,週休2日計画実績表!E26)&gt;0,"祝",週休2日計画実績表!E26))),"")</f>
        <v>45691</v>
      </c>
      <c r="F27" s="214">
        <f>IFERROR(IF(COUNTIF(BD!$F$3:$F$281,週休2日計画実績表!F26)&gt;0,"休",IF(OR(WEEKDAY(F26)=1,WEEKDAY(F26)=7),TEXT(F26,"aaa"),IF(COUNTIF(BD!$B$3:$B$548,週休2日計画実績表!F26)&gt;0,"祝",週休2日計画実績表!F26))),"")</f>
        <v>45692</v>
      </c>
      <c r="G27" s="214">
        <f>IFERROR(IF(COUNTIF(BD!$F$3:$F$281,週休2日計画実績表!G26)&gt;0,"休",IF(OR(WEEKDAY(G26)=1,WEEKDAY(G26)=7),TEXT(G26,"aaa"),IF(COUNTIF(BD!$B$3:$B$548,週休2日計画実績表!G26)&gt;0,"祝",週休2日計画実績表!G26))),"")</f>
        <v>45693</v>
      </c>
      <c r="H27" s="214">
        <f>IFERROR(IF(COUNTIF(BD!$F$3:$F$281,週休2日計画実績表!H26)&gt;0,"休",IF(OR(WEEKDAY(H26)=1,WEEKDAY(H26)=7),TEXT(H26,"aaa"),IF(COUNTIF(BD!$B$3:$B$548,週休2日計画実績表!H26)&gt;0,"祝",週休2日計画実績表!H26))),"")</f>
        <v>45694</v>
      </c>
      <c r="I27" s="214">
        <f>IFERROR(IF(COUNTIF(BD!$F$3:$F$281,週休2日計画実績表!I26)&gt;0,"休",IF(OR(WEEKDAY(I26)=1,WEEKDAY(I26)=7),TEXT(I26,"aaa"),IF(COUNTIF(BD!$B$3:$B$548,週休2日計画実績表!I26)&gt;0,"祝",週休2日計画実績表!I26))),"")</f>
        <v>45695</v>
      </c>
      <c r="J27" s="214" t="str">
        <f>IFERROR(IF(COUNTIF(BD!$F$3:$F$281,週休2日計画実績表!J26)&gt;0,"休",IF(OR(WEEKDAY(J26)=1,WEEKDAY(J26)=7),TEXT(J26,"aaa"),IF(COUNTIF(BD!$B$3:$B$548,週休2日計画実績表!J26)&gt;0,"祝",週休2日計画実績表!J26))),"")</f>
        <v>土</v>
      </c>
      <c r="K27" s="214" t="str">
        <f>IFERROR(IF(COUNTIF(BD!$F$3:$F$281,週休2日計画実績表!K26)&gt;0,"休",IF(OR(WEEKDAY(K26)=1,WEEKDAY(K26)=7),TEXT(K26,"aaa"),IF(COUNTIF(BD!$B$3:$B$548,週休2日計画実績表!K26)&gt;0,"祝",週休2日計画実績表!K26))),"")</f>
        <v>日</v>
      </c>
      <c r="L27" s="214">
        <f>IFERROR(IF(COUNTIF(BD!$F$3:$F$281,週休2日計画実績表!L26)&gt;0,"休",IF(OR(WEEKDAY(L26)=1,WEEKDAY(L26)=7),TEXT(L26,"aaa"),IF(COUNTIF(BD!$B$3:$B$548,週休2日計画実績表!L26)&gt;0,"祝",週休2日計画実績表!L26))),"")</f>
        <v>45698</v>
      </c>
      <c r="M27" s="214" t="str">
        <f>IFERROR(IF(COUNTIF(BD!$F$3:$F$281,週休2日計画実績表!M26)&gt;0,"休",IF(OR(WEEKDAY(M26)=1,WEEKDAY(M26)=7),TEXT(M26,"aaa"),IF(COUNTIF(BD!$B$3:$B$548,週休2日計画実績表!M26)&gt;0,"祝",週休2日計画実績表!M26))),"")</f>
        <v>祝</v>
      </c>
      <c r="N27" s="214">
        <f>IFERROR(IF(COUNTIF(BD!$F$3:$F$281,週休2日計画実績表!N26)&gt;0,"休",IF(OR(WEEKDAY(N26)=1,WEEKDAY(N26)=7),TEXT(N26,"aaa"),IF(COUNTIF(BD!$B$3:$B$548,週休2日計画実績表!N26)&gt;0,"祝",週休2日計画実績表!N26))),"")</f>
        <v>45700</v>
      </c>
      <c r="O27" s="214">
        <f>IFERROR(IF(COUNTIF(BD!$F$3:$F$281,週休2日計画実績表!O26)&gt;0,"休",IF(OR(WEEKDAY(O26)=1,WEEKDAY(O26)=7),TEXT(O26,"aaa"),IF(COUNTIF(BD!$B$3:$B$548,週休2日計画実績表!O26)&gt;0,"祝",週休2日計画実績表!O26))),"")</f>
        <v>45701</v>
      </c>
      <c r="P27" s="214">
        <f>IFERROR(IF(COUNTIF(BD!$F$3:$F$281,週休2日計画実績表!P26)&gt;0,"休",IF(OR(WEEKDAY(P26)=1,WEEKDAY(P26)=7),TEXT(P26,"aaa"),IF(COUNTIF(BD!$B$3:$B$548,週休2日計画実績表!P26)&gt;0,"祝",週休2日計画実績表!P26))),"")</f>
        <v>45702</v>
      </c>
      <c r="Q27" s="214" t="str">
        <f>IFERROR(IF(COUNTIF(BD!$F$3:$F$281,週休2日計画実績表!Q26)&gt;0,"休",IF(OR(WEEKDAY(Q26)=1,WEEKDAY(Q26)=7),TEXT(Q26,"aaa"),IF(COUNTIF(BD!$B$3:$B$548,週休2日計画実績表!Q26)&gt;0,"祝",週休2日計画実績表!Q26))),"")</f>
        <v>土</v>
      </c>
      <c r="R27" s="214" t="str">
        <f>IFERROR(IF(COUNTIF(BD!$F$3:$F$281,週休2日計画実績表!R26)&gt;0,"休",IF(OR(WEEKDAY(R26)=1,WEEKDAY(R26)=7),TEXT(R26,"aaa"),IF(COUNTIF(BD!$B$3:$B$548,週休2日計画実績表!R26)&gt;0,"祝",週休2日計画実績表!R26))),"")</f>
        <v>日</v>
      </c>
      <c r="S27" s="214">
        <f>IFERROR(IF(COUNTIF(BD!$F$3:$F$281,週休2日計画実績表!S26)&gt;0,"休",IF(OR(WEEKDAY(S26)=1,WEEKDAY(S26)=7),TEXT(S26,"aaa"),IF(COUNTIF(BD!$B$3:$B$548,週休2日計画実績表!S26)&gt;0,"祝",週休2日計画実績表!S26))),"")</f>
        <v>45705</v>
      </c>
      <c r="T27" s="214">
        <f>IFERROR(IF(COUNTIF(BD!$F$3:$F$281,週休2日計画実績表!T26)&gt;0,"休",IF(OR(WEEKDAY(T26)=1,WEEKDAY(T26)=7),TEXT(T26,"aaa"),IF(COUNTIF(BD!$B$3:$B$548,週休2日計画実績表!T26)&gt;0,"祝",週休2日計画実績表!T26))),"")</f>
        <v>45706</v>
      </c>
      <c r="U27" s="214">
        <f>IFERROR(IF(COUNTIF(BD!$F$3:$F$281,週休2日計画実績表!U26)&gt;0,"休",IF(OR(WEEKDAY(U26)=1,WEEKDAY(U26)=7),TEXT(U26,"aaa"),IF(COUNTIF(BD!$B$3:$B$548,週休2日計画実績表!U26)&gt;0,"祝",週休2日計画実績表!U26))),"")</f>
        <v>45707</v>
      </c>
      <c r="V27" s="214">
        <f>IFERROR(IF(COUNTIF(BD!$F$3:$F$281,週休2日計画実績表!V26)&gt;0,"休",IF(OR(WEEKDAY(V26)=1,WEEKDAY(V26)=7),TEXT(V26,"aaa"),IF(COUNTIF(BD!$B$3:$B$548,週休2日計画実績表!V26)&gt;0,"祝",週休2日計画実績表!V26))),"")</f>
        <v>45708</v>
      </c>
      <c r="W27" s="214">
        <f>IFERROR(IF(COUNTIF(BD!$F$3:$F$281,週休2日計画実績表!W26)&gt;0,"休",IF(OR(WEEKDAY(W26)=1,WEEKDAY(W26)=7),TEXT(W26,"aaa"),IF(COUNTIF(BD!$B$3:$B$548,週休2日計画実績表!W26)&gt;0,"祝",週休2日計画実績表!W26))),"")</f>
        <v>45709</v>
      </c>
      <c r="X27" s="214" t="str">
        <f>IFERROR(IF(COUNTIF(BD!$F$3:$F$281,週休2日計画実績表!X26)&gt;0,"休",IF(OR(WEEKDAY(X26)=1,WEEKDAY(X26)=7),TEXT(X26,"aaa"),IF(COUNTIF(BD!$B$3:$B$548,週休2日計画実績表!X26)&gt;0,"祝",週休2日計画実績表!X26))),"")</f>
        <v>土</v>
      </c>
      <c r="Y27" s="214" t="str">
        <f>IFERROR(IF(COUNTIF(BD!$F$3:$F$281,週休2日計画実績表!Y26)&gt;0,"休",IF(OR(WEEKDAY(Y26)=1,WEEKDAY(Y26)=7),TEXT(Y26,"aaa"),IF(COUNTIF(BD!$B$3:$B$548,週休2日計画実績表!Y26)&gt;0,"祝",週休2日計画実績表!Y26))),"")</f>
        <v>日</v>
      </c>
      <c r="Z27" s="214" t="str">
        <f>IFERROR(IF(COUNTIF(BD!$F$3:$F$281,週休2日計画実績表!Z26)&gt;0,"休",IF(OR(WEEKDAY(Z26)=1,WEEKDAY(Z26)=7),TEXT(Z26,"aaa"),IF(COUNTIF(BD!$B$3:$B$548,週休2日計画実績表!Z26)&gt;0,"祝",週休2日計画実績表!Z26))),"")</f>
        <v>祝</v>
      </c>
      <c r="AA27" s="214">
        <f>IFERROR(IF(COUNTIF(BD!$F$3:$F$281,週休2日計画実績表!AA26)&gt;0,"休",IF(OR(WEEKDAY(AA26)=1,WEEKDAY(AA26)=7),TEXT(AA26,"aaa"),IF(COUNTIF(BD!$B$3:$B$548,週休2日計画実績表!AA26)&gt;0,"祝",週休2日計画実績表!AA26))),"")</f>
        <v>45713</v>
      </c>
      <c r="AB27" s="214">
        <f>IFERROR(IF(COUNTIF(BD!$F$3:$F$281,週休2日計画実績表!AB26)&gt;0,"休",IF(OR(WEEKDAY(AB26)=1,WEEKDAY(AB26)=7),TEXT(AB26,"aaa"),IF(COUNTIF(BD!$B$3:$B$548,週休2日計画実績表!AB26)&gt;0,"祝",週休2日計画実績表!AB26))),"")</f>
        <v>45714</v>
      </c>
      <c r="AC27" s="214">
        <f>IFERROR(IF(COUNTIF(BD!$F$3:$F$281,週休2日計画実績表!AC26)&gt;0,"休",IF(OR(WEEKDAY(AC26)=1,WEEKDAY(AC26)=7),TEXT(AC26,"aaa"),IF(COUNTIF(BD!$B$3:$B$548,週休2日計画実績表!AC26)&gt;0,"祝",週休2日計画実績表!AC26))),"")</f>
        <v>45715</v>
      </c>
      <c r="AD27" s="214">
        <f>IFERROR(IF(COUNTIF(BD!$F$3:$F$281,週休2日計画実績表!AD26)&gt;0,"休",IF(OR(WEEKDAY(AD26)=1,WEEKDAY(AD26)=7),TEXT(AD26,"aaa"),IF(COUNTIF(BD!$B$3:$B$548,週休2日計画実績表!AD26)&gt;0,"祝",週休2日計画実績表!AD26))),"")</f>
        <v>45716</v>
      </c>
      <c r="AE27" s="214" t="str">
        <f>IFERROR(IF(COUNTIF(BD!$F$3:$F$281,週休2日計画実績表!AE26)&gt;0,"休",IF(OR(WEEKDAY(AE26)=1,WEEKDAY(AE26)=7),TEXT(AE26,"aaa"),IF(COUNTIF(BD!$B$3:$B$548,週休2日計画実績表!AE26)&gt;0,"祝",週休2日計画実績表!AE26))),"")</f>
        <v/>
      </c>
      <c r="AF27" s="214" t="str">
        <f>IFERROR(IF(COUNTIF(BD!$F$3:$F$281,週休2日計画実績表!AF26)&gt;0,"休",IF(OR(WEEKDAY(AF26)=1,WEEKDAY(AF26)=7),TEXT(AF26,"aaa"),IF(COUNTIF(BD!$B$3:$B$548,週休2日計画実績表!AF26)&gt;0,"祝",週休2日計画実績表!AF26))),"")</f>
        <v/>
      </c>
      <c r="AG27" s="214" t="str">
        <f>IFERROR(IF(COUNTIF(BD!$F$3:$F$281,週休2日計画実績表!AG26)&gt;0,"休",IF(OR(WEEKDAY(AG26)=1,WEEKDAY(AG26)=7),TEXT(AG26,"aaa"),IF(COUNTIF(BD!$B$3:$B$548,週休2日計画実績表!AG26)&gt;0,"祝",週休2日計画実績表!AG26))),"")</f>
        <v/>
      </c>
      <c r="AH27" s="507"/>
      <c r="AI27" s="508"/>
      <c r="AJ27" s="508"/>
      <c r="AK27" s="509"/>
      <c r="AL27" s="502"/>
      <c r="AM27" s="507"/>
      <c r="AN27" s="508"/>
      <c r="AO27" s="508"/>
      <c r="AP27" s="510"/>
      <c r="AQ27" s="264"/>
      <c r="AR27" s="264"/>
      <c r="AS27" s="264"/>
      <c r="AT27" s="264"/>
      <c r="AU27" s="264"/>
      <c r="AV27" s="264"/>
      <c r="AW27" s="264"/>
      <c r="AX27" s="264"/>
      <c r="AY27" s="264"/>
      <c r="AZ27" s="264"/>
      <c r="BA27" s="264"/>
      <c r="BB27" s="264"/>
      <c r="BC27" s="264"/>
      <c r="BD27" s="264"/>
      <c r="BE27" s="264"/>
      <c r="BF27" s="264"/>
      <c r="BG27" s="264"/>
      <c r="BH27" s="264"/>
      <c r="BI27" s="264"/>
      <c r="BJ27" s="264"/>
      <c r="BK27" s="264"/>
      <c r="BL27" s="264"/>
      <c r="BM27" s="264"/>
      <c r="BN27" s="264"/>
      <c r="BO27" s="264"/>
      <c r="BP27" s="264"/>
      <c r="BQ27" s="215"/>
    </row>
    <row r="28" spans="2:70" ht="15" hidden="1" customHeight="1">
      <c r="B28" s="211"/>
      <c r="C28" s="214" t="str">
        <f t="shared" ref="C28:F28" si="4">IF(OR(C27="",C27="休"),"","有")</f>
        <v>有</v>
      </c>
      <c r="D28" s="214" t="str">
        <f t="shared" si="4"/>
        <v>有</v>
      </c>
      <c r="E28" s="214" t="str">
        <f t="shared" si="4"/>
        <v>有</v>
      </c>
      <c r="F28" s="214" t="str">
        <f t="shared" si="4"/>
        <v>有</v>
      </c>
      <c r="G28" s="214" t="str">
        <f>IF(OR(G27="",G27="休"),"","有")</f>
        <v>有</v>
      </c>
      <c r="H28" s="214" t="str">
        <f t="shared" ref="H28:AG28" si="5">IF(OR(H27="",H27="休"),"","有")</f>
        <v>有</v>
      </c>
      <c r="I28" s="214" t="str">
        <f t="shared" si="5"/>
        <v>有</v>
      </c>
      <c r="J28" s="214" t="str">
        <f t="shared" si="5"/>
        <v>有</v>
      </c>
      <c r="K28" s="214" t="str">
        <f t="shared" si="5"/>
        <v>有</v>
      </c>
      <c r="L28" s="214" t="str">
        <f t="shared" si="5"/>
        <v>有</v>
      </c>
      <c r="M28" s="214" t="str">
        <f t="shared" si="5"/>
        <v>有</v>
      </c>
      <c r="N28" s="214" t="str">
        <f t="shared" si="5"/>
        <v>有</v>
      </c>
      <c r="O28" s="214" t="str">
        <f t="shared" si="5"/>
        <v>有</v>
      </c>
      <c r="P28" s="214" t="str">
        <f t="shared" si="5"/>
        <v>有</v>
      </c>
      <c r="Q28" s="214" t="str">
        <f t="shared" si="5"/>
        <v>有</v>
      </c>
      <c r="R28" s="214" t="str">
        <f t="shared" si="5"/>
        <v>有</v>
      </c>
      <c r="S28" s="214" t="str">
        <f t="shared" si="5"/>
        <v>有</v>
      </c>
      <c r="T28" s="214" t="str">
        <f t="shared" si="5"/>
        <v>有</v>
      </c>
      <c r="U28" s="214" t="str">
        <f t="shared" si="5"/>
        <v>有</v>
      </c>
      <c r="V28" s="214" t="str">
        <f t="shared" si="5"/>
        <v>有</v>
      </c>
      <c r="W28" s="214" t="str">
        <f t="shared" si="5"/>
        <v>有</v>
      </c>
      <c r="X28" s="214" t="str">
        <f t="shared" si="5"/>
        <v>有</v>
      </c>
      <c r="Y28" s="214" t="str">
        <f t="shared" si="5"/>
        <v>有</v>
      </c>
      <c r="Z28" s="214" t="str">
        <f t="shared" si="5"/>
        <v>有</v>
      </c>
      <c r="AA28" s="214" t="str">
        <f t="shared" si="5"/>
        <v>有</v>
      </c>
      <c r="AB28" s="214" t="str">
        <f t="shared" si="5"/>
        <v>有</v>
      </c>
      <c r="AC28" s="214" t="str">
        <f t="shared" si="5"/>
        <v>有</v>
      </c>
      <c r="AD28" s="214" t="str">
        <f t="shared" si="5"/>
        <v>有</v>
      </c>
      <c r="AE28" s="214" t="str">
        <f t="shared" si="5"/>
        <v/>
      </c>
      <c r="AF28" s="214" t="str">
        <f t="shared" si="5"/>
        <v/>
      </c>
      <c r="AG28" s="233" t="str">
        <f t="shared" si="5"/>
        <v/>
      </c>
      <c r="AH28" s="507"/>
      <c r="AI28" s="508"/>
      <c r="AJ28" s="508"/>
      <c r="AK28" s="509"/>
      <c r="AL28" s="502"/>
      <c r="AM28" s="507"/>
      <c r="AN28" s="508"/>
      <c r="AO28" s="508"/>
      <c r="AP28" s="510"/>
      <c r="AQ28" s="264"/>
      <c r="AR28" s="264"/>
      <c r="AS28" s="264"/>
      <c r="AT28" s="264"/>
      <c r="AU28" s="264"/>
      <c r="AV28" s="264"/>
      <c r="AW28" s="264"/>
      <c r="AX28" s="264"/>
      <c r="AY28" s="264"/>
      <c r="AZ28" s="264"/>
      <c r="BA28" s="264"/>
      <c r="BB28" s="264"/>
      <c r="BC28" s="264"/>
      <c r="BD28" s="264"/>
      <c r="BE28" s="264"/>
      <c r="BF28" s="264"/>
      <c r="BG28" s="264"/>
      <c r="BH28" s="264"/>
      <c r="BI28" s="264"/>
      <c r="BJ28" s="264"/>
      <c r="BK28" s="264"/>
      <c r="BL28" s="264"/>
      <c r="BM28" s="264"/>
      <c r="BN28" s="264"/>
      <c r="BO28" s="264"/>
      <c r="BP28" s="264"/>
      <c r="BQ28" s="215"/>
    </row>
    <row r="29" spans="2:70" s="220" customFormat="1" ht="60" customHeight="1">
      <c r="B29" s="216" t="str">
        <f>IF(C25="","","行事")</f>
        <v>行事</v>
      </c>
      <c r="C29" s="217"/>
      <c r="D29" s="217"/>
      <c r="E29" s="217"/>
      <c r="F29" s="217"/>
      <c r="G29" s="217"/>
      <c r="H29" s="217"/>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8"/>
      <c r="AH29" s="507"/>
      <c r="AI29" s="508"/>
      <c r="AJ29" s="508"/>
      <c r="AK29" s="509"/>
      <c r="AL29" s="502"/>
      <c r="AM29" s="507"/>
      <c r="AN29" s="508"/>
      <c r="AO29" s="508"/>
      <c r="AP29" s="510"/>
      <c r="AQ29" s="264"/>
      <c r="AR29" s="264"/>
      <c r="AS29" s="264"/>
      <c r="AT29" s="264"/>
      <c r="AU29" s="264"/>
      <c r="AV29" s="264"/>
      <c r="AW29" s="264"/>
      <c r="AX29" s="264"/>
      <c r="AY29" s="264"/>
      <c r="AZ29" s="264"/>
      <c r="BA29" s="264"/>
      <c r="BB29" s="264"/>
      <c r="BC29" s="264"/>
      <c r="BD29" s="264"/>
      <c r="BE29" s="264"/>
      <c r="BF29" s="264"/>
      <c r="BG29" s="264"/>
      <c r="BH29" s="264"/>
      <c r="BI29" s="264"/>
      <c r="BJ29" s="264"/>
      <c r="BK29" s="264"/>
      <c r="BL29" s="264"/>
      <c r="BM29" s="264"/>
      <c r="BN29" s="264"/>
      <c r="BO29" s="264"/>
      <c r="BP29" s="264"/>
      <c r="BQ29" s="219"/>
    </row>
    <row r="30" spans="2:70" s="224" customFormat="1" ht="15" customHeight="1">
      <c r="B30" s="211" t="str">
        <f>IF(C25="","","計画")</f>
        <v>計画</v>
      </c>
      <c r="C30" s="221"/>
      <c r="D30" s="221"/>
      <c r="E30" s="221"/>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11">
        <f>IF(C25="","",COUNTIF(C30:AG30,"○"))</f>
        <v>0</v>
      </c>
      <c r="AI30" s="221">
        <f>IF(C25="","",COUNTA(C26:AG26)-COUNTIF(C28:AG28,"")-COUNTIF(C30:AG30,"/"))</f>
        <v>28</v>
      </c>
      <c r="AJ30" s="222">
        <f>IF(C25="","",IFERROR(AH30/AI30,""))</f>
        <v>0</v>
      </c>
      <c r="AK30" s="223" t="str">
        <f>IF(C25="","",IF(AI30=0,"",IF(COUNTIFS(C27:AG27,"日",C30:AG30,"")+COUNTIFS(C27:AG27,"日",C30:AG30,"○")+COUNTIFS(C27:AG27,"土",C30:AG30,"")+COUNTIFS(C27:AG27,"土",C30:AG30,"○")&lt;=COUNTIF(C30:AG30,"○"),"○",IF(AH30/AI30&gt;=2/7,"○","-"))))</f>
        <v>-</v>
      </c>
      <c r="AM30" s="211">
        <f>IF(C25="","",AM22+AH30)</f>
        <v>0</v>
      </c>
      <c r="AN30" s="221">
        <f>IF(C25="","",AN22+AI30)</f>
        <v>53</v>
      </c>
      <c r="AO30" s="222">
        <f>IFERROR(AM30/AN30,"")</f>
        <v>0</v>
      </c>
      <c r="AP30" s="225"/>
      <c r="AQ30" s="262"/>
      <c r="AR30" s="262"/>
      <c r="AS30" s="262"/>
      <c r="AT30" s="262"/>
      <c r="AU30" s="262"/>
      <c r="AV30" s="262"/>
      <c r="AW30" s="262"/>
      <c r="AX30" s="262"/>
      <c r="AY30" s="262"/>
      <c r="AZ30" s="262"/>
      <c r="BA30" s="262"/>
      <c r="BB30" s="262"/>
      <c r="BC30" s="262"/>
      <c r="BD30" s="262"/>
      <c r="BE30" s="262"/>
      <c r="BF30" s="262"/>
      <c r="BG30" s="262"/>
      <c r="BH30" s="262"/>
      <c r="BI30" s="262"/>
      <c r="BJ30" s="262"/>
      <c r="BK30" s="262"/>
      <c r="BL30" s="262"/>
      <c r="BM30" s="262"/>
      <c r="BN30" s="262"/>
      <c r="BO30" s="262"/>
      <c r="BP30" s="262"/>
      <c r="BQ30" s="226"/>
    </row>
    <row r="31" spans="2:70" s="224" customFormat="1" ht="15" customHeight="1" thickBot="1">
      <c r="B31" s="227" t="str">
        <f>IF(C25="","","実施")</f>
        <v>実施</v>
      </c>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34"/>
      <c r="AH31" s="227">
        <f>IF(C25="","",COUNTIF(C31:AG31,"●"))</f>
        <v>0</v>
      </c>
      <c r="AI31" s="228">
        <f>IF(C25="","",COUNTA(C26:AG26)-COUNTIF(C28:AG28,"")-COUNTIF(C31:AG31,"/"))</f>
        <v>28</v>
      </c>
      <c r="AJ31" s="229">
        <f>IF(C25="","",IFERROR(AH31/AI31,""))</f>
        <v>0</v>
      </c>
      <c r="AK31" s="230" t="str">
        <f>IF(C25="","",IF(AI31=0,"",IF(COUNTIFS(C27:AG27,"日",C31:AG31,"")+COUNTIFS(C27:AG27,"日",C31:AG31,"●")+COUNTIFS(C27:AG27,"土",C31:AG31,"")+COUNTIFS(C27:AG27,"土",C31:AG31,"●")&lt;=COUNTIF(C31:AG31,"●"),"○",IF(AH31/AI31&gt;=2/7,"○","-"))))</f>
        <v>-</v>
      </c>
      <c r="AM31" s="227">
        <f>IF(C25="","",AM23+AH31)</f>
        <v>0</v>
      </c>
      <c r="AN31" s="228">
        <f>IF(C25="","",AN23+AI31)</f>
        <v>53</v>
      </c>
      <c r="AO31" s="229">
        <f>IFERROR(AM31/AN31,"")</f>
        <v>0</v>
      </c>
      <c r="AP31" s="231" t="str">
        <f>IF(C25="","",IF(C33="",IF(AM31/AN31&gt;=2/7,"OK","NG"),""))</f>
        <v/>
      </c>
      <c r="AQ31" s="263"/>
      <c r="AR31" s="263"/>
      <c r="AS31" s="263"/>
      <c r="AT31" s="263"/>
      <c r="AU31" s="263"/>
      <c r="AV31" s="263"/>
      <c r="AW31" s="263"/>
      <c r="AX31" s="263"/>
      <c r="AY31" s="263"/>
      <c r="AZ31" s="263"/>
      <c r="BA31" s="263"/>
      <c r="BB31" s="263"/>
      <c r="BC31" s="263"/>
      <c r="BD31" s="263"/>
      <c r="BE31" s="263"/>
      <c r="BF31" s="263"/>
      <c r="BG31" s="263"/>
      <c r="BH31" s="263"/>
      <c r="BI31" s="263"/>
      <c r="BJ31" s="263"/>
      <c r="BK31" s="263"/>
      <c r="BL31" s="263"/>
      <c r="BM31" s="263"/>
      <c r="BN31" s="263"/>
      <c r="BO31" s="263"/>
      <c r="BP31" s="263"/>
      <c r="BQ31" s="215"/>
    </row>
    <row r="32" spans="2:70" ht="18" customHeight="1" thickBot="1">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c r="BN32" s="224"/>
      <c r="BO32" s="224"/>
      <c r="BP32" s="224"/>
      <c r="BQ32" s="232"/>
    </row>
    <row r="33" spans="2:69" ht="16.899999999999999" customHeight="1">
      <c r="B33" s="210" t="str">
        <f>IF(C33="","","月")</f>
        <v>月</v>
      </c>
      <c r="C33" s="496">
        <f>IFERROR(IF(EOMONTH(C25,0)+1&gt;$L$5,"",EOMONTH(C25,0)+1),"")</f>
        <v>45717</v>
      </c>
      <c r="D33" s="497"/>
      <c r="E33" s="497"/>
      <c r="F33" s="497"/>
      <c r="G33" s="497"/>
      <c r="H33" s="497"/>
      <c r="I33" s="497"/>
      <c r="J33" s="497"/>
      <c r="K33" s="497"/>
      <c r="L33" s="497"/>
      <c r="M33" s="497"/>
      <c r="N33" s="497"/>
      <c r="O33" s="497"/>
      <c r="P33" s="497"/>
      <c r="Q33" s="497"/>
      <c r="R33" s="497"/>
      <c r="S33" s="497"/>
      <c r="T33" s="497"/>
      <c r="U33" s="497"/>
      <c r="V33" s="497"/>
      <c r="W33" s="497"/>
      <c r="X33" s="497"/>
      <c r="Y33" s="497"/>
      <c r="Z33" s="497"/>
      <c r="AA33" s="497"/>
      <c r="AB33" s="497"/>
      <c r="AC33" s="497"/>
      <c r="AD33" s="497"/>
      <c r="AE33" s="497"/>
      <c r="AF33" s="497"/>
      <c r="AG33" s="497"/>
      <c r="AH33" s="498" t="str">
        <f>IF(C33="","","月単位")</f>
        <v>月単位</v>
      </c>
      <c r="AI33" s="499"/>
      <c r="AJ33" s="499"/>
      <c r="AK33" s="500"/>
      <c r="AL33" s="501"/>
      <c r="AM33" s="498" t="str">
        <f>IF(C33="","","累計")</f>
        <v>累計</v>
      </c>
      <c r="AN33" s="499"/>
      <c r="AO33" s="499"/>
      <c r="AP33" s="500"/>
      <c r="AQ33" s="260"/>
      <c r="AR33" s="260"/>
      <c r="AS33" s="260"/>
      <c r="AT33" s="260"/>
      <c r="AU33" s="260"/>
      <c r="AV33" s="260"/>
      <c r="AW33" s="260"/>
      <c r="AX33" s="260"/>
      <c r="AY33" s="260"/>
      <c r="AZ33" s="260"/>
      <c r="BA33" s="260"/>
      <c r="BB33" s="260"/>
      <c r="BC33" s="260"/>
      <c r="BD33" s="260"/>
      <c r="BE33" s="260"/>
      <c r="BF33" s="260"/>
      <c r="BG33" s="260"/>
      <c r="BH33" s="260"/>
      <c r="BI33" s="260"/>
      <c r="BJ33" s="260"/>
      <c r="BK33" s="260"/>
      <c r="BL33" s="260"/>
      <c r="BM33" s="260"/>
      <c r="BN33" s="260"/>
      <c r="BO33" s="260"/>
      <c r="BP33" s="260"/>
    </row>
    <row r="34" spans="2:69" ht="15" customHeight="1">
      <c r="B34" s="211" t="str">
        <f>IF(C33="","","日")</f>
        <v>日</v>
      </c>
      <c r="C34" s="212">
        <f>IF($C33="","",IF($C33+COLUMN(C34)-COLUMN($B34)-1&gt;$L$5,"",IF($C33+COLUMN(C34)-COLUMN($B34)-1&gt;=EOMONTH($C33,0)+1,"",$C33+COLUMN(C34)-COLUMN($B34)-1)))</f>
        <v>45717</v>
      </c>
      <c r="D34" s="212">
        <f t="shared" ref="D34:AG34" si="6">IF($C33="","",IF($C33+COLUMN(D34)-COLUMN($B34)-1&gt;$L$5,"",IF($C33+COLUMN(D34)-COLUMN($B34)-1&gt;=EOMONTH($C33,0)+1,"",$C33+COLUMN(D34)-COLUMN($B34)-1)))</f>
        <v>45718</v>
      </c>
      <c r="E34" s="212">
        <f t="shared" si="6"/>
        <v>45719</v>
      </c>
      <c r="F34" s="212">
        <f t="shared" si="6"/>
        <v>45720</v>
      </c>
      <c r="G34" s="212">
        <f t="shared" si="6"/>
        <v>45721</v>
      </c>
      <c r="H34" s="212">
        <f t="shared" si="6"/>
        <v>45722</v>
      </c>
      <c r="I34" s="212">
        <f t="shared" si="6"/>
        <v>45723</v>
      </c>
      <c r="J34" s="212">
        <f t="shared" si="6"/>
        <v>45724</v>
      </c>
      <c r="K34" s="212">
        <f t="shared" si="6"/>
        <v>45725</v>
      </c>
      <c r="L34" s="212">
        <f t="shared" si="6"/>
        <v>45726</v>
      </c>
      <c r="M34" s="212">
        <f t="shared" si="6"/>
        <v>45727</v>
      </c>
      <c r="N34" s="212">
        <f t="shared" si="6"/>
        <v>45728</v>
      </c>
      <c r="O34" s="212">
        <f t="shared" si="6"/>
        <v>45729</v>
      </c>
      <c r="P34" s="212">
        <f t="shared" si="6"/>
        <v>45730</v>
      </c>
      <c r="Q34" s="212">
        <f t="shared" si="6"/>
        <v>45731</v>
      </c>
      <c r="R34" s="212">
        <f t="shared" si="6"/>
        <v>45732</v>
      </c>
      <c r="S34" s="212">
        <f t="shared" si="6"/>
        <v>45733</v>
      </c>
      <c r="T34" s="212">
        <f t="shared" si="6"/>
        <v>45734</v>
      </c>
      <c r="U34" s="212">
        <f t="shared" si="6"/>
        <v>45735</v>
      </c>
      <c r="V34" s="212">
        <f t="shared" si="6"/>
        <v>45736</v>
      </c>
      <c r="W34" s="212">
        <f t="shared" si="6"/>
        <v>45737</v>
      </c>
      <c r="X34" s="212">
        <f t="shared" si="6"/>
        <v>45738</v>
      </c>
      <c r="Y34" s="212">
        <f t="shared" si="6"/>
        <v>45739</v>
      </c>
      <c r="Z34" s="212">
        <f t="shared" si="6"/>
        <v>45740</v>
      </c>
      <c r="AA34" s="212">
        <f t="shared" si="6"/>
        <v>45741</v>
      </c>
      <c r="AB34" s="212">
        <f t="shared" si="6"/>
        <v>45742</v>
      </c>
      <c r="AC34" s="212">
        <f t="shared" si="6"/>
        <v>45743</v>
      </c>
      <c r="AD34" s="212">
        <f t="shared" si="6"/>
        <v>45744</v>
      </c>
      <c r="AE34" s="212">
        <f t="shared" si="6"/>
        <v>45745</v>
      </c>
      <c r="AF34" s="212">
        <f t="shared" si="6"/>
        <v>45746</v>
      </c>
      <c r="AG34" s="213">
        <f t="shared" si="6"/>
        <v>45747</v>
      </c>
      <c r="AH34" s="507" t="str">
        <f>IF(C33="","","閉所日数計")</f>
        <v>閉所日数計</v>
      </c>
      <c r="AI34" s="508" t="str">
        <f>IF(C33="","","対象日数計")</f>
        <v>対象日数計</v>
      </c>
      <c r="AJ34" s="508" t="str">
        <f>IF(C33="","","現場閉所率")</f>
        <v>現場閉所率</v>
      </c>
      <c r="AK34" s="509" t="str">
        <f>IF(C33="","","達成状況")</f>
        <v>達成状況</v>
      </c>
      <c r="AL34" s="502"/>
      <c r="AM34" s="507" t="str">
        <f>IF(C33="","","閉所日数計")</f>
        <v>閉所日数計</v>
      </c>
      <c r="AN34" s="508" t="str">
        <f>IF(C33="","","対象日数計")</f>
        <v>対象日数計</v>
      </c>
      <c r="AO34" s="508" t="str">
        <f>IF(C33="","","現場閉所率")</f>
        <v>現場閉所率</v>
      </c>
      <c r="AP34" s="510" t="str">
        <f>IF(C33="","",IF(C41="","達成状況",""))</f>
        <v/>
      </c>
      <c r="AQ34" s="264"/>
      <c r="AR34" s="264"/>
      <c r="AS34" s="264"/>
      <c r="AT34" s="264"/>
      <c r="AU34" s="264"/>
      <c r="AV34" s="264"/>
      <c r="AW34" s="264"/>
      <c r="AX34" s="264"/>
      <c r="AY34" s="264"/>
      <c r="AZ34" s="264"/>
      <c r="BA34" s="264"/>
      <c r="BB34" s="264"/>
      <c r="BC34" s="264"/>
      <c r="BD34" s="264"/>
      <c r="BE34" s="264"/>
      <c r="BF34" s="264"/>
      <c r="BG34" s="264"/>
      <c r="BH34" s="264"/>
      <c r="BI34" s="264"/>
      <c r="BJ34" s="264"/>
      <c r="BK34" s="264"/>
      <c r="BL34" s="264"/>
      <c r="BM34" s="264"/>
      <c r="BN34" s="264"/>
      <c r="BO34" s="264"/>
      <c r="BP34" s="264"/>
    </row>
    <row r="35" spans="2:69" ht="15" customHeight="1">
      <c r="B35" s="211" t="str">
        <f>IF(C33="","","曜日")</f>
        <v>曜日</v>
      </c>
      <c r="C35" s="214" t="str">
        <f>IFERROR(IF(COUNTIF(BD!$F$3:$F$281,週休2日計画実績表!C34)&gt;0,"休",IF(OR(WEEKDAY(C34)=1,WEEKDAY(C34)=7),TEXT(C34,"aaa"),IF(COUNTIF(BD!$B$3:$B$548,週休2日計画実績表!C34)&gt;0,"祝",週休2日計画実績表!C34))),"")</f>
        <v>土</v>
      </c>
      <c r="D35" s="214" t="str">
        <f>IFERROR(IF(COUNTIF(BD!$F$3:$F$281,週休2日計画実績表!D34)&gt;0,"休",IF(OR(WEEKDAY(D34)=1,WEEKDAY(D34)=7),TEXT(D34,"aaa"),IF(COUNTIF(BD!$B$3:$B$548,週休2日計画実績表!D34)&gt;0,"祝",週休2日計画実績表!D34))),"")</f>
        <v>日</v>
      </c>
      <c r="E35" s="214">
        <f>IFERROR(IF(COUNTIF(BD!$F$3:$F$281,週休2日計画実績表!E34)&gt;0,"休",IF(OR(WEEKDAY(E34)=1,WEEKDAY(E34)=7),TEXT(E34,"aaa"),IF(COUNTIF(BD!$B$3:$B$548,週休2日計画実績表!E34)&gt;0,"祝",週休2日計画実績表!E34))),"")</f>
        <v>45719</v>
      </c>
      <c r="F35" s="214">
        <f>IFERROR(IF(COUNTIF(BD!$F$3:$F$281,週休2日計画実績表!F34)&gt;0,"休",IF(OR(WEEKDAY(F34)=1,WEEKDAY(F34)=7),TEXT(F34,"aaa"),IF(COUNTIF(BD!$B$3:$B$548,週休2日計画実績表!F34)&gt;0,"祝",週休2日計画実績表!F34))),"")</f>
        <v>45720</v>
      </c>
      <c r="G35" s="214">
        <f>IFERROR(IF(COUNTIF(BD!$F$3:$F$281,週休2日計画実績表!G34)&gt;0,"休",IF(OR(WEEKDAY(G34)=1,WEEKDAY(G34)=7),TEXT(G34,"aaa"),IF(COUNTIF(BD!$B$3:$B$548,週休2日計画実績表!G34)&gt;0,"祝",週休2日計画実績表!G34))),"")</f>
        <v>45721</v>
      </c>
      <c r="H35" s="214">
        <f>IFERROR(IF(COUNTIF(BD!$F$3:$F$281,週休2日計画実績表!H34)&gt;0,"休",IF(OR(WEEKDAY(H34)=1,WEEKDAY(H34)=7),TEXT(H34,"aaa"),IF(COUNTIF(BD!$B$3:$B$548,週休2日計画実績表!H34)&gt;0,"祝",週休2日計画実績表!H34))),"")</f>
        <v>45722</v>
      </c>
      <c r="I35" s="214">
        <f>IFERROR(IF(COUNTIF(BD!$F$3:$F$281,週休2日計画実績表!I34)&gt;0,"休",IF(OR(WEEKDAY(I34)=1,WEEKDAY(I34)=7),TEXT(I34,"aaa"),IF(COUNTIF(BD!$B$3:$B$548,週休2日計画実績表!I34)&gt;0,"祝",週休2日計画実績表!I34))),"")</f>
        <v>45723</v>
      </c>
      <c r="J35" s="214" t="str">
        <f>IFERROR(IF(COUNTIF(BD!$F$3:$F$281,週休2日計画実績表!J34)&gt;0,"休",IF(OR(WEEKDAY(J34)=1,WEEKDAY(J34)=7),TEXT(J34,"aaa"),IF(COUNTIF(BD!$B$3:$B$548,週休2日計画実績表!J34)&gt;0,"祝",週休2日計画実績表!J34))),"")</f>
        <v>土</v>
      </c>
      <c r="K35" s="214" t="str">
        <f>IFERROR(IF(COUNTIF(BD!$F$3:$F$281,週休2日計画実績表!K34)&gt;0,"休",IF(OR(WEEKDAY(K34)=1,WEEKDAY(K34)=7),TEXT(K34,"aaa"),IF(COUNTIF(BD!$B$3:$B$548,週休2日計画実績表!K34)&gt;0,"祝",週休2日計画実績表!K34))),"")</f>
        <v>日</v>
      </c>
      <c r="L35" s="214">
        <f>IFERROR(IF(COUNTIF(BD!$F$3:$F$281,週休2日計画実績表!L34)&gt;0,"休",IF(OR(WEEKDAY(L34)=1,WEEKDAY(L34)=7),TEXT(L34,"aaa"),IF(COUNTIF(BD!$B$3:$B$548,週休2日計画実績表!L34)&gt;0,"祝",週休2日計画実績表!L34))),"")</f>
        <v>45726</v>
      </c>
      <c r="M35" s="214">
        <f>IFERROR(IF(COUNTIF(BD!$F$3:$F$281,週休2日計画実績表!M34)&gt;0,"休",IF(OR(WEEKDAY(M34)=1,WEEKDAY(M34)=7),TEXT(M34,"aaa"),IF(COUNTIF(BD!$B$3:$B$548,週休2日計画実績表!M34)&gt;0,"祝",週休2日計画実績表!M34))),"")</f>
        <v>45727</v>
      </c>
      <c r="N35" s="214">
        <f>IFERROR(IF(COUNTIF(BD!$F$3:$F$281,週休2日計画実績表!N34)&gt;0,"休",IF(OR(WEEKDAY(N34)=1,WEEKDAY(N34)=7),TEXT(N34,"aaa"),IF(COUNTIF(BD!$B$3:$B$548,週休2日計画実績表!N34)&gt;0,"祝",週休2日計画実績表!N34))),"")</f>
        <v>45728</v>
      </c>
      <c r="O35" s="214">
        <f>IFERROR(IF(COUNTIF(BD!$F$3:$F$281,週休2日計画実績表!O34)&gt;0,"休",IF(OR(WEEKDAY(O34)=1,WEEKDAY(O34)=7),TEXT(O34,"aaa"),IF(COUNTIF(BD!$B$3:$B$548,週休2日計画実績表!O34)&gt;0,"祝",週休2日計画実績表!O34))),"")</f>
        <v>45729</v>
      </c>
      <c r="P35" s="214">
        <f>IFERROR(IF(COUNTIF(BD!$F$3:$F$281,週休2日計画実績表!P34)&gt;0,"休",IF(OR(WEEKDAY(P34)=1,WEEKDAY(P34)=7),TEXT(P34,"aaa"),IF(COUNTIF(BD!$B$3:$B$548,週休2日計画実績表!P34)&gt;0,"祝",週休2日計画実績表!P34))),"")</f>
        <v>45730</v>
      </c>
      <c r="Q35" s="214" t="str">
        <f>IFERROR(IF(COUNTIF(BD!$F$3:$F$281,週休2日計画実績表!Q34)&gt;0,"休",IF(OR(WEEKDAY(Q34)=1,WEEKDAY(Q34)=7),TEXT(Q34,"aaa"),IF(COUNTIF(BD!$B$3:$B$548,週休2日計画実績表!Q34)&gt;0,"祝",週休2日計画実績表!Q34))),"")</f>
        <v>土</v>
      </c>
      <c r="R35" s="214" t="str">
        <f>IFERROR(IF(COUNTIF(BD!$F$3:$F$281,週休2日計画実績表!R34)&gt;0,"休",IF(OR(WEEKDAY(R34)=1,WEEKDAY(R34)=7),TEXT(R34,"aaa"),IF(COUNTIF(BD!$B$3:$B$548,週休2日計画実績表!R34)&gt;0,"祝",週休2日計画実績表!R34))),"")</f>
        <v>日</v>
      </c>
      <c r="S35" s="214">
        <f>IFERROR(IF(COUNTIF(BD!$F$3:$F$281,週休2日計画実績表!S34)&gt;0,"休",IF(OR(WEEKDAY(S34)=1,WEEKDAY(S34)=7),TEXT(S34,"aaa"),IF(COUNTIF(BD!$B$3:$B$548,週休2日計画実績表!S34)&gt;0,"祝",週休2日計画実績表!S34))),"")</f>
        <v>45733</v>
      </c>
      <c r="T35" s="214">
        <f>IFERROR(IF(COUNTIF(BD!$F$3:$F$281,週休2日計画実績表!T34)&gt;0,"休",IF(OR(WEEKDAY(T34)=1,WEEKDAY(T34)=7),TEXT(T34,"aaa"),IF(COUNTIF(BD!$B$3:$B$548,週休2日計画実績表!T34)&gt;0,"祝",週休2日計画実績表!T34))),"")</f>
        <v>45734</v>
      </c>
      <c r="U35" s="214">
        <f>IFERROR(IF(COUNTIF(BD!$F$3:$F$281,週休2日計画実績表!U34)&gt;0,"休",IF(OR(WEEKDAY(U34)=1,WEEKDAY(U34)=7),TEXT(U34,"aaa"),IF(COUNTIF(BD!$B$3:$B$548,週休2日計画実績表!U34)&gt;0,"祝",週休2日計画実績表!U34))),"")</f>
        <v>45735</v>
      </c>
      <c r="V35" s="214" t="str">
        <f>IFERROR(IF(COUNTIF(BD!$F$3:$F$281,週休2日計画実績表!V34)&gt;0,"休",IF(OR(WEEKDAY(V34)=1,WEEKDAY(V34)=7),TEXT(V34,"aaa"),IF(COUNTIF(BD!$B$3:$B$548,週休2日計画実績表!V34)&gt;0,"祝",週休2日計画実績表!V34))),"")</f>
        <v>祝</v>
      </c>
      <c r="W35" s="214">
        <f>IFERROR(IF(COUNTIF(BD!$F$3:$F$281,週休2日計画実績表!W34)&gt;0,"休",IF(OR(WEEKDAY(W34)=1,WEEKDAY(W34)=7),TEXT(W34,"aaa"),IF(COUNTIF(BD!$B$3:$B$548,週休2日計画実績表!W34)&gt;0,"祝",週休2日計画実績表!W34))),"")</f>
        <v>45737</v>
      </c>
      <c r="X35" s="214" t="str">
        <f>IFERROR(IF(COUNTIF(BD!$F$3:$F$281,週休2日計画実績表!X34)&gt;0,"休",IF(OR(WEEKDAY(X34)=1,WEEKDAY(X34)=7),TEXT(X34,"aaa"),IF(COUNTIF(BD!$B$3:$B$548,週休2日計画実績表!X34)&gt;0,"祝",週休2日計画実績表!X34))),"")</f>
        <v>土</v>
      </c>
      <c r="Y35" s="214" t="str">
        <f>IFERROR(IF(COUNTIF(BD!$F$3:$F$281,週休2日計画実績表!Y34)&gt;0,"休",IF(OR(WEEKDAY(Y34)=1,WEEKDAY(Y34)=7),TEXT(Y34,"aaa"),IF(COUNTIF(BD!$B$3:$B$548,週休2日計画実績表!Y34)&gt;0,"祝",週休2日計画実績表!Y34))),"")</f>
        <v>日</v>
      </c>
      <c r="Z35" s="214">
        <f>IFERROR(IF(COUNTIF(BD!$F$3:$F$281,週休2日計画実績表!Z34)&gt;0,"休",IF(OR(WEEKDAY(Z34)=1,WEEKDAY(Z34)=7),TEXT(Z34,"aaa"),IF(COUNTIF(BD!$B$3:$B$548,週休2日計画実績表!Z34)&gt;0,"祝",週休2日計画実績表!Z34))),"")</f>
        <v>45740</v>
      </c>
      <c r="AA35" s="214">
        <f>IFERROR(IF(COUNTIF(BD!$F$3:$F$281,週休2日計画実績表!AA34)&gt;0,"休",IF(OR(WEEKDAY(AA34)=1,WEEKDAY(AA34)=7),TEXT(AA34,"aaa"),IF(COUNTIF(BD!$B$3:$B$548,週休2日計画実績表!AA34)&gt;0,"祝",週休2日計画実績表!AA34))),"")</f>
        <v>45741</v>
      </c>
      <c r="AB35" s="214">
        <f>IFERROR(IF(COUNTIF(BD!$F$3:$F$281,週休2日計画実績表!AB34)&gt;0,"休",IF(OR(WEEKDAY(AB34)=1,WEEKDAY(AB34)=7),TEXT(AB34,"aaa"),IF(COUNTIF(BD!$B$3:$B$548,週休2日計画実績表!AB34)&gt;0,"祝",週休2日計画実績表!AB34))),"")</f>
        <v>45742</v>
      </c>
      <c r="AC35" s="214">
        <f>IFERROR(IF(COUNTIF(BD!$F$3:$F$281,週休2日計画実績表!AC34)&gt;0,"休",IF(OR(WEEKDAY(AC34)=1,WEEKDAY(AC34)=7),TEXT(AC34,"aaa"),IF(COUNTIF(BD!$B$3:$B$548,週休2日計画実績表!AC34)&gt;0,"祝",週休2日計画実績表!AC34))),"")</f>
        <v>45743</v>
      </c>
      <c r="AD35" s="214">
        <f>IFERROR(IF(COUNTIF(BD!$F$3:$F$281,週休2日計画実績表!AD34)&gt;0,"休",IF(OR(WEEKDAY(AD34)=1,WEEKDAY(AD34)=7),TEXT(AD34,"aaa"),IF(COUNTIF(BD!$B$3:$B$548,週休2日計画実績表!AD34)&gt;0,"祝",週休2日計画実績表!AD34))),"")</f>
        <v>45744</v>
      </c>
      <c r="AE35" s="214" t="str">
        <f>IFERROR(IF(COUNTIF(BD!$F$3:$F$281,週休2日計画実績表!AE34)&gt;0,"休",IF(OR(WEEKDAY(AE34)=1,WEEKDAY(AE34)=7),TEXT(AE34,"aaa"),IF(COUNTIF(BD!$B$3:$B$548,週休2日計画実績表!AE34)&gt;0,"祝",週休2日計画実績表!AE34))),"")</f>
        <v>土</v>
      </c>
      <c r="AF35" s="214" t="str">
        <f>IFERROR(IF(COUNTIF(BD!$F$3:$F$281,週休2日計画実績表!AF34)&gt;0,"休",IF(OR(WEEKDAY(AF34)=1,WEEKDAY(AF34)=7),TEXT(AF34,"aaa"),IF(COUNTIF(BD!$B$3:$B$548,週休2日計画実績表!AF34)&gt;0,"祝",週休2日計画実績表!AF34))),"")</f>
        <v>日</v>
      </c>
      <c r="AG35" s="233">
        <f>IFERROR(IF(COUNTIF(BD!$F$3:$F$281,週休2日計画実績表!AG34)&gt;0,"休",IF(OR(WEEKDAY(AG34)=1,WEEKDAY(AG34)=7),TEXT(AG34,"aaa"),IF(COUNTIF(BD!$B$3:$B$548,週休2日計画実績表!AG34)&gt;0,"祝",週休2日計画実績表!AG34))),"")</f>
        <v>45747</v>
      </c>
      <c r="AH35" s="507"/>
      <c r="AI35" s="508"/>
      <c r="AJ35" s="508"/>
      <c r="AK35" s="509"/>
      <c r="AL35" s="502"/>
      <c r="AM35" s="507"/>
      <c r="AN35" s="508"/>
      <c r="AO35" s="508"/>
      <c r="AP35" s="510"/>
      <c r="AQ35" s="264"/>
      <c r="AR35" s="264"/>
      <c r="AS35" s="264"/>
      <c r="AT35" s="264"/>
      <c r="AU35" s="264"/>
      <c r="AV35" s="264"/>
      <c r="AW35" s="264"/>
      <c r="AX35" s="264"/>
      <c r="AY35" s="264"/>
      <c r="AZ35" s="264"/>
      <c r="BA35" s="264"/>
      <c r="BB35" s="264"/>
      <c r="BC35" s="264"/>
      <c r="BD35" s="264"/>
      <c r="BE35" s="264"/>
      <c r="BF35" s="264"/>
      <c r="BG35" s="264"/>
      <c r="BH35" s="264"/>
      <c r="BI35" s="264"/>
      <c r="BJ35" s="264"/>
      <c r="BK35" s="264"/>
      <c r="BL35" s="264"/>
      <c r="BM35" s="264"/>
      <c r="BN35" s="264"/>
      <c r="BO35" s="264"/>
      <c r="BP35" s="264"/>
      <c r="BQ35" s="215"/>
    </row>
    <row r="36" spans="2:69" ht="15" hidden="1" customHeight="1">
      <c r="B36" s="211"/>
      <c r="C36" s="214" t="str">
        <f t="shared" ref="C36:F36" si="7">IF(OR(C35="",C35="休"),"","有")</f>
        <v>有</v>
      </c>
      <c r="D36" s="214" t="str">
        <f t="shared" si="7"/>
        <v>有</v>
      </c>
      <c r="E36" s="214" t="str">
        <f t="shared" si="7"/>
        <v>有</v>
      </c>
      <c r="F36" s="214" t="str">
        <f t="shared" si="7"/>
        <v>有</v>
      </c>
      <c r="G36" s="214" t="str">
        <f>IF(OR(G35="",G35="休"),"","有")</f>
        <v>有</v>
      </c>
      <c r="H36" s="214" t="str">
        <f t="shared" ref="H36:AG36" si="8">IF(OR(H35="",H35="休"),"","有")</f>
        <v>有</v>
      </c>
      <c r="I36" s="214" t="str">
        <f t="shared" si="8"/>
        <v>有</v>
      </c>
      <c r="J36" s="214" t="str">
        <f t="shared" si="8"/>
        <v>有</v>
      </c>
      <c r="K36" s="214" t="str">
        <f t="shared" si="8"/>
        <v>有</v>
      </c>
      <c r="L36" s="214" t="str">
        <f t="shared" si="8"/>
        <v>有</v>
      </c>
      <c r="M36" s="214" t="str">
        <f t="shared" si="8"/>
        <v>有</v>
      </c>
      <c r="N36" s="214" t="str">
        <f t="shared" si="8"/>
        <v>有</v>
      </c>
      <c r="O36" s="214" t="str">
        <f t="shared" si="8"/>
        <v>有</v>
      </c>
      <c r="P36" s="214" t="str">
        <f t="shared" si="8"/>
        <v>有</v>
      </c>
      <c r="Q36" s="214" t="str">
        <f t="shared" si="8"/>
        <v>有</v>
      </c>
      <c r="R36" s="214" t="str">
        <f t="shared" si="8"/>
        <v>有</v>
      </c>
      <c r="S36" s="214" t="str">
        <f t="shared" si="8"/>
        <v>有</v>
      </c>
      <c r="T36" s="214" t="str">
        <f t="shared" si="8"/>
        <v>有</v>
      </c>
      <c r="U36" s="214" t="str">
        <f t="shared" si="8"/>
        <v>有</v>
      </c>
      <c r="V36" s="214" t="str">
        <f t="shared" si="8"/>
        <v>有</v>
      </c>
      <c r="W36" s="214" t="str">
        <f t="shared" si="8"/>
        <v>有</v>
      </c>
      <c r="X36" s="214" t="str">
        <f t="shared" si="8"/>
        <v>有</v>
      </c>
      <c r="Y36" s="214" t="str">
        <f t="shared" si="8"/>
        <v>有</v>
      </c>
      <c r="Z36" s="214" t="str">
        <f t="shared" si="8"/>
        <v>有</v>
      </c>
      <c r="AA36" s="214" t="str">
        <f t="shared" si="8"/>
        <v>有</v>
      </c>
      <c r="AB36" s="214" t="str">
        <f t="shared" si="8"/>
        <v>有</v>
      </c>
      <c r="AC36" s="214" t="str">
        <f t="shared" si="8"/>
        <v>有</v>
      </c>
      <c r="AD36" s="214" t="str">
        <f t="shared" si="8"/>
        <v>有</v>
      </c>
      <c r="AE36" s="214" t="str">
        <f t="shared" si="8"/>
        <v>有</v>
      </c>
      <c r="AF36" s="214" t="str">
        <f t="shared" si="8"/>
        <v>有</v>
      </c>
      <c r="AG36" s="233" t="str">
        <f t="shared" si="8"/>
        <v>有</v>
      </c>
      <c r="AH36" s="507"/>
      <c r="AI36" s="508"/>
      <c r="AJ36" s="508"/>
      <c r="AK36" s="509"/>
      <c r="AL36" s="502"/>
      <c r="AM36" s="507"/>
      <c r="AN36" s="508"/>
      <c r="AO36" s="508"/>
      <c r="AP36" s="510"/>
      <c r="AQ36" s="264"/>
      <c r="AR36" s="264"/>
      <c r="AS36" s="264"/>
      <c r="AT36" s="264"/>
      <c r="AU36" s="264"/>
      <c r="AV36" s="264"/>
      <c r="AW36" s="264"/>
      <c r="AX36" s="264"/>
      <c r="AY36" s="264"/>
      <c r="AZ36" s="264"/>
      <c r="BA36" s="264"/>
      <c r="BB36" s="264"/>
      <c r="BC36" s="264"/>
      <c r="BD36" s="264"/>
      <c r="BE36" s="264"/>
      <c r="BF36" s="264"/>
      <c r="BG36" s="264"/>
      <c r="BH36" s="264"/>
      <c r="BI36" s="264"/>
      <c r="BJ36" s="264"/>
      <c r="BK36" s="264"/>
      <c r="BL36" s="264"/>
      <c r="BM36" s="264"/>
      <c r="BN36" s="264"/>
      <c r="BO36" s="264"/>
      <c r="BP36" s="264"/>
      <c r="BQ36" s="215"/>
    </row>
    <row r="37" spans="2:69" s="220" customFormat="1" ht="60" customHeight="1">
      <c r="B37" s="216" t="str">
        <f>IF(C33="","","行事")</f>
        <v>行事</v>
      </c>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8"/>
      <c r="AH37" s="507"/>
      <c r="AI37" s="508"/>
      <c r="AJ37" s="508"/>
      <c r="AK37" s="509"/>
      <c r="AL37" s="502"/>
      <c r="AM37" s="507"/>
      <c r="AN37" s="508"/>
      <c r="AO37" s="508"/>
      <c r="AP37" s="510"/>
      <c r="AQ37" s="264"/>
      <c r="AR37" s="264"/>
      <c r="AS37" s="264"/>
      <c r="AT37" s="264"/>
      <c r="AU37" s="264"/>
      <c r="AV37" s="264"/>
      <c r="AW37" s="264"/>
      <c r="AX37" s="264"/>
      <c r="AY37" s="264"/>
      <c r="AZ37" s="264"/>
      <c r="BA37" s="264"/>
      <c r="BB37" s="264"/>
      <c r="BC37" s="264"/>
      <c r="BD37" s="264"/>
      <c r="BE37" s="264"/>
      <c r="BF37" s="264"/>
      <c r="BG37" s="264"/>
      <c r="BH37" s="264"/>
      <c r="BI37" s="264"/>
      <c r="BJ37" s="264"/>
      <c r="BK37" s="264"/>
      <c r="BL37" s="264"/>
      <c r="BM37" s="264"/>
      <c r="BN37" s="264"/>
      <c r="BO37" s="264"/>
      <c r="BP37" s="264"/>
      <c r="BQ37" s="219"/>
    </row>
    <row r="38" spans="2:69" s="224" customFormat="1" ht="15" customHeight="1">
      <c r="B38" s="211" t="str">
        <f>IF(C33="","","計画")</f>
        <v>計画</v>
      </c>
      <c r="C38" s="221"/>
      <c r="D38" s="221"/>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35"/>
      <c r="AH38" s="211">
        <f>IF(C33="","",COUNTIF(C38:AG38,"○"))</f>
        <v>0</v>
      </c>
      <c r="AI38" s="221">
        <f>IF(C33="","",COUNTA(C34:AG34)-COUNTIF(C36:AG36,"")-COUNTIF(C38:AG38,"/"))</f>
        <v>31</v>
      </c>
      <c r="AJ38" s="222">
        <f>IF(C33="","",IFERROR(AH38/AI38,""))</f>
        <v>0</v>
      </c>
      <c r="AK38" s="223" t="str">
        <f>IF(C33="","",IF(AI38=0,"",IF(COUNTIFS(C35:AG35,"日",C38:AG38,"")+COUNTIFS(C35:AG35,"日",C38:AG38,"○")+COUNTIFS(C35:AG35,"土",C38:AG38,"")+COUNTIFS(C35:AG35,"土",C38:AG38,"○")&lt;=COUNTIF(C38:AG38,"○"),"○",IF(AH38/AI38&gt;=2/7,"○","-"))))</f>
        <v>-</v>
      </c>
      <c r="AM38" s="211">
        <f>IF(C33="","",AM30+AH38)</f>
        <v>0</v>
      </c>
      <c r="AN38" s="221">
        <f>IF(C33="","",AN30+AI38)</f>
        <v>84</v>
      </c>
      <c r="AO38" s="222">
        <f>IFERROR(AM38/AN38,"")</f>
        <v>0</v>
      </c>
      <c r="AP38" s="225" t="str">
        <f>IF(C33="","",IF(C41="",IF(AM38/AN38&gt;=2/7,"OK","NG"),""))</f>
        <v/>
      </c>
      <c r="AQ38" s="262"/>
      <c r="AR38" s="262"/>
      <c r="AS38" s="262"/>
      <c r="AT38" s="262"/>
      <c r="AU38" s="262"/>
      <c r="AV38" s="262"/>
      <c r="AW38" s="262"/>
      <c r="AX38" s="262"/>
      <c r="AY38" s="262"/>
      <c r="AZ38" s="262"/>
      <c r="BA38" s="262"/>
      <c r="BB38" s="262"/>
      <c r="BC38" s="262"/>
      <c r="BD38" s="262"/>
      <c r="BE38" s="262"/>
      <c r="BF38" s="262"/>
      <c r="BG38" s="262"/>
      <c r="BH38" s="262"/>
      <c r="BI38" s="262"/>
      <c r="BJ38" s="262"/>
      <c r="BK38" s="262"/>
      <c r="BL38" s="262"/>
      <c r="BM38" s="262"/>
      <c r="BN38" s="262"/>
      <c r="BO38" s="262"/>
      <c r="BP38" s="262"/>
      <c r="BQ38" s="226"/>
    </row>
    <row r="39" spans="2:69" s="224" customFormat="1" ht="15" customHeight="1" thickBot="1">
      <c r="B39" s="227" t="str">
        <f>IF(C33="","","実施")</f>
        <v>実施</v>
      </c>
      <c r="C39" s="228"/>
      <c r="D39" s="228"/>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34"/>
      <c r="AH39" s="227">
        <f>IF(C33="","",COUNTIF(C39:AG39,"●"))</f>
        <v>0</v>
      </c>
      <c r="AI39" s="228">
        <f>IF(C33="","",COUNTA(C34:AG34)-COUNTIF(C36:AG36,"")-COUNTIF(C39:AG39,"/"))</f>
        <v>31</v>
      </c>
      <c r="AJ39" s="229">
        <f>IF(C33="","",IFERROR(AH39/AI39,""))</f>
        <v>0</v>
      </c>
      <c r="AK39" s="230" t="str">
        <f>IF(C33="","",IF(AI39=0,"",IF(COUNTIFS(C35:AG35,"日",C39:AG39,"")+COUNTIFS(C35:AG35,"日",C39:AG39,"●")+COUNTIFS(C35:AG35,"土",C39:AG39,"")+COUNTIFS(C35:AG35,"土",C39:AG39,"●")&lt;=COUNTIF(C39:AG39,"●"),"○",IF(AH39/AI39&gt;=2/7,"○","-"))))</f>
        <v>-</v>
      </c>
      <c r="AM39" s="227">
        <f>IF(C33="","",AM31+AH39)</f>
        <v>0</v>
      </c>
      <c r="AN39" s="228">
        <f>IF(C33="","",AN31+AI39)</f>
        <v>84</v>
      </c>
      <c r="AO39" s="229">
        <f>IFERROR(AM39/AN39,"")</f>
        <v>0</v>
      </c>
      <c r="AP39" s="231" t="str">
        <f>IF(C33="","",IF(C41="",IF(AM39/AN39&gt;=2/7,"OK","NG"),""))</f>
        <v/>
      </c>
      <c r="AQ39" s="263"/>
      <c r="AR39" s="263"/>
      <c r="AS39" s="263"/>
      <c r="AT39" s="263"/>
      <c r="AU39" s="263"/>
      <c r="AV39" s="263"/>
      <c r="AW39" s="263"/>
      <c r="AX39" s="263"/>
      <c r="AY39" s="263"/>
      <c r="AZ39" s="263"/>
      <c r="BA39" s="263"/>
      <c r="BB39" s="263"/>
      <c r="BC39" s="263"/>
      <c r="BD39" s="263"/>
      <c r="BE39" s="263"/>
      <c r="BF39" s="263"/>
      <c r="BG39" s="263"/>
      <c r="BH39" s="263"/>
      <c r="BI39" s="263"/>
      <c r="BJ39" s="263"/>
      <c r="BK39" s="263"/>
      <c r="BL39" s="263"/>
      <c r="BM39" s="263"/>
      <c r="BN39" s="263"/>
      <c r="BO39" s="263"/>
      <c r="BP39" s="263"/>
      <c r="BQ39" s="215"/>
    </row>
    <row r="40" spans="2:69" ht="18" customHeight="1" thickBot="1">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4"/>
      <c r="BQ40" s="232"/>
    </row>
    <row r="41" spans="2:69" ht="16.899999999999999" customHeight="1">
      <c r="B41" s="210" t="str">
        <f>IF(C41="","","月")</f>
        <v>月</v>
      </c>
      <c r="C41" s="496">
        <f>IFERROR(IF(EOMONTH(C33,0)+1&gt;$L$5,"",EOMONTH(C33,0)+1),"")</f>
        <v>45748</v>
      </c>
      <c r="D41" s="497"/>
      <c r="E41" s="497"/>
      <c r="F41" s="497"/>
      <c r="G41" s="497"/>
      <c r="H41" s="497"/>
      <c r="I41" s="497"/>
      <c r="J41" s="497"/>
      <c r="K41" s="497"/>
      <c r="L41" s="497"/>
      <c r="M41" s="497"/>
      <c r="N41" s="497"/>
      <c r="O41" s="497"/>
      <c r="P41" s="497"/>
      <c r="Q41" s="497"/>
      <c r="R41" s="497"/>
      <c r="S41" s="497"/>
      <c r="T41" s="497"/>
      <c r="U41" s="497"/>
      <c r="V41" s="497"/>
      <c r="W41" s="497"/>
      <c r="X41" s="497"/>
      <c r="Y41" s="497"/>
      <c r="Z41" s="497"/>
      <c r="AA41" s="497"/>
      <c r="AB41" s="497"/>
      <c r="AC41" s="497"/>
      <c r="AD41" s="497"/>
      <c r="AE41" s="497"/>
      <c r="AF41" s="497"/>
      <c r="AG41" s="497"/>
      <c r="AH41" s="498" t="str">
        <f>IF(C41="","","月単位")</f>
        <v>月単位</v>
      </c>
      <c r="AI41" s="499"/>
      <c r="AJ41" s="499"/>
      <c r="AK41" s="500"/>
      <c r="AL41" s="501"/>
      <c r="AM41" s="498" t="str">
        <f>IF(C41="","","累計")</f>
        <v>累計</v>
      </c>
      <c r="AN41" s="499"/>
      <c r="AO41" s="499"/>
      <c r="AP41" s="500"/>
      <c r="AQ41" s="260"/>
      <c r="AR41" s="260"/>
      <c r="AS41" s="260"/>
      <c r="AT41" s="260"/>
      <c r="AU41" s="260"/>
      <c r="AV41" s="260"/>
      <c r="AW41" s="260"/>
      <c r="AX41" s="260"/>
      <c r="AY41" s="260"/>
      <c r="AZ41" s="260"/>
      <c r="BA41" s="260"/>
      <c r="BB41" s="260"/>
      <c r="BC41" s="260"/>
      <c r="BD41" s="260"/>
      <c r="BE41" s="260"/>
      <c r="BF41" s="260"/>
      <c r="BG41" s="260"/>
      <c r="BH41" s="260"/>
      <c r="BI41" s="260"/>
      <c r="BJ41" s="260"/>
      <c r="BK41" s="260"/>
      <c r="BL41" s="260"/>
      <c r="BM41" s="260"/>
      <c r="BN41" s="260"/>
      <c r="BO41" s="260"/>
      <c r="BP41" s="260"/>
    </row>
    <row r="42" spans="2:69" ht="15" customHeight="1">
      <c r="B42" s="211" t="str">
        <f>IF(C41="","","日")</f>
        <v>日</v>
      </c>
      <c r="C42" s="212">
        <f>IF($C41="","",IF($C41+COLUMN(C42)-COLUMN($B42)-1&gt;$L$5,"",IF($C41+COLUMN(C42)-COLUMN($B42)-1&gt;=EOMONTH($C41,0)+1,"",$C41+COLUMN(C42)-COLUMN($B42)-1)))</f>
        <v>45748</v>
      </c>
      <c r="D42" s="212">
        <f t="shared" ref="D42:AG42" si="9">IF($C41="","",IF($C41+COLUMN(D42)-COLUMN($B42)-1&gt;$L$5,"",IF($C41+COLUMN(D42)-COLUMN($B42)-1&gt;=EOMONTH($C41,0)+1,"",$C41+COLUMN(D42)-COLUMN($B42)-1)))</f>
        <v>45749</v>
      </c>
      <c r="E42" s="212">
        <f t="shared" si="9"/>
        <v>45750</v>
      </c>
      <c r="F42" s="212">
        <f t="shared" si="9"/>
        <v>45751</v>
      </c>
      <c r="G42" s="212">
        <f t="shared" si="9"/>
        <v>45752</v>
      </c>
      <c r="H42" s="212">
        <f t="shared" si="9"/>
        <v>45753</v>
      </c>
      <c r="I42" s="212">
        <f t="shared" si="9"/>
        <v>45754</v>
      </c>
      <c r="J42" s="212">
        <f t="shared" si="9"/>
        <v>45755</v>
      </c>
      <c r="K42" s="212">
        <f t="shared" si="9"/>
        <v>45756</v>
      </c>
      <c r="L42" s="212">
        <f t="shared" si="9"/>
        <v>45757</v>
      </c>
      <c r="M42" s="212">
        <f t="shared" si="9"/>
        <v>45758</v>
      </c>
      <c r="N42" s="212">
        <f t="shared" si="9"/>
        <v>45759</v>
      </c>
      <c r="O42" s="212">
        <f t="shared" si="9"/>
        <v>45760</v>
      </c>
      <c r="P42" s="212">
        <f t="shared" si="9"/>
        <v>45761</v>
      </c>
      <c r="Q42" s="212">
        <f t="shared" si="9"/>
        <v>45762</v>
      </c>
      <c r="R42" s="212">
        <f t="shared" si="9"/>
        <v>45763</v>
      </c>
      <c r="S42" s="212">
        <f t="shared" si="9"/>
        <v>45764</v>
      </c>
      <c r="T42" s="212">
        <f t="shared" si="9"/>
        <v>45765</v>
      </c>
      <c r="U42" s="212">
        <f t="shared" si="9"/>
        <v>45766</v>
      </c>
      <c r="V42" s="212">
        <f t="shared" si="9"/>
        <v>45767</v>
      </c>
      <c r="W42" s="212">
        <f t="shared" si="9"/>
        <v>45768</v>
      </c>
      <c r="X42" s="212">
        <f t="shared" si="9"/>
        <v>45769</v>
      </c>
      <c r="Y42" s="212">
        <f t="shared" si="9"/>
        <v>45770</v>
      </c>
      <c r="Z42" s="212">
        <f t="shared" si="9"/>
        <v>45771</v>
      </c>
      <c r="AA42" s="212">
        <f t="shared" si="9"/>
        <v>45772</v>
      </c>
      <c r="AB42" s="212">
        <f t="shared" si="9"/>
        <v>45773</v>
      </c>
      <c r="AC42" s="212">
        <f t="shared" si="9"/>
        <v>45774</v>
      </c>
      <c r="AD42" s="212">
        <f t="shared" si="9"/>
        <v>45775</v>
      </c>
      <c r="AE42" s="212">
        <f t="shared" si="9"/>
        <v>45776</v>
      </c>
      <c r="AF42" s="212">
        <f t="shared" si="9"/>
        <v>45777</v>
      </c>
      <c r="AG42" s="213" t="str">
        <f t="shared" si="9"/>
        <v/>
      </c>
      <c r="AH42" s="507" t="str">
        <f>IF(C41="","","閉所日数計")</f>
        <v>閉所日数計</v>
      </c>
      <c r="AI42" s="508" t="str">
        <f>IF(C41="","","対象日数計")</f>
        <v>対象日数計</v>
      </c>
      <c r="AJ42" s="508" t="str">
        <f>IF(C41="","","現場閉所率")</f>
        <v>現場閉所率</v>
      </c>
      <c r="AK42" s="509" t="str">
        <f>IF(C41="","","達成状況")</f>
        <v>達成状況</v>
      </c>
      <c r="AL42" s="502"/>
      <c r="AM42" s="507" t="str">
        <f>IF(C41="","","閉所日数計")</f>
        <v>閉所日数計</v>
      </c>
      <c r="AN42" s="508" t="str">
        <f>IF(C41="","","対象日数計")</f>
        <v>対象日数計</v>
      </c>
      <c r="AO42" s="508" t="str">
        <f>IF(C41="","","現場閉所率")</f>
        <v>現場閉所率</v>
      </c>
      <c r="AP42" s="510" t="str">
        <f>IF(C41="","",IF(C49="","達成状況",""))</f>
        <v/>
      </c>
      <c r="AQ42" s="264"/>
      <c r="AR42" s="264"/>
      <c r="AS42" s="264"/>
      <c r="AT42" s="264"/>
      <c r="AU42" s="264"/>
      <c r="AV42" s="264"/>
      <c r="AW42" s="264"/>
      <c r="AX42" s="264"/>
      <c r="AY42" s="264"/>
      <c r="AZ42" s="264"/>
      <c r="BA42" s="264"/>
      <c r="BB42" s="264"/>
      <c r="BC42" s="264"/>
      <c r="BD42" s="264"/>
      <c r="BE42" s="264"/>
      <c r="BF42" s="264"/>
      <c r="BG42" s="264"/>
      <c r="BH42" s="264"/>
      <c r="BI42" s="264"/>
      <c r="BJ42" s="264"/>
      <c r="BK42" s="264"/>
      <c r="BL42" s="264"/>
      <c r="BM42" s="264"/>
      <c r="BN42" s="264"/>
      <c r="BO42" s="264"/>
      <c r="BP42" s="264"/>
    </row>
    <row r="43" spans="2:69" ht="15" customHeight="1">
      <c r="B43" s="211" t="str">
        <f>IF(C41="","","曜日")</f>
        <v>曜日</v>
      </c>
      <c r="C43" s="214">
        <f>IFERROR(IF(COUNTIF(BD!$F$3:$F$281,週休2日計画実績表!C42)&gt;0,"休",IF(OR(WEEKDAY(C42)=1,WEEKDAY(C42)=7),TEXT(C42,"aaa"),IF(COUNTIF(BD!$B$3:$B$548,週休2日計画実績表!C42)&gt;0,"祝",週休2日計画実績表!C42))),"")</f>
        <v>45748</v>
      </c>
      <c r="D43" s="214">
        <f>IFERROR(IF(COUNTIF(BD!$F$3:$F$281,週休2日計画実績表!D42)&gt;0,"休",IF(OR(WEEKDAY(D42)=1,WEEKDAY(D42)=7),TEXT(D42,"aaa"),IF(COUNTIF(BD!$B$3:$B$548,週休2日計画実績表!D42)&gt;0,"祝",週休2日計画実績表!D42))),"")</f>
        <v>45749</v>
      </c>
      <c r="E43" s="214">
        <f>IFERROR(IF(COUNTIF(BD!$F$3:$F$281,週休2日計画実績表!E42)&gt;0,"休",IF(OR(WEEKDAY(E42)=1,WEEKDAY(E42)=7),TEXT(E42,"aaa"),IF(COUNTIF(BD!$B$3:$B$548,週休2日計画実績表!E42)&gt;0,"祝",週休2日計画実績表!E42))),"")</f>
        <v>45750</v>
      </c>
      <c r="F43" s="214">
        <f>IFERROR(IF(COUNTIF(BD!$F$3:$F$281,週休2日計画実績表!F42)&gt;0,"休",IF(OR(WEEKDAY(F42)=1,WEEKDAY(F42)=7),TEXT(F42,"aaa"),IF(COUNTIF(BD!$B$3:$B$548,週休2日計画実績表!F42)&gt;0,"祝",週休2日計画実績表!F42))),"")</f>
        <v>45751</v>
      </c>
      <c r="G43" s="214" t="str">
        <f>IFERROR(IF(COUNTIF(BD!$F$3:$F$281,週休2日計画実績表!G42)&gt;0,"休",IF(OR(WEEKDAY(G42)=1,WEEKDAY(G42)=7),TEXT(G42,"aaa"),IF(COUNTIF(BD!$B$3:$B$548,週休2日計画実績表!G42)&gt;0,"祝",週休2日計画実績表!G42))),"")</f>
        <v>土</v>
      </c>
      <c r="H43" s="214" t="str">
        <f>IFERROR(IF(COUNTIF(BD!$F$3:$F$281,週休2日計画実績表!H42)&gt;0,"休",IF(OR(WEEKDAY(H42)=1,WEEKDAY(H42)=7),TEXT(H42,"aaa"),IF(COUNTIF(BD!$B$3:$B$548,週休2日計画実績表!H42)&gt;0,"祝",週休2日計画実績表!H42))),"")</f>
        <v>日</v>
      </c>
      <c r="I43" s="214">
        <f>IFERROR(IF(COUNTIF(BD!$F$3:$F$281,週休2日計画実績表!I42)&gt;0,"休",IF(OR(WEEKDAY(I42)=1,WEEKDAY(I42)=7),TEXT(I42,"aaa"),IF(COUNTIF(BD!$B$3:$B$548,週休2日計画実績表!I42)&gt;0,"祝",週休2日計画実績表!I42))),"")</f>
        <v>45754</v>
      </c>
      <c r="J43" s="214">
        <f>IFERROR(IF(COUNTIF(BD!$F$3:$F$281,週休2日計画実績表!J42)&gt;0,"休",IF(OR(WEEKDAY(J42)=1,WEEKDAY(J42)=7),TEXT(J42,"aaa"),IF(COUNTIF(BD!$B$3:$B$548,週休2日計画実績表!J42)&gt;0,"祝",週休2日計画実績表!J42))),"")</f>
        <v>45755</v>
      </c>
      <c r="K43" s="214">
        <f>IFERROR(IF(COUNTIF(BD!$F$3:$F$281,週休2日計画実績表!K42)&gt;0,"休",IF(OR(WEEKDAY(K42)=1,WEEKDAY(K42)=7),TEXT(K42,"aaa"),IF(COUNTIF(BD!$B$3:$B$548,週休2日計画実績表!K42)&gt;0,"祝",週休2日計画実績表!K42))),"")</f>
        <v>45756</v>
      </c>
      <c r="L43" s="214">
        <f>IFERROR(IF(COUNTIF(BD!$F$3:$F$281,週休2日計画実績表!L42)&gt;0,"休",IF(OR(WEEKDAY(L42)=1,WEEKDAY(L42)=7),TEXT(L42,"aaa"),IF(COUNTIF(BD!$B$3:$B$548,週休2日計画実績表!L42)&gt;0,"祝",週休2日計画実績表!L42))),"")</f>
        <v>45757</v>
      </c>
      <c r="M43" s="214">
        <f>IFERROR(IF(COUNTIF(BD!$F$3:$F$281,週休2日計画実績表!M42)&gt;0,"休",IF(OR(WEEKDAY(M42)=1,WEEKDAY(M42)=7),TEXT(M42,"aaa"),IF(COUNTIF(BD!$B$3:$B$548,週休2日計画実績表!M42)&gt;0,"祝",週休2日計画実績表!M42))),"")</f>
        <v>45758</v>
      </c>
      <c r="N43" s="214" t="str">
        <f>IFERROR(IF(COUNTIF(BD!$F$3:$F$281,週休2日計画実績表!N42)&gt;0,"休",IF(OR(WEEKDAY(N42)=1,WEEKDAY(N42)=7),TEXT(N42,"aaa"),IF(COUNTIF(BD!$B$3:$B$548,週休2日計画実績表!N42)&gt;0,"祝",週休2日計画実績表!N42))),"")</f>
        <v>土</v>
      </c>
      <c r="O43" s="214" t="str">
        <f>IFERROR(IF(COUNTIF(BD!$F$3:$F$281,週休2日計画実績表!O42)&gt;0,"休",IF(OR(WEEKDAY(O42)=1,WEEKDAY(O42)=7),TEXT(O42,"aaa"),IF(COUNTIF(BD!$B$3:$B$548,週休2日計画実績表!O42)&gt;0,"祝",週休2日計画実績表!O42))),"")</f>
        <v>日</v>
      </c>
      <c r="P43" s="214">
        <f>IFERROR(IF(COUNTIF(BD!$F$3:$F$281,週休2日計画実績表!P42)&gt;0,"休",IF(OR(WEEKDAY(P42)=1,WEEKDAY(P42)=7),TEXT(P42,"aaa"),IF(COUNTIF(BD!$B$3:$B$548,週休2日計画実績表!P42)&gt;0,"祝",週休2日計画実績表!P42))),"")</f>
        <v>45761</v>
      </c>
      <c r="Q43" s="214">
        <f>IFERROR(IF(COUNTIF(BD!$F$3:$F$281,週休2日計画実績表!Q42)&gt;0,"休",IF(OR(WEEKDAY(Q42)=1,WEEKDAY(Q42)=7),TEXT(Q42,"aaa"),IF(COUNTIF(BD!$B$3:$B$548,週休2日計画実績表!Q42)&gt;0,"祝",週休2日計画実績表!Q42))),"")</f>
        <v>45762</v>
      </c>
      <c r="R43" s="214">
        <f>IFERROR(IF(COUNTIF(BD!$F$3:$F$281,週休2日計画実績表!R42)&gt;0,"休",IF(OR(WEEKDAY(R42)=1,WEEKDAY(R42)=7),TEXT(R42,"aaa"),IF(COUNTIF(BD!$B$3:$B$548,週休2日計画実績表!R42)&gt;0,"祝",週休2日計画実績表!R42))),"")</f>
        <v>45763</v>
      </c>
      <c r="S43" s="214">
        <f>IFERROR(IF(COUNTIF(BD!$F$3:$F$281,週休2日計画実績表!S42)&gt;0,"休",IF(OR(WEEKDAY(S42)=1,WEEKDAY(S42)=7),TEXT(S42,"aaa"),IF(COUNTIF(BD!$B$3:$B$548,週休2日計画実績表!S42)&gt;0,"祝",週休2日計画実績表!S42))),"")</f>
        <v>45764</v>
      </c>
      <c r="T43" s="214">
        <f>IFERROR(IF(COUNTIF(BD!$F$3:$F$281,週休2日計画実績表!T42)&gt;0,"休",IF(OR(WEEKDAY(T42)=1,WEEKDAY(T42)=7),TEXT(T42,"aaa"),IF(COUNTIF(BD!$B$3:$B$548,週休2日計画実績表!T42)&gt;0,"祝",週休2日計画実績表!T42))),"")</f>
        <v>45765</v>
      </c>
      <c r="U43" s="214" t="str">
        <f>IFERROR(IF(COUNTIF(BD!$F$3:$F$281,週休2日計画実績表!U42)&gt;0,"休",IF(OR(WEEKDAY(U42)=1,WEEKDAY(U42)=7),TEXT(U42,"aaa"),IF(COUNTIF(BD!$B$3:$B$548,週休2日計画実績表!U42)&gt;0,"祝",週休2日計画実績表!U42))),"")</f>
        <v>土</v>
      </c>
      <c r="V43" s="214" t="str">
        <f>IFERROR(IF(COUNTIF(BD!$F$3:$F$281,週休2日計画実績表!V42)&gt;0,"休",IF(OR(WEEKDAY(V42)=1,WEEKDAY(V42)=7),TEXT(V42,"aaa"),IF(COUNTIF(BD!$B$3:$B$548,週休2日計画実績表!V42)&gt;0,"祝",週休2日計画実績表!V42))),"")</f>
        <v>日</v>
      </c>
      <c r="W43" s="214">
        <f>IFERROR(IF(COUNTIF(BD!$F$3:$F$281,週休2日計画実績表!W42)&gt;0,"休",IF(OR(WEEKDAY(W42)=1,WEEKDAY(W42)=7),TEXT(W42,"aaa"),IF(COUNTIF(BD!$B$3:$B$548,週休2日計画実績表!W42)&gt;0,"祝",週休2日計画実績表!W42))),"")</f>
        <v>45768</v>
      </c>
      <c r="X43" s="214">
        <f>IFERROR(IF(COUNTIF(BD!$F$3:$F$281,週休2日計画実績表!X42)&gt;0,"休",IF(OR(WEEKDAY(X42)=1,WEEKDAY(X42)=7),TEXT(X42,"aaa"),IF(COUNTIF(BD!$B$3:$B$548,週休2日計画実績表!X42)&gt;0,"祝",週休2日計画実績表!X42))),"")</f>
        <v>45769</v>
      </c>
      <c r="Y43" s="214">
        <f>IFERROR(IF(COUNTIF(BD!$F$3:$F$281,週休2日計画実績表!Y42)&gt;0,"休",IF(OR(WEEKDAY(Y42)=1,WEEKDAY(Y42)=7),TEXT(Y42,"aaa"),IF(COUNTIF(BD!$B$3:$B$548,週休2日計画実績表!Y42)&gt;0,"祝",週休2日計画実績表!Y42))),"")</f>
        <v>45770</v>
      </c>
      <c r="Z43" s="214">
        <f>IFERROR(IF(COUNTIF(BD!$F$3:$F$281,週休2日計画実績表!Z42)&gt;0,"休",IF(OR(WEEKDAY(Z42)=1,WEEKDAY(Z42)=7),TEXT(Z42,"aaa"),IF(COUNTIF(BD!$B$3:$B$548,週休2日計画実績表!Z42)&gt;0,"祝",週休2日計画実績表!Z42))),"")</f>
        <v>45771</v>
      </c>
      <c r="AA43" s="214">
        <f>IFERROR(IF(COUNTIF(BD!$F$3:$F$281,週休2日計画実績表!AA42)&gt;0,"休",IF(OR(WEEKDAY(AA42)=1,WEEKDAY(AA42)=7),TEXT(AA42,"aaa"),IF(COUNTIF(BD!$B$3:$B$548,週休2日計画実績表!AA42)&gt;0,"祝",週休2日計画実績表!AA42))),"")</f>
        <v>45772</v>
      </c>
      <c r="AB43" s="214" t="str">
        <f>IFERROR(IF(COUNTIF(BD!$F$3:$F$281,週休2日計画実績表!AB42)&gt;0,"休",IF(OR(WEEKDAY(AB42)=1,WEEKDAY(AB42)=7),TEXT(AB42,"aaa"),IF(COUNTIF(BD!$B$3:$B$548,週休2日計画実績表!AB42)&gt;0,"祝",週休2日計画実績表!AB42))),"")</f>
        <v>土</v>
      </c>
      <c r="AC43" s="214" t="str">
        <f>IFERROR(IF(COUNTIF(BD!$F$3:$F$281,週休2日計画実績表!AC42)&gt;0,"休",IF(OR(WEEKDAY(AC42)=1,WEEKDAY(AC42)=7),TEXT(AC42,"aaa"),IF(COUNTIF(BD!$B$3:$B$548,週休2日計画実績表!AC42)&gt;0,"祝",週休2日計画実績表!AC42))),"")</f>
        <v>日</v>
      </c>
      <c r="AD43" s="214">
        <f>IFERROR(IF(COUNTIF(BD!$F$3:$F$281,週休2日計画実績表!AD42)&gt;0,"休",IF(OR(WEEKDAY(AD42)=1,WEEKDAY(AD42)=7),TEXT(AD42,"aaa"),IF(COUNTIF(BD!$B$3:$B$548,週休2日計画実績表!AD42)&gt;0,"祝",週休2日計画実績表!AD42))),"")</f>
        <v>45775</v>
      </c>
      <c r="AE43" s="214" t="str">
        <f>IFERROR(IF(COUNTIF(BD!$F$3:$F$281,週休2日計画実績表!AE42)&gt;0,"休",IF(OR(WEEKDAY(AE42)=1,WEEKDAY(AE42)=7),TEXT(AE42,"aaa"),IF(COUNTIF(BD!$B$3:$B$548,週休2日計画実績表!AE42)&gt;0,"祝",週休2日計画実績表!AE42))),"")</f>
        <v>祝</v>
      </c>
      <c r="AF43" s="214">
        <f>IFERROR(IF(COUNTIF(BD!$F$3:$F$281,週休2日計画実績表!AF42)&gt;0,"休",IF(OR(WEEKDAY(AF42)=1,WEEKDAY(AF42)=7),TEXT(AF42,"aaa"),IF(COUNTIF(BD!$B$3:$B$548,週休2日計画実績表!AF42)&gt;0,"祝",週休2日計画実績表!AF42))),"")</f>
        <v>45777</v>
      </c>
      <c r="AG43" s="233" t="str">
        <f>IFERROR(IF(COUNTIF(BD!$F$3:$F$281,週休2日計画実績表!AG42)&gt;0,"休",IF(OR(WEEKDAY(AG42)=1,WEEKDAY(AG42)=7),TEXT(AG42,"aaa"),IF(COUNTIF(BD!$B$3:$B$548,週休2日計画実績表!AG42)&gt;0,"祝",週休2日計画実績表!AG42))),"")</f>
        <v/>
      </c>
      <c r="AH43" s="507"/>
      <c r="AI43" s="508"/>
      <c r="AJ43" s="508"/>
      <c r="AK43" s="509"/>
      <c r="AL43" s="502"/>
      <c r="AM43" s="507"/>
      <c r="AN43" s="508"/>
      <c r="AO43" s="508"/>
      <c r="AP43" s="510"/>
      <c r="AQ43" s="264"/>
      <c r="AR43" s="264"/>
      <c r="AS43" s="264"/>
      <c r="AT43" s="264"/>
      <c r="AU43" s="264"/>
      <c r="AV43" s="264"/>
      <c r="AW43" s="264"/>
      <c r="AX43" s="264"/>
      <c r="AY43" s="264"/>
      <c r="AZ43" s="264"/>
      <c r="BA43" s="264"/>
      <c r="BB43" s="264"/>
      <c r="BC43" s="264"/>
      <c r="BD43" s="264"/>
      <c r="BE43" s="264"/>
      <c r="BF43" s="264"/>
      <c r="BG43" s="264"/>
      <c r="BH43" s="264"/>
      <c r="BI43" s="264"/>
      <c r="BJ43" s="264"/>
      <c r="BK43" s="264"/>
      <c r="BL43" s="264"/>
      <c r="BM43" s="264"/>
      <c r="BN43" s="264"/>
      <c r="BO43" s="264"/>
      <c r="BP43" s="264"/>
      <c r="BQ43" s="215"/>
    </row>
    <row r="44" spans="2:69" ht="15" hidden="1" customHeight="1">
      <c r="B44" s="211"/>
      <c r="C44" s="214" t="str">
        <f t="shared" ref="C44:F44" si="10">IF(OR(C43="",C43="休"),"","有")</f>
        <v>有</v>
      </c>
      <c r="D44" s="214" t="str">
        <f t="shared" si="10"/>
        <v>有</v>
      </c>
      <c r="E44" s="214" t="str">
        <f t="shared" si="10"/>
        <v>有</v>
      </c>
      <c r="F44" s="214" t="str">
        <f t="shared" si="10"/>
        <v>有</v>
      </c>
      <c r="G44" s="214" t="str">
        <f>IF(OR(G43="",G43="休"),"","有")</f>
        <v>有</v>
      </c>
      <c r="H44" s="214" t="str">
        <f t="shared" ref="H44:AG44" si="11">IF(OR(H43="",H43="休"),"","有")</f>
        <v>有</v>
      </c>
      <c r="I44" s="214" t="str">
        <f t="shared" si="11"/>
        <v>有</v>
      </c>
      <c r="J44" s="214" t="str">
        <f t="shared" si="11"/>
        <v>有</v>
      </c>
      <c r="K44" s="214" t="str">
        <f t="shared" si="11"/>
        <v>有</v>
      </c>
      <c r="L44" s="214" t="str">
        <f t="shared" si="11"/>
        <v>有</v>
      </c>
      <c r="M44" s="214" t="str">
        <f t="shared" si="11"/>
        <v>有</v>
      </c>
      <c r="N44" s="214" t="str">
        <f t="shared" si="11"/>
        <v>有</v>
      </c>
      <c r="O44" s="214" t="str">
        <f t="shared" si="11"/>
        <v>有</v>
      </c>
      <c r="P44" s="214" t="str">
        <f t="shared" si="11"/>
        <v>有</v>
      </c>
      <c r="Q44" s="214" t="str">
        <f t="shared" si="11"/>
        <v>有</v>
      </c>
      <c r="R44" s="214" t="str">
        <f t="shared" si="11"/>
        <v>有</v>
      </c>
      <c r="S44" s="214" t="str">
        <f t="shared" si="11"/>
        <v>有</v>
      </c>
      <c r="T44" s="214" t="str">
        <f t="shared" si="11"/>
        <v>有</v>
      </c>
      <c r="U44" s="214" t="str">
        <f t="shared" si="11"/>
        <v>有</v>
      </c>
      <c r="V44" s="214" t="str">
        <f t="shared" si="11"/>
        <v>有</v>
      </c>
      <c r="W44" s="214" t="str">
        <f t="shared" si="11"/>
        <v>有</v>
      </c>
      <c r="X44" s="214" t="str">
        <f t="shared" si="11"/>
        <v>有</v>
      </c>
      <c r="Y44" s="214" t="str">
        <f t="shared" si="11"/>
        <v>有</v>
      </c>
      <c r="Z44" s="214" t="str">
        <f t="shared" si="11"/>
        <v>有</v>
      </c>
      <c r="AA44" s="214" t="str">
        <f t="shared" si="11"/>
        <v>有</v>
      </c>
      <c r="AB44" s="214" t="str">
        <f t="shared" si="11"/>
        <v>有</v>
      </c>
      <c r="AC44" s="214" t="str">
        <f t="shared" si="11"/>
        <v>有</v>
      </c>
      <c r="AD44" s="214" t="str">
        <f t="shared" si="11"/>
        <v>有</v>
      </c>
      <c r="AE44" s="214" t="str">
        <f t="shared" si="11"/>
        <v>有</v>
      </c>
      <c r="AF44" s="214" t="str">
        <f t="shared" si="11"/>
        <v>有</v>
      </c>
      <c r="AG44" s="233" t="str">
        <f t="shared" si="11"/>
        <v/>
      </c>
      <c r="AH44" s="507"/>
      <c r="AI44" s="508"/>
      <c r="AJ44" s="508"/>
      <c r="AK44" s="509"/>
      <c r="AL44" s="502"/>
      <c r="AM44" s="507"/>
      <c r="AN44" s="508"/>
      <c r="AO44" s="508"/>
      <c r="AP44" s="510"/>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15"/>
    </row>
    <row r="45" spans="2:69" s="220" customFormat="1" ht="60" customHeight="1">
      <c r="B45" s="216" t="str">
        <f>IF(C41="","","行事")</f>
        <v>行事</v>
      </c>
      <c r="C45" s="217"/>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8"/>
      <c r="AH45" s="507"/>
      <c r="AI45" s="508"/>
      <c r="AJ45" s="508"/>
      <c r="AK45" s="509"/>
      <c r="AL45" s="502"/>
      <c r="AM45" s="507"/>
      <c r="AN45" s="508"/>
      <c r="AO45" s="508"/>
      <c r="AP45" s="510"/>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19"/>
    </row>
    <row r="46" spans="2:69" s="224" customFormat="1" ht="15" customHeight="1">
      <c r="B46" s="211" t="str">
        <f>IF(C41="","","計画")</f>
        <v>計画</v>
      </c>
      <c r="C46" s="221"/>
      <c r="D46" s="221"/>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11">
        <f>IF(C41="","",COUNTIF(C46:AG46,"○"))</f>
        <v>0</v>
      </c>
      <c r="AI46" s="221">
        <f>IF(C41="","",COUNTA(C42:AG42)-COUNTIF(C44:AG44,"")-COUNTIF(C46:AG46,"/"))</f>
        <v>30</v>
      </c>
      <c r="AJ46" s="222">
        <f>IF(C41="","",IFERROR(AH46/AI46,""))</f>
        <v>0</v>
      </c>
      <c r="AK46" s="223" t="str">
        <f>IF(C41="","",IF(AI46=0,"",IF(COUNTIFS(C43:AG43,"日",C46:AG46,"")+COUNTIFS(C43:AG43,"日",C46:AG46,"○")+COUNTIFS(C43:AG43,"土",C46:AG46,"")+COUNTIFS(C43:AG43,"土",C46:AG46,"○")&lt;=COUNTIF(C46:AG46,"○"),"○",IF(AH46/AI46&gt;=2/7,"○","-"))))</f>
        <v>-</v>
      </c>
      <c r="AM46" s="211">
        <f>IF(C41="","",AM38+AH46)</f>
        <v>0</v>
      </c>
      <c r="AN46" s="221">
        <f>IF(C41="","",AN38+AI46)</f>
        <v>114</v>
      </c>
      <c r="AO46" s="222">
        <f>IFERROR(AM46/AN46,"")</f>
        <v>0</v>
      </c>
      <c r="AP46" s="225" t="str">
        <f>IF(C41="","",IF(C49="",IF(AM46/AN46&gt;=2/7,"OK","NG"),""))</f>
        <v/>
      </c>
      <c r="AQ46" s="262"/>
      <c r="AR46" s="262"/>
      <c r="AS46" s="262"/>
      <c r="AT46" s="262"/>
      <c r="AU46" s="262"/>
      <c r="AV46" s="262"/>
      <c r="AW46" s="262"/>
      <c r="AX46" s="262"/>
      <c r="AY46" s="262"/>
      <c r="AZ46" s="262"/>
      <c r="BA46" s="262"/>
      <c r="BB46" s="262"/>
      <c r="BC46" s="262"/>
      <c r="BD46" s="262"/>
      <c r="BE46" s="262"/>
      <c r="BF46" s="262"/>
      <c r="BG46" s="262"/>
      <c r="BH46" s="262"/>
      <c r="BI46" s="262"/>
      <c r="BJ46" s="262"/>
      <c r="BK46" s="262"/>
      <c r="BL46" s="262"/>
      <c r="BM46" s="262"/>
      <c r="BN46" s="262"/>
      <c r="BO46" s="262"/>
      <c r="BP46" s="262"/>
      <c r="BQ46" s="226"/>
    </row>
    <row r="47" spans="2:69" s="224" customFormat="1" ht="15" customHeight="1" thickBot="1">
      <c r="B47" s="227" t="str">
        <f>IF(C41="","","実施")</f>
        <v>実施</v>
      </c>
      <c r="C47" s="228"/>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34"/>
      <c r="AH47" s="227">
        <f>IF(C41="","",COUNTIF(C47:AG47,"●"))</f>
        <v>0</v>
      </c>
      <c r="AI47" s="228">
        <f>IF(C41="","",COUNTA(C42:AG42)-COUNTIF(C44:AG44,"")-COUNTIF(C47:AG47,"/"))</f>
        <v>30</v>
      </c>
      <c r="AJ47" s="229">
        <f>IF(C41="","",IFERROR(AH47/AI47,""))</f>
        <v>0</v>
      </c>
      <c r="AK47" s="230" t="str">
        <f>IF(C41="","",IF(AI47=0,"",IF(COUNTIFS(C43:AG43,"日",C47:AG47,"")+COUNTIFS(C43:AG43,"日",C47:AG47,"●")+COUNTIFS(C43:AG43,"土",C47:AG47,"")+COUNTIFS(C43:AG43,"土",C47:AG47,"●")&lt;=COUNTIF(C47:AG47,"●"),"○",IF(AH47/AI47&gt;=2/7,"○","-"))))</f>
        <v>-</v>
      </c>
      <c r="AM47" s="227">
        <f>IF(C41="","",AM39+AH47)</f>
        <v>0</v>
      </c>
      <c r="AN47" s="228">
        <f>IF(C41="","",AN39+AI47)</f>
        <v>114</v>
      </c>
      <c r="AO47" s="229">
        <f>IFERROR(AM47/AN47,"")</f>
        <v>0</v>
      </c>
      <c r="AP47" s="231" t="str">
        <f>IF(C41="","",IF(C49="",IF(AM47/AN47&gt;=2/7,"OK","NG"),""))</f>
        <v/>
      </c>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3"/>
      <c r="BM47" s="263"/>
      <c r="BN47" s="263"/>
      <c r="BO47" s="263"/>
      <c r="BP47" s="263"/>
      <c r="BQ47" s="215"/>
    </row>
    <row r="48" spans="2:69" ht="18" customHeight="1" thickBot="1">
      <c r="AP48" s="224"/>
      <c r="AQ48" s="224"/>
      <c r="AR48" s="224"/>
      <c r="AS48" s="224"/>
      <c r="AT48" s="224"/>
      <c r="AU48" s="224"/>
      <c r="AV48" s="224"/>
      <c r="AW48" s="224"/>
      <c r="AX48" s="224"/>
      <c r="AY48" s="224"/>
      <c r="AZ48" s="224"/>
      <c r="BA48" s="224"/>
      <c r="BB48" s="224"/>
      <c r="BC48" s="224"/>
      <c r="BD48" s="224"/>
      <c r="BE48" s="224"/>
      <c r="BF48" s="224"/>
      <c r="BG48" s="224"/>
      <c r="BH48" s="224"/>
      <c r="BI48" s="224"/>
      <c r="BJ48" s="224"/>
      <c r="BK48" s="224"/>
      <c r="BL48" s="224"/>
      <c r="BM48" s="224"/>
      <c r="BN48" s="224"/>
      <c r="BO48" s="224"/>
      <c r="BP48" s="224"/>
      <c r="BQ48" s="232"/>
    </row>
    <row r="49" spans="2:69" ht="16.899999999999999" customHeight="1">
      <c r="B49" s="210" t="str">
        <f>IF(C49="","","月")</f>
        <v>月</v>
      </c>
      <c r="C49" s="496">
        <f>IFERROR(IF(EOMONTH(C41,0)+1&gt;$L$5,"",EOMONTH(C41,0)+1),"")</f>
        <v>45778</v>
      </c>
      <c r="D49" s="497"/>
      <c r="E49" s="497"/>
      <c r="F49" s="497"/>
      <c r="G49" s="497"/>
      <c r="H49" s="497"/>
      <c r="I49" s="497"/>
      <c r="J49" s="497"/>
      <c r="K49" s="497"/>
      <c r="L49" s="497"/>
      <c r="M49" s="497"/>
      <c r="N49" s="497"/>
      <c r="O49" s="497"/>
      <c r="P49" s="497"/>
      <c r="Q49" s="497"/>
      <c r="R49" s="497"/>
      <c r="S49" s="497"/>
      <c r="T49" s="497"/>
      <c r="U49" s="497"/>
      <c r="V49" s="497"/>
      <c r="W49" s="497"/>
      <c r="X49" s="497"/>
      <c r="Y49" s="497"/>
      <c r="Z49" s="497"/>
      <c r="AA49" s="497"/>
      <c r="AB49" s="497"/>
      <c r="AC49" s="497"/>
      <c r="AD49" s="497"/>
      <c r="AE49" s="497"/>
      <c r="AF49" s="497"/>
      <c r="AG49" s="497"/>
      <c r="AH49" s="498" t="str">
        <f>IF(C49="","","月単位")</f>
        <v>月単位</v>
      </c>
      <c r="AI49" s="499"/>
      <c r="AJ49" s="499"/>
      <c r="AK49" s="500"/>
      <c r="AL49" s="501"/>
      <c r="AM49" s="498" t="str">
        <f>IF(C49="","","累計")</f>
        <v>累計</v>
      </c>
      <c r="AN49" s="499"/>
      <c r="AO49" s="499"/>
      <c r="AP49" s="500"/>
      <c r="AQ49" s="260"/>
      <c r="AR49" s="260"/>
      <c r="AS49" s="260"/>
      <c r="AT49" s="260"/>
      <c r="AU49" s="260"/>
      <c r="AV49" s="260"/>
      <c r="AW49" s="260"/>
      <c r="AX49" s="260"/>
      <c r="AY49" s="260"/>
      <c r="AZ49" s="260"/>
      <c r="BA49" s="260"/>
      <c r="BB49" s="260"/>
      <c r="BC49" s="260"/>
      <c r="BD49" s="260"/>
      <c r="BE49" s="260"/>
      <c r="BF49" s="260"/>
      <c r="BG49" s="260"/>
      <c r="BH49" s="260"/>
      <c r="BI49" s="260"/>
      <c r="BJ49" s="260"/>
      <c r="BK49" s="260"/>
      <c r="BL49" s="260"/>
      <c r="BM49" s="260"/>
      <c r="BN49" s="260"/>
      <c r="BO49" s="260"/>
      <c r="BP49" s="260"/>
    </row>
    <row r="50" spans="2:69" ht="15" customHeight="1">
      <c r="B50" s="211" t="str">
        <f>IF(C49="","","日")</f>
        <v>日</v>
      </c>
      <c r="C50" s="212">
        <f>IF($C49="","",IF($C49+COLUMN(C50)-COLUMN($B50)-1&gt;$L$5,"",IF($C49+COLUMN(C50)-COLUMN($B50)-1&gt;=EOMONTH($C49,0)+1,"",$C49+COLUMN(C50)-COLUMN($B50)-1)))</f>
        <v>45778</v>
      </c>
      <c r="D50" s="212">
        <f t="shared" ref="D50:AG50" si="12">IF($C49="","",IF($C49+COLUMN(D50)-COLUMN($B50)-1&gt;$L$5,"",IF($C49+COLUMN(D50)-COLUMN($B50)-1&gt;=EOMONTH($C49,0)+1,"",$C49+COLUMN(D50)-COLUMN($B50)-1)))</f>
        <v>45779</v>
      </c>
      <c r="E50" s="212">
        <f t="shared" si="12"/>
        <v>45780</v>
      </c>
      <c r="F50" s="212">
        <f t="shared" si="12"/>
        <v>45781</v>
      </c>
      <c r="G50" s="212">
        <f t="shared" si="12"/>
        <v>45782</v>
      </c>
      <c r="H50" s="212">
        <f t="shared" si="12"/>
        <v>45783</v>
      </c>
      <c r="I50" s="212">
        <f t="shared" si="12"/>
        <v>45784</v>
      </c>
      <c r="J50" s="212">
        <f t="shared" si="12"/>
        <v>45785</v>
      </c>
      <c r="K50" s="212">
        <f t="shared" si="12"/>
        <v>45786</v>
      </c>
      <c r="L50" s="212">
        <f t="shared" si="12"/>
        <v>45787</v>
      </c>
      <c r="M50" s="212">
        <f t="shared" si="12"/>
        <v>45788</v>
      </c>
      <c r="N50" s="212">
        <f t="shared" si="12"/>
        <v>45789</v>
      </c>
      <c r="O50" s="212">
        <f t="shared" si="12"/>
        <v>45790</v>
      </c>
      <c r="P50" s="212">
        <f t="shared" si="12"/>
        <v>45791</v>
      </c>
      <c r="Q50" s="212">
        <f t="shared" si="12"/>
        <v>45792</v>
      </c>
      <c r="R50" s="212">
        <f t="shared" si="12"/>
        <v>45793</v>
      </c>
      <c r="S50" s="212">
        <f t="shared" si="12"/>
        <v>45794</v>
      </c>
      <c r="T50" s="212">
        <f t="shared" si="12"/>
        <v>45795</v>
      </c>
      <c r="U50" s="212">
        <f t="shared" si="12"/>
        <v>45796</v>
      </c>
      <c r="V50" s="212">
        <f t="shared" si="12"/>
        <v>45797</v>
      </c>
      <c r="W50" s="212">
        <f t="shared" si="12"/>
        <v>45798</v>
      </c>
      <c r="X50" s="212">
        <f t="shared" si="12"/>
        <v>45799</v>
      </c>
      <c r="Y50" s="212">
        <f t="shared" si="12"/>
        <v>45800</v>
      </c>
      <c r="Z50" s="212">
        <f t="shared" si="12"/>
        <v>45801</v>
      </c>
      <c r="AA50" s="212">
        <f t="shared" si="12"/>
        <v>45802</v>
      </c>
      <c r="AB50" s="212">
        <f t="shared" si="12"/>
        <v>45803</v>
      </c>
      <c r="AC50" s="212">
        <f t="shared" si="12"/>
        <v>45804</v>
      </c>
      <c r="AD50" s="212">
        <f t="shared" si="12"/>
        <v>45805</v>
      </c>
      <c r="AE50" s="212">
        <f t="shared" si="12"/>
        <v>45806</v>
      </c>
      <c r="AF50" s="212">
        <f t="shared" si="12"/>
        <v>45807</v>
      </c>
      <c r="AG50" s="213">
        <f t="shared" si="12"/>
        <v>45808</v>
      </c>
      <c r="AH50" s="507" t="str">
        <f>IF(C49="","","閉所日数計")</f>
        <v>閉所日数計</v>
      </c>
      <c r="AI50" s="508" t="str">
        <f>IF(C49="","","対象日数計")</f>
        <v>対象日数計</v>
      </c>
      <c r="AJ50" s="508" t="str">
        <f>IF(C49="","","現場閉所率")</f>
        <v>現場閉所率</v>
      </c>
      <c r="AK50" s="509" t="str">
        <f>IF(C49="","","達成状況")</f>
        <v>達成状況</v>
      </c>
      <c r="AL50" s="502"/>
      <c r="AM50" s="507" t="str">
        <f>IF(C49="","","閉所日数計")</f>
        <v>閉所日数計</v>
      </c>
      <c r="AN50" s="508" t="str">
        <f>IF(C49="","","対象日数計")</f>
        <v>対象日数計</v>
      </c>
      <c r="AO50" s="508" t="str">
        <f>IF(C49="","","現場閉所率")</f>
        <v>現場閉所率</v>
      </c>
      <c r="AP50" s="510" t="str">
        <f>IF(C49="","",IF(C57="","達成状況",""))</f>
        <v/>
      </c>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row>
    <row r="51" spans="2:69" ht="15" customHeight="1">
      <c r="B51" s="211" t="str">
        <f>IF(C49="","","曜日")</f>
        <v>曜日</v>
      </c>
      <c r="C51" s="214">
        <f>IFERROR(IF(COUNTIF(BD!$F$3:$F$281,週休2日計画実績表!C50)&gt;0,"休",IF(OR(WEEKDAY(C50)=1,WEEKDAY(C50)=7),TEXT(C50,"aaa"),IF(COUNTIF(BD!$B$3:$B$548,週休2日計画実績表!C50)&gt;0,"祝",週休2日計画実績表!C50))),"")</f>
        <v>45778</v>
      </c>
      <c r="D51" s="214">
        <f>IFERROR(IF(COUNTIF(BD!$F$3:$F$281,週休2日計画実績表!D50)&gt;0,"休",IF(OR(WEEKDAY(D50)=1,WEEKDAY(D50)=7),TEXT(D50,"aaa"),IF(COUNTIF(BD!$B$3:$B$548,週休2日計画実績表!D50)&gt;0,"祝",週休2日計画実績表!D50))),"")</f>
        <v>45779</v>
      </c>
      <c r="E51" s="214" t="str">
        <f>IFERROR(IF(COUNTIF(BD!$F$3:$F$281,週休2日計画実績表!E50)&gt;0,"休",IF(OR(WEEKDAY(E50)=1,WEEKDAY(E50)=7),TEXT(E50,"aaa"),IF(COUNTIF(BD!$B$3:$B$548,週休2日計画実績表!E50)&gt;0,"祝",週休2日計画実績表!E50))),"")</f>
        <v>土</v>
      </c>
      <c r="F51" s="214" t="str">
        <f>IFERROR(IF(COUNTIF(BD!$F$3:$F$281,週休2日計画実績表!F50)&gt;0,"休",IF(OR(WEEKDAY(F50)=1,WEEKDAY(F50)=7),TEXT(F50,"aaa"),IF(COUNTIF(BD!$B$3:$B$548,週休2日計画実績表!F50)&gt;0,"祝",週休2日計画実績表!F50))),"")</f>
        <v>日</v>
      </c>
      <c r="G51" s="214" t="str">
        <f>IFERROR(IF(COUNTIF(BD!$F$3:$F$281,週休2日計画実績表!G50)&gt;0,"休",IF(OR(WEEKDAY(G50)=1,WEEKDAY(G50)=7),TEXT(G50,"aaa"),IF(COUNTIF(BD!$B$3:$B$548,週休2日計画実績表!G50)&gt;0,"祝",週休2日計画実績表!G50))),"")</f>
        <v>祝</v>
      </c>
      <c r="H51" s="214" t="str">
        <f>IFERROR(IF(COUNTIF(BD!$F$3:$F$281,週休2日計画実績表!H50)&gt;0,"休",IF(OR(WEEKDAY(H50)=1,WEEKDAY(H50)=7),TEXT(H50,"aaa"),IF(COUNTIF(BD!$B$3:$B$548,週休2日計画実績表!H50)&gt;0,"祝",週休2日計画実績表!H50))),"")</f>
        <v>祝</v>
      </c>
      <c r="I51" s="214">
        <f>IFERROR(IF(COUNTIF(BD!$F$3:$F$281,週休2日計画実績表!I50)&gt;0,"休",IF(OR(WEEKDAY(I50)=1,WEEKDAY(I50)=7),TEXT(I50,"aaa"),IF(COUNTIF(BD!$B$3:$B$548,週休2日計画実績表!I50)&gt;0,"祝",週休2日計画実績表!I50))),"")</f>
        <v>45784</v>
      </c>
      <c r="J51" s="214">
        <f>IFERROR(IF(COUNTIF(BD!$F$3:$F$281,週休2日計画実績表!J50)&gt;0,"休",IF(OR(WEEKDAY(J50)=1,WEEKDAY(J50)=7),TEXT(J50,"aaa"),IF(COUNTIF(BD!$B$3:$B$548,週休2日計画実績表!J50)&gt;0,"祝",週休2日計画実績表!J50))),"")</f>
        <v>45785</v>
      </c>
      <c r="K51" s="214">
        <f>IFERROR(IF(COUNTIF(BD!$F$3:$F$281,週休2日計画実績表!K50)&gt;0,"休",IF(OR(WEEKDAY(K50)=1,WEEKDAY(K50)=7),TEXT(K50,"aaa"),IF(COUNTIF(BD!$B$3:$B$548,週休2日計画実績表!K50)&gt;0,"祝",週休2日計画実績表!K50))),"")</f>
        <v>45786</v>
      </c>
      <c r="L51" s="214" t="str">
        <f>IFERROR(IF(COUNTIF(BD!$F$3:$F$281,週休2日計画実績表!L50)&gt;0,"休",IF(OR(WEEKDAY(L50)=1,WEEKDAY(L50)=7),TEXT(L50,"aaa"),IF(COUNTIF(BD!$B$3:$B$548,週休2日計画実績表!L50)&gt;0,"祝",週休2日計画実績表!L50))),"")</f>
        <v>土</v>
      </c>
      <c r="M51" s="214" t="str">
        <f>IFERROR(IF(COUNTIF(BD!$F$3:$F$281,週休2日計画実績表!M50)&gt;0,"休",IF(OR(WEEKDAY(M50)=1,WEEKDAY(M50)=7),TEXT(M50,"aaa"),IF(COUNTIF(BD!$B$3:$B$548,週休2日計画実績表!M50)&gt;0,"祝",週休2日計画実績表!M50))),"")</f>
        <v>日</v>
      </c>
      <c r="N51" s="214">
        <f>IFERROR(IF(COUNTIF(BD!$F$3:$F$281,週休2日計画実績表!N50)&gt;0,"休",IF(OR(WEEKDAY(N50)=1,WEEKDAY(N50)=7),TEXT(N50,"aaa"),IF(COUNTIF(BD!$B$3:$B$548,週休2日計画実績表!N50)&gt;0,"祝",週休2日計画実績表!N50))),"")</f>
        <v>45789</v>
      </c>
      <c r="O51" s="214">
        <f>IFERROR(IF(COUNTIF(BD!$F$3:$F$281,週休2日計画実績表!O50)&gt;0,"休",IF(OR(WEEKDAY(O50)=1,WEEKDAY(O50)=7),TEXT(O50,"aaa"),IF(COUNTIF(BD!$B$3:$B$548,週休2日計画実績表!O50)&gt;0,"祝",週休2日計画実績表!O50))),"")</f>
        <v>45790</v>
      </c>
      <c r="P51" s="214">
        <f>IFERROR(IF(COUNTIF(BD!$F$3:$F$281,週休2日計画実績表!P50)&gt;0,"休",IF(OR(WEEKDAY(P50)=1,WEEKDAY(P50)=7),TEXT(P50,"aaa"),IF(COUNTIF(BD!$B$3:$B$548,週休2日計画実績表!P50)&gt;0,"祝",週休2日計画実績表!P50))),"")</f>
        <v>45791</v>
      </c>
      <c r="Q51" s="214">
        <f>IFERROR(IF(COUNTIF(BD!$F$3:$F$281,週休2日計画実績表!Q50)&gt;0,"休",IF(OR(WEEKDAY(Q50)=1,WEEKDAY(Q50)=7),TEXT(Q50,"aaa"),IF(COUNTIF(BD!$B$3:$B$548,週休2日計画実績表!Q50)&gt;0,"祝",週休2日計画実績表!Q50))),"")</f>
        <v>45792</v>
      </c>
      <c r="R51" s="214">
        <f>IFERROR(IF(COUNTIF(BD!$F$3:$F$281,週休2日計画実績表!R50)&gt;0,"休",IF(OR(WEEKDAY(R50)=1,WEEKDAY(R50)=7),TEXT(R50,"aaa"),IF(COUNTIF(BD!$B$3:$B$548,週休2日計画実績表!R50)&gt;0,"祝",週休2日計画実績表!R50))),"")</f>
        <v>45793</v>
      </c>
      <c r="S51" s="214" t="str">
        <f>IFERROR(IF(COUNTIF(BD!$F$3:$F$281,週休2日計画実績表!S50)&gt;0,"休",IF(OR(WEEKDAY(S50)=1,WEEKDAY(S50)=7),TEXT(S50,"aaa"),IF(COUNTIF(BD!$B$3:$B$548,週休2日計画実績表!S50)&gt;0,"祝",週休2日計画実績表!S50))),"")</f>
        <v>土</v>
      </c>
      <c r="T51" s="214" t="str">
        <f>IFERROR(IF(COUNTIF(BD!$F$3:$F$281,週休2日計画実績表!T50)&gt;0,"休",IF(OR(WEEKDAY(T50)=1,WEEKDAY(T50)=7),TEXT(T50,"aaa"),IF(COUNTIF(BD!$B$3:$B$548,週休2日計画実績表!T50)&gt;0,"祝",週休2日計画実績表!T50))),"")</f>
        <v>日</v>
      </c>
      <c r="U51" s="214">
        <f>IFERROR(IF(COUNTIF(BD!$F$3:$F$281,週休2日計画実績表!U50)&gt;0,"休",IF(OR(WEEKDAY(U50)=1,WEEKDAY(U50)=7),TEXT(U50,"aaa"),IF(COUNTIF(BD!$B$3:$B$548,週休2日計画実績表!U50)&gt;0,"祝",週休2日計画実績表!U50))),"")</f>
        <v>45796</v>
      </c>
      <c r="V51" s="214">
        <f>IFERROR(IF(COUNTIF(BD!$F$3:$F$281,週休2日計画実績表!V50)&gt;0,"休",IF(OR(WEEKDAY(V50)=1,WEEKDAY(V50)=7),TEXT(V50,"aaa"),IF(COUNTIF(BD!$B$3:$B$548,週休2日計画実績表!V50)&gt;0,"祝",週休2日計画実績表!V50))),"")</f>
        <v>45797</v>
      </c>
      <c r="W51" s="214">
        <f>IFERROR(IF(COUNTIF(BD!$F$3:$F$281,週休2日計画実績表!W50)&gt;0,"休",IF(OR(WEEKDAY(W50)=1,WEEKDAY(W50)=7),TEXT(W50,"aaa"),IF(COUNTIF(BD!$B$3:$B$548,週休2日計画実績表!W50)&gt;0,"祝",週休2日計画実績表!W50))),"")</f>
        <v>45798</v>
      </c>
      <c r="X51" s="214">
        <f>IFERROR(IF(COUNTIF(BD!$F$3:$F$281,週休2日計画実績表!X50)&gt;0,"休",IF(OR(WEEKDAY(X50)=1,WEEKDAY(X50)=7),TEXT(X50,"aaa"),IF(COUNTIF(BD!$B$3:$B$548,週休2日計画実績表!X50)&gt;0,"祝",週休2日計画実績表!X50))),"")</f>
        <v>45799</v>
      </c>
      <c r="Y51" s="214">
        <f>IFERROR(IF(COUNTIF(BD!$F$3:$F$281,週休2日計画実績表!Y50)&gt;0,"休",IF(OR(WEEKDAY(Y50)=1,WEEKDAY(Y50)=7),TEXT(Y50,"aaa"),IF(COUNTIF(BD!$B$3:$B$548,週休2日計画実績表!Y50)&gt;0,"祝",週休2日計画実績表!Y50))),"")</f>
        <v>45800</v>
      </c>
      <c r="Z51" s="214" t="str">
        <f>IFERROR(IF(COUNTIF(BD!$F$3:$F$281,週休2日計画実績表!Z50)&gt;0,"休",IF(OR(WEEKDAY(Z50)=1,WEEKDAY(Z50)=7),TEXT(Z50,"aaa"),IF(COUNTIF(BD!$B$3:$B$548,週休2日計画実績表!Z50)&gt;0,"祝",週休2日計画実績表!Z50))),"")</f>
        <v>土</v>
      </c>
      <c r="AA51" s="214" t="str">
        <f>IFERROR(IF(COUNTIF(BD!$F$3:$F$281,週休2日計画実績表!AA50)&gt;0,"休",IF(OR(WEEKDAY(AA50)=1,WEEKDAY(AA50)=7),TEXT(AA50,"aaa"),IF(COUNTIF(BD!$B$3:$B$548,週休2日計画実績表!AA50)&gt;0,"祝",週休2日計画実績表!AA50))),"")</f>
        <v>日</v>
      </c>
      <c r="AB51" s="214">
        <f>IFERROR(IF(COUNTIF(BD!$F$3:$F$281,週休2日計画実績表!AB50)&gt;0,"休",IF(OR(WEEKDAY(AB50)=1,WEEKDAY(AB50)=7),TEXT(AB50,"aaa"),IF(COUNTIF(BD!$B$3:$B$548,週休2日計画実績表!AB50)&gt;0,"祝",週休2日計画実績表!AB50))),"")</f>
        <v>45803</v>
      </c>
      <c r="AC51" s="214">
        <f>IFERROR(IF(COUNTIF(BD!$F$3:$F$281,週休2日計画実績表!AC50)&gt;0,"休",IF(OR(WEEKDAY(AC50)=1,WEEKDAY(AC50)=7),TEXT(AC50,"aaa"),IF(COUNTIF(BD!$B$3:$B$548,週休2日計画実績表!AC50)&gt;0,"祝",週休2日計画実績表!AC50))),"")</f>
        <v>45804</v>
      </c>
      <c r="AD51" s="214">
        <f>IFERROR(IF(COUNTIF(BD!$F$3:$F$281,週休2日計画実績表!AD50)&gt;0,"休",IF(OR(WEEKDAY(AD50)=1,WEEKDAY(AD50)=7),TEXT(AD50,"aaa"),IF(COUNTIF(BD!$B$3:$B$548,週休2日計画実績表!AD50)&gt;0,"祝",週休2日計画実績表!AD50))),"")</f>
        <v>45805</v>
      </c>
      <c r="AE51" s="214">
        <f>IFERROR(IF(COUNTIF(BD!$F$3:$F$281,週休2日計画実績表!AE50)&gt;0,"休",IF(OR(WEEKDAY(AE50)=1,WEEKDAY(AE50)=7),TEXT(AE50,"aaa"),IF(COUNTIF(BD!$B$3:$B$548,週休2日計画実績表!AE50)&gt;0,"祝",週休2日計画実績表!AE50))),"")</f>
        <v>45806</v>
      </c>
      <c r="AF51" s="214">
        <f>IFERROR(IF(COUNTIF(BD!$F$3:$F$281,週休2日計画実績表!AF50)&gt;0,"休",IF(OR(WEEKDAY(AF50)=1,WEEKDAY(AF50)=7),TEXT(AF50,"aaa"),IF(COUNTIF(BD!$B$3:$B$548,週休2日計画実績表!AF50)&gt;0,"祝",週休2日計画実績表!AF50))),"")</f>
        <v>45807</v>
      </c>
      <c r="AG51" s="233" t="str">
        <f>IFERROR(IF(COUNTIF(BD!$F$3:$F$281,週休2日計画実績表!AG50)&gt;0,"休",IF(OR(WEEKDAY(AG50)=1,WEEKDAY(AG50)=7),TEXT(AG50,"aaa"),IF(COUNTIF(BD!$B$3:$B$548,週休2日計画実績表!AG50)&gt;0,"祝",週休2日計画実績表!AG50))),"")</f>
        <v>土</v>
      </c>
      <c r="AH51" s="507"/>
      <c r="AI51" s="508"/>
      <c r="AJ51" s="508"/>
      <c r="AK51" s="509"/>
      <c r="AL51" s="502"/>
      <c r="AM51" s="507"/>
      <c r="AN51" s="508"/>
      <c r="AO51" s="508"/>
      <c r="AP51" s="510"/>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15"/>
    </row>
    <row r="52" spans="2:69" ht="15" hidden="1" customHeight="1">
      <c r="B52" s="211"/>
      <c r="C52" s="214" t="str">
        <f t="shared" ref="C52:F52" si="13">IF(OR(C51="",C51="休"),"","有")</f>
        <v>有</v>
      </c>
      <c r="D52" s="214" t="str">
        <f t="shared" si="13"/>
        <v>有</v>
      </c>
      <c r="E52" s="214" t="str">
        <f t="shared" si="13"/>
        <v>有</v>
      </c>
      <c r="F52" s="214" t="str">
        <f t="shared" si="13"/>
        <v>有</v>
      </c>
      <c r="G52" s="214" t="str">
        <f>IF(OR(G51="",G51="休"),"","有")</f>
        <v>有</v>
      </c>
      <c r="H52" s="214" t="str">
        <f t="shared" ref="H52:AG52" si="14">IF(OR(H51="",H51="休"),"","有")</f>
        <v>有</v>
      </c>
      <c r="I52" s="214" t="str">
        <f t="shared" si="14"/>
        <v>有</v>
      </c>
      <c r="J52" s="214" t="str">
        <f t="shared" si="14"/>
        <v>有</v>
      </c>
      <c r="K52" s="214" t="str">
        <f t="shared" si="14"/>
        <v>有</v>
      </c>
      <c r="L52" s="214" t="str">
        <f t="shared" si="14"/>
        <v>有</v>
      </c>
      <c r="M52" s="214" t="str">
        <f t="shared" si="14"/>
        <v>有</v>
      </c>
      <c r="N52" s="214" t="str">
        <f t="shared" si="14"/>
        <v>有</v>
      </c>
      <c r="O52" s="214" t="str">
        <f t="shared" si="14"/>
        <v>有</v>
      </c>
      <c r="P52" s="214" t="str">
        <f t="shared" si="14"/>
        <v>有</v>
      </c>
      <c r="Q52" s="214" t="str">
        <f t="shared" si="14"/>
        <v>有</v>
      </c>
      <c r="R52" s="214" t="str">
        <f t="shared" si="14"/>
        <v>有</v>
      </c>
      <c r="S52" s="214" t="str">
        <f t="shared" si="14"/>
        <v>有</v>
      </c>
      <c r="T52" s="214" t="str">
        <f t="shared" si="14"/>
        <v>有</v>
      </c>
      <c r="U52" s="214" t="str">
        <f t="shared" si="14"/>
        <v>有</v>
      </c>
      <c r="V52" s="214" t="str">
        <f t="shared" si="14"/>
        <v>有</v>
      </c>
      <c r="W52" s="214" t="str">
        <f t="shared" si="14"/>
        <v>有</v>
      </c>
      <c r="X52" s="214" t="str">
        <f t="shared" si="14"/>
        <v>有</v>
      </c>
      <c r="Y52" s="214" t="str">
        <f t="shared" si="14"/>
        <v>有</v>
      </c>
      <c r="Z52" s="214" t="str">
        <f t="shared" si="14"/>
        <v>有</v>
      </c>
      <c r="AA52" s="214" t="str">
        <f t="shared" si="14"/>
        <v>有</v>
      </c>
      <c r="AB52" s="214" t="str">
        <f t="shared" si="14"/>
        <v>有</v>
      </c>
      <c r="AC52" s="214" t="str">
        <f t="shared" si="14"/>
        <v>有</v>
      </c>
      <c r="AD52" s="214" t="str">
        <f t="shared" si="14"/>
        <v>有</v>
      </c>
      <c r="AE52" s="214" t="str">
        <f t="shared" si="14"/>
        <v>有</v>
      </c>
      <c r="AF52" s="214" t="str">
        <f t="shared" si="14"/>
        <v>有</v>
      </c>
      <c r="AG52" s="233" t="str">
        <f t="shared" si="14"/>
        <v>有</v>
      </c>
      <c r="AH52" s="507"/>
      <c r="AI52" s="508"/>
      <c r="AJ52" s="508"/>
      <c r="AK52" s="509"/>
      <c r="AL52" s="502"/>
      <c r="AM52" s="507"/>
      <c r="AN52" s="508"/>
      <c r="AO52" s="508"/>
      <c r="AP52" s="510"/>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15"/>
    </row>
    <row r="53" spans="2:69" s="220" customFormat="1" ht="60" customHeight="1">
      <c r="B53" s="216" t="str">
        <f>IF(C49="","","行事")</f>
        <v>行事</v>
      </c>
      <c r="C53" s="217"/>
      <c r="D53" s="217"/>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8"/>
      <c r="AH53" s="507"/>
      <c r="AI53" s="508"/>
      <c r="AJ53" s="508"/>
      <c r="AK53" s="509"/>
      <c r="AL53" s="502"/>
      <c r="AM53" s="507"/>
      <c r="AN53" s="508"/>
      <c r="AO53" s="508"/>
      <c r="AP53" s="510"/>
      <c r="AQ53" s="264"/>
      <c r="AR53" s="264"/>
      <c r="AS53" s="264"/>
      <c r="AT53" s="264"/>
      <c r="AU53" s="264"/>
      <c r="AV53" s="264"/>
      <c r="AW53" s="264"/>
      <c r="AX53" s="264"/>
      <c r="AY53" s="264"/>
      <c r="AZ53" s="264"/>
      <c r="BA53" s="264"/>
      <c r="BB53" s="264"/>
      <c r="BC53" s="264"/>
      <c r="BD53" s="264"/>
      <c r="BE53" s="264"/>
      <c r="BF53" s="264"/>
      <c r="BG53" s="264"/>
      <c r="BH53" s="264"/>
      <c r="BI53" s="264"/>
      <c r="BJ53" s="264"/>
      <c r="BK53" s="264"/>
      <c r="BL53" s="264"/>
      <c r="BM53" s="264"/>
      <c r="BN53" s="264"/>
      <c r="BO53" s="264"/>
      <c r="BP53" s="264"/>
      <c r="BQ53" s="219"/>
    </row>
    <row r="54" spans="2:69" s="224" customFormat="1" ht="15" customHeight="1">
      <c r="B54" s="211" t="str">
        <f>IF(C49="","","計画")</f>
        <v>計画</v>
      </c>
      <c r="C54" s="221"/>
      <c r="D54" s="221"/>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35"/>
      <c r="AH54" s="211">
        <f>IF(C49="","",COUNTIF(C54:AG54,"○"))</f>
        <v>0</v>
      </c>
      <c r="AI54" s="221">
        <f>IF(C49="","",COUNTA(C50:AG50)-COUNTIF(C52:AG52,"")-COUNTIF(C54:AG54,"/"))</f>
        <v>31</v>
      </c>
      <c r="AJ54" s="222">
        <f>IF(C49="","",IFERROR(AH54/AI54,""))</f>
        <v>0</v>
      </c>
      <c r="AK54" s="223" t="str">
        <f>IF(C49="","",IF(AI54=0,"",IF(COUNTIFS(C51:AG51,"日",C54:AG54,"")+COUNTIFS(C51:AG51,"日",C54:AG54,"○")+COUNTIFS(C51:AG51,"土",C54:AG54,"")+COUNTIFS(C51:AG51,"土",C54:AG54,"○")&lt;=COUNTIF(C54:AG54,"○"),"○",IF(AH54/AI54&gt;=2/7,"○","-"))))</f>
        <v>-</v>
      </c>
      <c r="AM54" s="211">
        <f>IF(C49="","",AM46+AH54)</f>
        <v>0</v>
      </c>
      <c r="AN54" s="221">
        <f>IF(C49="","",AN46+AI54)</f>
        <v>145</v>
      </c>
      <c r="AO54" s="222">
        <f>IFERROR(AM54/AN54,"")</f>
        <v>0</v>
      </c>
      <c r="AP54" s="225" t="str">
        <f>IF(C49="","",IF(C57="",IF(AM54/AN54&gt;=2/7,"OK","NG"),""))</f>
        <v/>
      </c>
      <c r="AQ54" s="262"/>
      <c r="AR54" s="262"/>
      <c r="AS54" s="262"/>
      <c r="AT54" s="262"/>
      <c r="AU54" s="262"/>
      <c r="AV54" s="262"/>
      <c r="AW54" s="262"/>
      <c r="AX54" s="262"/>
      <c r="AY54" s="262"/>
      <c r="AZ54" s="262"/>
      <c r="BA54" s="262"/>
      <c r="BB54" s="262"/>
      <c r="BC54" s="262"/>
      <c r="BD54" s="262"/>
      <c r="BE54" s="262"/>
      <c r="BF54" s="262"/>
      <c r="BG54" s="262"/>
      <c r="BH54" s="262"/>
      <c r="BI54" s="262"/>
      <c r="BJ54" s="262"/>
      <c r="BK54" s="262"/>
      <c r="BL54" s="262"/>
      <c r="BM54" s="262"/>
      <c r="BN54" s="262"/>
      <c r="BO54" s="262"/>
      <c r="BP54" s="262"/>
      <c r="BQ54" s="226"/>
    </row>
    <row r="55" spans="2:69" s="224" customFormat="1" ht="15" customHeight="1" thickBot="1">
      <c r="B55" s="227" t="str">
        <f>IF(C49="","","実施")</f>
        <v>実施</v>
      </c>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34"/>
      <c r="AH55" s="227">
        <f>IF(C49="","",COUNTIF(C55:AG55,"●"))</f>
        <v>0</v>
      </c>
      <c r="AI55" s="228">
        <f>IF(C49="","",COUNTA(C50:AG50)-COUNTIF(C52:AG52,"")-COUNTIF(C55:AG55,"/"))</f>
        <v>31</v>
      </c>
      <c r="AJ55" s="229">
        <f>IF(C49="","",IFERROR(AH55/AI55,""))</f>
        <v>0</v>
      </c>
      <c r="AK55" s="230" t="str">
        <f>IF(C49="","",IF(AI55=0,"",IF(COUNTIFS(C51:AG51,"日",C55:AG55,"")+COUNTIFS(C51:AG51,"日",C55:AG55,"●")+COUNTIFS(C51:AG51,"土",C55:AG55,"")+COUNTIFS(C51:AG51,"土",C55:AG55,"●")&lt;=COUNTIF(C55:AG55,"●"),"○",IF(AH55/AI55&gt;=2/7,"○","-"))))</f>
        <v>-</v>
      </c>
      <c r="AM55" s="227">
        <f>IF(C49="","",AM47+AH55)</f>
        <v>0</v>
      </c>
      <c r="AN55" s="228">
        <f>IF(C49="","",AN47+AI55)</f>
        <v>145</v>
      </c>
      <c r="AO55" s="229">
        <f>IFERROR(AM55/AN55,"")</f>
        <v>0</v>
      </c>
      <c r="AP55" s="231" t="str">
        <f>IF(C49="","",IF(C57="",IF(AM55/AN55&gt;=2/7,"OK","NG"),""))</f>
        <v/>
      </c>
      <c r="AQ55" s="263"/>
      <c r="AR55" s="263"/>
      <c r="AS55" s="263"/>
      <c r="AT55" s="263"/>
      <c r="AU55" s="263"/>
      <c r="AV55" s="263"/>
      <c r="AW55" s="263"/>
      <c r="AX55" s="263"/>
      <c r="AY55" s="263"/>
      <c r="AZ55" s="263"/>
      <c r="BA55" s="263"/>
      <c r="BB55" s="263"/>
      <c r="BC55" s="263"/>
      <c r="BD55" s="263"/>
      <c r="BE55" s="263"/>
      <c r="BF55" s="263"/>
      <c r="BG55" s="263"/>
      <c r="BH55" s="263"/>
      <c r="BI55" s="263"/>
      <c r="BJ55" s="263"/>
      <c r="BK55" s="263"/>
      <c r="BL55" s="263"/>
      <c r="BM55" s="263"/>
      <c r="BN55" s="263"/>
      <c r="BO55" s="263"/>
      <c r="BP55" s="263"/>
      <c r="BQ55" s="215"/>
    </row>
    <row r="56" spans="2:69" ht="18" customHeight="1" thickBot="1">
      <c r="AP56" s="224"/>
      <c r="AQ56" s="224"/>
      <c r="AR56" s="224"/>
      <c r="AS56" s="224"/>
      <c r="AT56" s="224"/>
      <c r="AU56" s="224"/>
      <c r="AV56" s="224"/>
      <c r="AW56" s="224"/>
      <c r="AX56" s="224"/>
      <c r="AY56" s="224"/>
      <c r="AZ56" s="224"/>
      <c r="BA56" s="224"/>
      <c r="BB56" s="224"/>
      <c r="BC56" s="224"/>
      <c r="BD56" s="224"/>
      <c r="BE56" s="224"/>
      <c r="BF56" s="224"/>
      <c r="BG56" s="224"/>
      <c r="BH56" s="224"/>
      <c r="BI56" s="224"/>
      <c r="BJ56" s="224"/>
      <c r="BK56" s="224"/>
      <c r="BL56" s="224"/>
      <c r="BM56" s="224"/>
      <c r="BN56" s="224"/>
      <c r="BO56" s="224"/>
      <c r="BP56" s="224"/>
      <c r="BQ56" s="232"/>
    </row>
    <row r="57" spans="2:69" ht="16.899999999999999" customHeight="1">
      <c r="B57" s="210" t="str">
        <f>IF(C57="","","月")</f>
        <v>月</v>
      </c>
      <c r="C57" s="496">
        <f>IFERROR(IF(EOMONTH(C49,0)+1&gt;$L$5,"",EOMONTH(C49,0)+1),"")</f>
        <v>45809</v>
      </c>
      <c r="D57" s="497"/>
      <c r="E57" s="497"/>
      <c r="F57" s="497"/>
      <c r="G57" s="497"/>
      <c r="H57" s="497"/>
      <c r="I57" s="497"/>
      <c r="J57" s="497"/>
      <c r="K57" s="497"/>
      <c r="L57" s="497"/>
      <c r="M57" s="497"/>
      <c r="N57" s="497"/>
      <c r="O57" s="497"/>
      <c r="P57" s="497"/>
      <c r="Q57" s="497"/>
      <c r="R57" s="497"/>
      <c r="S57" s="497"/>
      <c r="T57" s="497"/>
      <c r="U57" s="497"/>
      <c r="V57" s="497"/>
      <c r="W57" s="497"/>
      <c r="X57" s="497"/>
      <c r="Y57" s="497"/>
      <c r="Z57" s="497"/>
      <c r="AA57" s="497"/>
      <c r="AB57" s="497"/>
      <c r="AC57" s="497"/>
      <c r="AD57" s="497"/>
      <c r="AE57" s="497"/>
      <c r="AF57" s="497"/>
      <c r="AG57" s="497"/>
      <c r="AH57" s="498" t="str">
        <f>IF(C57="","","月単位")</f>
        <v>月単位</v>
      </c>
      <c r="AI57" s="499"/>
      <c r="AJ57" s="499"/>
      <c r="AK57" s="500"/>
      <c r="AL57" s="501"/>
      <c r="AM57" s="498" t="str">
        <f>IF(C57="","","累計")</f>
        <v>累計</v>
      </c>
      <c r="AN57" s="499"/>
      <c r="AO57" s="499"/>
      <c r="AP57" s="500"/>
      <c r="AQ57" s="260"/>
      <c r="AR57" s="260"/>
      <c r="AS57" s="260"/>
      <c r="AT57" s="260"/>
      <c r="AU57" s="260"/>
      <c r="AV57" s="260"/>
      <c r="AW57" s="260"/>
      <c r="AX57" s="260"/>
      <c r="AY57" s="260"/>
      <c r="AZ57" s="260"/>
      <c r="BA57" s="260"/>
      <c r="BB57" s="260"/>
      <c r="BC57" s="260"/>
      <c r="BD57" s="260"/>
      <c r="BE57" s="260"/>
      <c r="BF57" s="260"/>
      <c r="BG57" s="260"/>
      <c r="BH57" s="260"/>
      <c r="BI57" s="260"/>
      <c r="BJ57" s="260"/>
      <c r="BK57" s="260"/>
      <c r="BL57" s="260"/>
      <c r="BM57" s="260"/>
      <c r="BN57" s="260"/>
      <c r="BO57" s="260"/>
      <c r="BP57" s="260"/>
    </row>
    <row r="58" spans="2:69" ht="15" customHeight="1">
      <c r="B58" s="211" t="str">
        <f>IF(C57="","","日")</f>
        <v>日</v>
      </c>
      <c r="C58" s="212">
        <f>IF($C57="","",IF($C57+COLUMN(C58)-COLUMN($B58)-1&gt;$L$5,"",IF($C57+COLUMN(C58)-COLUMN($B58)-1&gt;=EOMONTH($C57,0)+1,"",$C57+COLUMN(C58)-COLUMN($B58)-1)))</f>
        <v>45809</v>
      </c>
      <c r="D58" s="212">
        <f t="shared" ref="D58:AG58" si="15">IF($C57="","",IF($C57+COLUMN(D58)-COLUMN($B58)-1&gt;$L$5,"",IF($C57+COLUMN(D58)-COLUMN($B58)-1&gt;=EOMONTH($C57,0)+1,"",$C57+COLUMN(D58)-COLUMN($B58)-1)))</f>
        <v>45810</v>
      </c>
      <c r="E58" s="212">
        <f t="shared" si="15"/>
        <v>45811</v>
      </c>
      <c r="F58" s="212">
        <f t="shared" si="15"/>
        <v>45812</v>
      </c>
      <c r="G58" s="212">
        <f t="shared" si="15"/>
        <v>45813</v>
      </c>
      <c r="H58" s="212">
        <f t="shared" si="15"/>
        <v>45814</v>
      </c>
      <c r="I58" s="212">
        <f t="shared" si="15"/>
        <v>45815</v>
      </c>
      <c r="J58" s="212">
        <f t="shared" si="15"/>
        <v>45816</v>
      </c>
      <c r="K58" s="212">
        <f t="shared" si="15"/>
        <v>45817</v>
      </c>
      <c r="L58" s="212">
        <f t="shared" si="15"/>
        <v>45818</v>
      </c>
      <c r="M58" s="212">
        <f t="shared" si="15"/>
        <v>45819</v>
      </c>
      <c r="N58" s="212">
        <f t="shared" si="15"/>
        <v>45820</v>
      </c>
      <c r="O58" s="212">
        <f t="shared" si="15"/>
        <v>45821</v>
      </c>
      <c r="P58" s="212">
        <f t="shared" si="15"/>
        <v>45822</v>
      </c>
      <c r="Q58" s="212">
        <f t="shared" si="15"/>
        <v>45823</v>
      </c>
      <c r="R58" s="212">
        <f t="shared" si="15"/>
        <v>45824</v>
      </c>
      <c r="S58" s="212">
        <f t="shared" si="15"/>
        <v>45825</v>
      </c>
      <c r="T58" s="212">
        <f t="shared" si="15"/>
        <v>45826</v>
      </c>
      <c r="U58" s="212">
        <f t="shared" si="15"/>
        <v>45827</v>
      </c>
      <c r="V58" s="212">
        <f t="shared" si="15"/>
        <v>45828</v>
      </c>
      <c r="W58" s="212">
        <f t="shared" si="15"/>
        <v>45829</v>
      </c>
      <c r="X58" s="212">
        <f t="shared" si="15"/>
        <v>45830</v>
      </c>
      <c r="Y58" s="212">
        <f t="shared" si="15"/>
        <v>45831</v>
      </c>
      <c r="Z58" s="212">
        <f t="shared" si="15"/>
        <v>45832</v>
      </c>
      <c r="AA58" s="212">
        <f t="shared" si="15"/>
        <v>45833</v>
      </c>
      <c r="AB58" s="212">
        <f t="shared" si="15"/>
        <v>45834</v>
      </c>
      <c r="AC58" s="212">
        <f t="shared" si="15"/>
        <v>45835</v>
      </c>
      <c r="AD58" s="212">
        <f t="shared" si="15"/>
        <v>45836</v>
      </c>
      <c r="AE58" s="212">
        <f t="shared" si="15"/>
        <v>45837</v>
      </c>
      <c r="AF58" s="212">
        <f t="shared" si="15"/>
        <v>45838</v>
      </c>
      <c r="AG58" s="213" t="str">
        <f t="shared" si="15"/>
        <v/>
      </c>
      <c r="AH58" s="507" t="str">
        <f>IF(C57="","","閉所日数計")</f>
        <v>閉所日数計</v>
      </c>
      <c r="AI58" s="508" t="str">
        <f>IF(C57="","","対象日数計")</f>
        <v>対象日数計</v>
      </c>
      <c r="AJ58" s="508" t="str">
        <f>IF(C57="","","現場閉所率")</f>
        <v>現場閉所率</v>
      </c>
      <c r="AK58" s="509" t="str">
        <f>IF(C57="","","達成状況")</f>
        <v>達成状況</v>
      </c>
      <c r="AL58" s="502"/>
      <c r="AM58" s="507" t="str">
        <f>IF(C57="","","閉所日数計")</f>
        <v>閉所日数計</v>
      </c>
      <c r="AN58" s="508" t="str">
        <f>IF(C57="","","対象日数計")</f>
        <v>対象日数計</v>
      </c>
      <c r="AO58" s="508" t="str">
        <f>IF(C57="","","現場閉所率")</f>
        <v>現場閉所率</v>
      </c>
      <c r="AP58" s="510" t="str">
        <f>IF(C57="","",IF(C65="","達成状況",""))</f>
        <v/>
      </c>
      <c r="AQ58" s="264"/>
      <c r="AR58" s="264"/>
      <c r="AS58" s="264"/>
      <c r="AT58" s="264"/>
      <c r="AU58" s="264"/>
      <c r="AV58" s="264"/>
      <c r="AW58" s="264"/>
      <c r="AX58" s="264"/>
      <c r="AY58" s="264"/>
      <c r="AZ58" s="264"/>
      <c r="BA58" s="264"/>
      <c r="BB58" s="264"/>
      <c r="BC58" s="264"/>
      <c r="BD58" s="264"/>
      <c r="BE58" s="264"/>
      <c r="BF58" s="264"/>
      <c r="BG58" s="264"/>
      <c r="BH58" s="264"/>
      <c r="BI58" s="264"/>
      <c r="BJ58" s="264"/>
      <c r="BK58" s="264"/>
      <c r="BL58" s="264"/>
      <c r="BM58" s="264"/>
      <c r="BN58" s="264"/>
      <c r="BO58" s="264"/>
      <c r="BP58" s="264"/>
    </row>
    <row r="59" spans="2:69" ht="15" customHeight="1">
      <c r="B59" s="211" t="str">
        <f>IF(C57="","","曜日")</f>
        <v>曜日</v>
      </c>
      <c r="C59" s="214" t="str">
        <f>IFERROR(IF(COUNTIF(BD!$F$3:$F$281,週休2日計画実績表!C58)&gt;0,"休",IF(OR(WEEKDAY(C58)=1,WEEKDAY(C58)=7),TEXT(C58,"aaa"),IF(COUNTIF(BD!$B$3:$B$548,週休2日計画実績表!C58)&gt;0,"祝",週休2日計画実績表!C58))),"")</f>
        <v>日</v>
      </c>
      <c r="D59" s="214">
        <f>IFERROR(IF(COUNTIF(BD!$F$3:$F$281,週休2日計画実績表!D58)&gt;0,"休",IF(OR(WEEKDAY(D58)=1,WEEKDAY(D58)=7),TEXT(D58,"aaa"),IF(COUNTIF(BD!$B$3:$B$548,週休2日計画実績表!D58)&gt;0,"祝",週休2日計画実績表!D58))),"")</f>
        <v>45810</v>
      </c>
      <c r="E59" s="214">
        <f>IFERROR(IF(COUNTIF(BD!$F$3:$F$281,週休2日計画実績表!E58)&gt;0,"休",IF(OR(WEEKDAY(E58)=1,WEEKDAY(E58)=7),TEXT(E58,"aaa"),IF(COUNTIF(BD!$B$3:$B$548,週休2日計画実績表!E58)&gt;0,"祝",週休2日計画実績表!E58))),"")</f>
        <v>45811</v>
      </c>
      <c r="F59" s="214">
        <f>IFERROR(IF(COUNTIF(BD!$F$3:$F$281,週休2日計画実績表!F58)&gt;0,"休",IF(OR(WEEKDAY(F58)=1,WEEKDAY(F58)=7),TEXT(F58,"aaa"),IF(COUNTIF(BD!$B$3:$B$548,週休2日計画実績表!F58)&gt;0,"祝",週休2日計画実績表!F58))),"")</f>
        <v>45812</v>
      </c>
      <c r="G59" s="214">
        <f>IFERROR(IF(COUNTIF(BD!$F$3:$F$281,週休2日計画実績表!G58)&gt;0,"休",IF(OR(WEEKDAY(G58)=1,WEEKDAY(G58)=7),TEXT(G58,"aaa"),IF(COUNTIF(BD!$B$3:$B$548,週休2日計画実績表!G58)&gt;0,"祝",週休2日計画実績表!G58))),"")</f>
        <v>45813</v>
      </c>
      <c r="H59" s="214">
        <f>IFERROR(IF(COUNTIF(BD!$F$3:$F$281,週休2日計画実績表!H58)&gt;0,"休",IF(OR(WEEKDAY(H58)=1,WEEKDAY(H58)=7),TEXT(H58,"aaa"),IF(COUNTIF(BD!$B$3:$B$548,週休2日計画実績表!H58)&gt;0,"祝",週休2日計画実績表!H58))),"")</f>
        <v>45814</v>
      </c>
      <c r="I59" s="214" t="str">
        <f>IFERROR(IF(COUNTIF(BD!$F$3:$F$281,週休2日計画実績表!I58)&gt;0,"休",IF(OR(WEEKDAY(I58)=1,WEEKDAY(I58)=7),TEXT(I58,"aaa"),IF(COUNTIF(BD!$B$3:$B$548,週休2日計画実績表!I58)&gt;0,"祝",週休2日計画実績表!I58))),"")</f>
        <v>土</v>
      </c>
      <c r="J59" s="214" t="str">
        <f>IFERROR(IF(COUNTIF(BD!$F$3:$F$281,週休2日計画実績表!J58)&gt;0,"休",IF(OR(WEEKDAY(J58)=1,WEEKDAY(J58)=7),TEXT(J58,"aaa"),IF(COUNTIF(BD!$B$3:$B$548,週休2日計画実績表!J58)&gt;0,"祝",週休2日計画実績表!J58))),"")</f>
        <v>日</v>
      </c>
      <c r="K59" s="214">
        <f>IFERROR(IF(COUNTIF(BD!$F$3:$F$281,週休2日計画実績表!K58)&gt;0,"休",IF(OR(WEEKDAY(K58)=1,WEEKDAY(K58)=7),TEXT(K58,"aaa"),IF(COUNTIF(BD!$B$3:$B$548,週休2日計画実績表!K58)&gt;0,"祝",週休2日計画実績表!K58))),"")</f>
        <v>45817</v>
      </c>
      <c r="L59" s="214">
        <f>IFERROR(IF(COUNTIF(BD!$F$3:$F$281,週休2日計画実績表!L58)&gt;0,"休",IF(OR(WEEKDAY(L58)=1,WEEKDAY(L58)=7),TEXT(L58,"aaa"),IF(COUNTIF(BD!$B$3:$B$548,週休2日計画実績表!L58)&gt;0,"祝",週休2日計画実績表!L58))),"")</f>
        <v>45818</v>
      </c>
      <c r="M59" s="214">
        <f>IFERROR(IF(COUNTIF(BD!$F$3:$F$281,週休2日計画実績表!M58)&gt;0,"休",IF(OR(WEEKDAY(M58)=1,WEEKDAY(M58)=7),TEXT(M58,"aaa"),IF(COUNTIF(BD!$B$3:$B$548,週休2日計画実績表!M58)&gt;0,"祝",週休2日計画実績表!M58))),"")</f>
        <v>45819</v>
      </c>
      <c r="N59" s="214">
        <f>IFERROR(IF(COUNTIF(BD!$F$3:$F$281,週休2日計画実績表!N58)&gt;0,"休",IF(OR(WEEKDAY(N58)=1,WEEKDAY(N58)=7),TEXT(N58,"aaa"),IF(COUNTIF(BD!$B$3:$B$548,週休2日計画実績表!N58)&gt;0,"祝",週休2日計画実績表!N58))),"")</f>
        <v>45820</v>
      </c>
      <c r="O59" s="214">
        <f>IFERROR(IF(COUNTIF(BD!$F$3:$F$281,週休2日計画実績表!O58)&gt;0,"休",IF(OR(WEEKDAY(O58)=1,WEEKDAY(O58)=7),TEXT(O58,"aaa"),IF(COUNTIF(BD!$B$3:$B$548,週休2日計画実績表!O58)&gt;0,"祝",週休2日計画実績表!O58))),"")</f>
        <v>45821</v>
      </c>
      <c r="P59" s="214" t="str">
        <f>IFERROR(IF(COUNTIF(BD!$F$3:$F$281,週休2日計画実績表!P58)&gt;0,"休",IF(OR(WEEKDAY(P58)=1,WEEKDAY(P58)=7),TEXT(P58,"aaa"),IF(COUNTIF(BD!$B$3:$B$548,週休2日計画実績表!P58)&gt;0,"祝",週休2日計画実績表!P58))),"")</f>
        <v>土</v>
      </c>
      <c r="Q59" s="214" t="str">
        <f>IFERROR(IF(COUNTIF(BD!$F$3:$F$281,週休2日計画実績表!Q58)&gt;0,"休",IF(OR(WEEKDAY(Q58)=1,WEEKDAY(Q58)=7),TEXT(Q58,"aaa"),IF(COUNTIF(BD!$B$3:$B$548,週休2日計画実績表!Q58)&gt;0,"祝",週休2日計画実績表!Q58))),"")</f>
        <v>日</v>
      </c>
      <c r="R59" s="214">
        <f>IFERROR(IF(COUNTIF(BD!$F$3:$F$281,週休2日計画実績表!R58)&gt;0,"休",IF(OR(WEEKDAY(R58)=1,WEEKDAY(R58)=7),TEXT(R58,"aaa"),IF(COUNTIF(BD!$B$3:$B$548,週休2日計画実績表!R58)&gt;0,"祝",週休2日計画実績表!R58))),"")</f>
        <v>45824</v>
      </c>
      <c r="S59" s="214">
        <f>IFERROR(IF(COUNTIF(BD!$F$3:$F$281,週休2日計画実績表!S58)&gt;0,"休",IF(OR(WEEKDAY(S58)=1,WEEKDAY(S58)=7),TEXT(S58,"aaa"),IF(COUNTIF(BD!$B$3:$B$548,週休2日計画実績表!S58)&gt;0,"祝",週休2日計画実績表!S58))),"")</f>
        <v>45825</v>
      </c>
      <c r="T59" s="214">
        <f>IFERROR(IF(COUNTIF(BD!$F$3:$F$281,週休2日計画実績表!T58)&gt;0,"休",IF(OR(WEEKDAY(T58)=1,WEEKDAY(T58)=7),TEXT(T58,"aaa"),IF(COUNTIF(BD!$B$3:$B$548,週休2日計画実績表!T58)&gt;0,"祝",週休2日計画実績表!T58))),"")</f>
        <v>45826</v>
      </c>
      <c r="U59" s="214">
        <f>IFERROR(IF(COUNTIF(BD!$F$3:$F$281,週休2日計画実績表!U58)&gt;0,"休",IF(OR(WEEKDAY(U58)=1,WEEKDAY(U58)=7),TEXT(U58,"aaa"),IF(COUNTIF(BD!$B$3:$B$548,週休2日計画実績表!U58)&gt;0,"祝",週休2日計画実績表!U58))),"")</f>
        <v>45827</v>
      </c>
      <c r="V59" s="214">
        <f>IFERROR(IF(COUNTIF(BD!$F$3:$F$281,週休2日計画実績表!V58)&gt;0,"休",IF(OR(WEEKDAY(V58)=1,WEEKDAY(V58)=7),TEXT(V58,"aaa"),IF(COUNTIF(BD!$B$3:$B$548,週休2日計画実績表!V58)&gt;0,"祝",週休2日計画実績表!V58))),"")</f>
        <v>45828</v>
      </c>
      <c r="W59" s="214" t="str">
        <f>IFERROR(IF(COUNTIF(BD!$F$3:$F$281,週休2日計画実績表!W58)&gt;0,"休",IF(OR(WEEKDAY(W58)=1,WEEKDAY(W58)=7),TEXT(W58,"aaa"),IF(COUNTIF(BD!$B$3:$B$548,週休2日計画実績表!W58)&gt;0,"祝",週休2日計画実績表!W58))),"")</f>
        <v>土</v>
      </c>
      <c r="X59" s="214" t="str">
        <f>IFERROR(IF(COUNTIF(BD!$F$3:$F$281,週休2日計画実績表!X58)&gt;0,"休",IF(OR(WEEKDAY(X58)=1,WEEKDAY(X58)=7),TEXT(X58,"aaa"),IF(COUNTIF(BD!$B$3:$B$548,週休2日計画実績表!X58)&gt;0,"祝",週休2日計画実績表!X58))),"")</f>
        <v>日</v>
      </c>
      <c r="Y59" s="214">
        <f>IFERROR(IF(COUNTIF(BD!$F$3:$F$281,週休2日計画実績表!Y58)&gt;0,"休",IF(OR(WEEKDAY(Y58)=1,WEEKDAY(Y58)=7),TEXT(Y58,"aaa"),IF(COUNTIF(BD!$B$3:$B$548,週休2日計画実績表!Y58)&gt;0,"祝",週休2日計画実績表!Y58))),"")</f>
        <v>45831</v>
      </c>
      <c r="Z59" s="214">
        <f>IFERROR(IF(COUNTIF(BD!$F$3:$F$281,週休2日計画実績表!Z58)&gt;0,"休",IF(OR(WEEKDAY(Z58)=1,WEEKDAY(Z58)=7),TEXT(Z58,"aaa"),IF(COUNTIF(BD!$B$3:$B$548,週休2日計画実績表!Z58)&gt;0,"祝",週休2日計画実績表!Z58))),"")</f>
        <v>45832</v>
      </c>
      <c r="AA59" s="214">
        <f>IFERROR(IF(COUNTIF(BD!$F$3:$F$281,週休2日計画実績表!AA58)&gt;0,"休",IF(OR(WEEKDAY(AA58)=1,WEEKDAY(AA58)=7),TEXT(AA58,"aaa"),IF(COUNTIF(BD!$B$3:$B$548,週休2日計画実績表!AA58)&gt;0,"祝",週休2日計画実績表!AA58))),"")</f>
        <v>45833</v>
      </c>
      <c r="AB59" s="214">
        <f>IFERROR(IF(COUNTIF(BD!$F$3:$F$281,週休2日計画実績表!AB58)&gt;0,"休",IF(OR(WEEKDAY(AB58)=1,WEEKDAY(AB58)=7),TEXT(AB58,"aaa"),IF(COUNTIF(BD!$B$3:$B$548,週休2日計画実績表!AB58)&gt;0,"祝",週休2日計画実績表!AB58))),"")</f>
        <v>45834</v>
      </c>
      <c r="AC59" s="214">
        <f>IFERROR(IF(COUNTIF(BD!$F$3:$F$281,週休2日計画実績表!AC58)&gt;0,"休",IF(OR(WEEKDAY(AC58)=1,WEEKDAY(AC58)=7),TEXT(AC58,"aaa"),IF(COUNTIF(BD!$B$3:$B$548,週休2日計画実績表!AC58)&gt;0,"祝",週休2日計画実績表!AC58))),"")</f>
        <v>45835</v>
      </c>
      <c r="AD59" s="214" t="str">
        <f>IFERROR(IF(COUNTIF(BD!$F$3:$F$281,週休2日計画実績表!AD58)&gt;0,"休",IF(OR(WEEKDAY(AD58)=1,WEEKDAY(AD58)=7),TEXT(AD58,"aaa"),IF(COUNTIF(BD!$B$3:$B$548,週休2日計画実績表!AD58)&gt;0,"祝",週休2日計画実績表!AD58))),"")</f>
        <v>土</v>
      </c>
      <c r="AE59" s="214" t="str">
        <f>IFERROR(IF(COUNTIF(BD!$F$3:$F$281,週休2日計画実績表!AE58)&gt;0,"休",IF(OR(WEEKDAY(AE58)=1,WEEKDAY(AE58)=7),TEXT(AE58,"aaa"),IF(COUNTIF(BD!$B$3:$B$548,週休2日計画実績表!AE58)&gt;0,"祝",週休2日計画実績表!AE58))),"")</f>
        <v>日</v>
      </c>
      <c r="AF59" s="214">
        <f>IFERROR(IF(COUNTIF(BD!$F$3:$F$281,週休2日計画実績表!AF58)&gt;0,"休",IF(OR(WEEKDAY(AF58)=1,WEEKDAY(AF58)=7),TEXT(AF58,"aaa"),IF(COUNTIF(BD!$B$3:$B$548,週休2日計画実績表!AF58)&gt;0,"祝",週休2日計画実績表!AF58))),"")</f>
        <v>45838</v>
      </c>
      <c r="AG59" s="233" t="str">
        <f>IFERROR(IF(COUNTIF(BD!$F$3:$F$281,週休2日計画実績表!AG58)&gt;0,"休",IF(OR(WEEKDAY(AG58)=1,WEEKDAY(AG58)=7),TEXT(AG58,"aaa"),IF(COUNTIF(BD!$B$3:$B$548,週休2日計画実績表!AG58)&gt;0,"祝",週休2日計画実績表!AG58))),"")</f>
        <v/>
      </c>
      <c r="AH59" s="507"/>
      <c r="AI59" s="508"/>
      <c r="AJ59" s="508"/>
      <c r="AK59" s="509"/>
      <c r="AL59" s="502"/>
      <c r="AM59" s="507"/>
      <c r="AN59" s="508"/>
      <c r="AO59" s="508"/>
      <c r="AP59" s="510"/>
      <c r="AQ59" s="264"/>
      <c r="AR59" s="264"/>
      <c r="AS59" s="264"/>
      <c r="AT59" s="264"/>
      <c r="AU59" s="264"/>
      <c r="AV59" s="264"/>
      <c r="AW59" s="264"/>
      <c r="AX59" s="264"/>
      <c r="AY59" s="264"/>
      <c r="AZ59" s="264"/>
      <c r="BA59" s="264"/>
      <c r="BB59" s="264"/>
      <c r="BC59" s="264"/>
      <c r="BD59" s="264"/>
      <c r="BE59" s="264"/>
      <c r="BF59" s="264"/>
      <c r="BG59" s="264"/>
      <c r="BH59" s="264"/>
      <c r="BI59" s="264"/>
      <c r="BJ59" s="264"/>
      <c r="BK59" s="264"/>
      <c r="BL59" s="264"/>
      <c r="BM59" s="264"/>
      <c r="BN59" s="264"/>
      <c r="BO59" s="264"/>
      <c r="BP59" s="264"/>
      <c r="BQ59" s="215"/>
    </row>
    <row r="60" spans="2:69" ht="15" hidden="1" customHeight="1">
      <c r="B60" s="211"/>
      <c r="C60" s="214" t="str">
        <f t="shared" ref="C60:F60" si="16">IF(OR(C59="",C59="休"),"","有")</f>
        <v>有</v>
      </c>
      <c r="D60" s="214" t="str">
        <f t="shared" si="16"/>
        <v>有</v>
      </c>
      <c r="E60" s="214" t="str">
        <f t="shared" si="16"/>
        <v>有</v>
      </c>
      <c r="F60" s="214" t="str">
        <f t="shared" si="16"/>
        <v>有</v>
      </c>
      <c r="G60" s="214" t="str">
        <f>IF(OR(G59="",G59="休"),"","有")</f>
        <v>有</v>
      </c>
      <c r="H60" s="214" t="str">
        <f t="shared" ref="H60:AG60" si="17">IF(OR(H59="",H59="休"),"","有")</f>
        <v>有</v>
      </c>
      <c r="I60" s="214" t="str">
        <f t="shared" si="17"/>
        <v>有</v>
      </c>
      <c r="J60" s="214" t="str">
        <f t="shared" si="17"/>
        <v>有</v>
      </c>
      <c r="K60" s="214" t="str">
        <f t="shared" si="17"/>
        <v>有</v>
      </c>
      <c r="L60" s="214" t="str">
        <f t="shared" si="17"/>
        <v>有</v>
      </c>
      <c r="M60" s="214" t="str">
        <f t="shared" si="17"/>
        <v>有</v>
      </c>
      <c r="N60" s="214" t="str">
        <f t="shared" si="17"/>
        <v>有</v>
      </c>
      <c r="O60" s="214" t="str">
        <f t="shared" si="17"/>
        <v>有</v>
      </c>
      <c r="P60" s="214" t="str">
        <f t="shared" si="17"/>
        <v>有</v>
      </c>
      <c r="Q60" s="214" t="str">
        <f t="shared" si="17"/>
        <v>有</v>
      </c>
      <c r="R60" s="214" t="str">
        <f t="shared" si="17"/>
        <v>有</v>
      </c>
      <c r="S60" s="214" t="str">
        <f t="shared" si="17"/>
        <v>有</v>
      </c>
      <c r="T60" s="214" t="str">
        <f t="shared" si="17"/>
        <v>有</v>
      </c>
      <c r="U60" s="214" t="str">
        <f t="shared" si="17"/>
        <v>有</v>
      </c>
      <c r="V60" s="214" t="str">
        <f t="shared" si="17"/>
        <v>有</v>
      </c>
      <c r="W60" s="214" t="str">
        <f t="shared" si="17"/>
        <v>有</v>
      </c>
      <c r="X60" s="214" t="str">
        <f t="shared" si="17"/>
        <v>有</v>
      </c>
      <c r="Y60" s="214" t="str">
        <f t="shared" si="17"/>
        <v>有</v>
      </c>
      <c r="Z60" s="214" t="str">
        <f t="shared" si="17"/>
        <v>有</v>
      </c>
      <c r="AA60" s="214" t="str">
        <f t="shared" si="17"/>
        <v>有</v>
      </c>
      <c r="AB60" s="214" t="str">
        <f t="shared" si="17"/>
        <v>有</v>
      </c>
      <c r="AC60" s="214" t="str">
        <f t="shared" si="17"/>
        <v>有</v>
      </c>
      <c r="AD60" s="214" t="str">
        <f t="shared" si="17"/>
        <v>有</v>
      </c>
      <c r="AE60" s="214" t="str">
        <f t="shared" si="17"/>
        <v>有</v>
      </c>
      <c r="AF60" s="214" t="str">
        <f t="shared" si="17"/>
        <v>有</v>
      </c>
      <c r="AG60" s="233" t="str">
        <f t="shared" si="17"/>
        <v/>
      </c>
      <c r="AH60" s="507"/>
      <c r="AI60" s="508"/>
      <c r="AJ60" s="508"/>
      <c r="AK60" s="509"/>
      <c r="AL60" s="502"/>
      <c r="AM60" s="507"/>
      <c r="AN60" s="508"/>
      <c r="AO60" s="508"/>
      <c r="AP60" s="510"/>
      <c r="AQ60" s="264"/>
      <c r="AR60" s="264"/>
      <c r="AS60" s="264"/>
      <c r="AT60" s="264"/>
      <c r="AU60" s="264"/>
      <c r="AV60" s="264"/>
      <c r="AW60" s="264"/>
      <c r="AX60" s="264"/>
      <c r="AY60" s="264"/>
      <c r="AZ60" s="264"/>
      <c r="BA60" s="264"/>
      <c r="BB60" s="264"/>
      <c r="BC60" s="264"/>
      <c r="BD60" s="264"/>
      <c r="BE60" s="264"/>
      <c r="BF60" s="264"/>
      <c r="BG60" s="264"/>
      <c r="BH60" s="264"/>
      <c r="BI60" s="264"/>
      <c r="BJ60" s="264"/>
      <c r="BK60" s="264"/>
      <c r="BL60" s="264"/>
      <c r="BM60" s="264"/>
      <c r="BN60" s="264"/>
      <c r="BO60" s="264"/>
      <c r="BP60" s="264"/>
      <c r="BQ60" s="215"/>
    </row>
    <row r="61" spans="2:69" s="220" customFormat="1" ht="60" customHeight="1">
      <c r="B61" s="216" t="str">
        <f>IF(C57="","","行事")</f>
        <v>行事</v>
      </c>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8"/>
      <c r="AH61" s="507"/>
      <c r="AI61" s="508"/>
      <c r="AJ61" s="508"/>
      <c r="AK61" s="509"/>
      <c r="AL61" s="502"/>
      <c r="AM61" s="507"/>
      <c r="AN61" s="508"/>
      <c r="AO61" s="508"/>
      <c r="AP61" s="510"/>
      <c r="AQ61" s="264"/>
      <c r="AR61" s="264"/>
      <c r="AS61" s="264"/>
      <c r="AT61" s="264"/>
      <c r="AU61" s="264"/>
      <c r="AV61" s="264"/>
      <c r="AW61" s="264"/>
      <c r="AX61" s="264"/>
      <c r="AY61" s="264"/>
      <c r="AZ61" s="264"/>
      <c r="BA61" s="264"/>
      <c r="BB61" s="264"/>
      <c r="BC61" s="264"/>
      <c r="BD61" s="264"/>
      <c r="BE61" s="264"/>
      <c r="BF61" s="264"/>
      <c r="BG61" s="264"/>
      <c r="BH61" s="264"/>
      <c r="BI61" s="264"/>
      <c r="BJ61" s="264"/>
      <c r="BK61" s="264"/>
      <c r="BL61" s="264"/>
      <c r="BM61" s="264"/>
      <c r="BN61" s="264"/>
      <c r="BO61" s="264"/>
      <c r="BP61" s="264"/>
      <c r="BQ61" s="219"/>
    </row>
    <row r="62" spans="2:69" s="224" customFormat="1" ht="15" customHeight="1">
      <c r="B62" s="211" t="str">
        <f>IF(C57="","","計画")</f>
        <v>計画</v>
      </c>
      <c r="C62" s="221"/>
      <c r="D62" s="221"/>
      <c r="E62" s="221"/>
      <c r="F62" s="221"/>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35"/>
      <c r="AH62" s="211">
        <f>IF(C57="","",COUNTIF(C62:AG62,"○"))</f>
        <v>0</v>
      </c>
      <c r="AI62" s="221">
        <f>IF(C57="","",COUNTA(C58:AG58)-COUNTIF(C60:AG60,"")-COUNTIF(C62:AG62,"/"))</f>
        <v>30</v>
      </c>
      <c r="AJ62" s="222">
        <f>IF(C57="","",IFERROR(AH62/AI62,""))</f>
        <v>0</v>
      </c>
      <c r="AK62" s="223" t="str">
        <f>IF(C57="","",IF(AI62=0,"",IF(COUNTIFS(C59:AG59,"日",C62:AG62,"")+COUNTIFS(C59:AG59,"日",C62:AG62,"○")+COUNTIFS(C59:AG59,"土",C62:AG62,"")+COUNTIFS(C59:AG59,"土",C62:AG62,"○")&lt;=COUNTIF(C62:AG62,"○"),"○",IF(AH62/AI62&gt;=2/7,"○","-"))))</f>
        <v>-</v>
      </c>
      <c r="AM62" s="211">
        <f>IF(C57="","",AM54+AH62)</f>
        <v>0</v>
      </c>
      <c r="AN62" s="221">
        <f>IF(C57="","",AN54+AI62)</f>
        <v>175</v>
      </c>
      <c r="AO62" s="222"/>
      <c r="AP62" s="225" t="str">
        <f>IF(C57="","",IF(C65="",IF(AM62/AN62&gt;=2/7,"OK","NG"),""))</f>
        <v/>
      </c>
      <c r="AQ62" s="262"/>
      <c r="AR62" s="262"/>
      <c r="AS62" s="262"/>
      <c r="AT62" s="262"/>
      <c r="AU62" s="262"/>
      <c r="AV62" s="262"/>
      <c r="AW62" s="262"/>
      <c r="AX62" s="262"/>
      <c r="AY62" s="262"/>
      <c r="AZ62" s="262"/>
      <c r="BA62" s="262"/>
      <c r="BB62" s="262"/>
      <c r="BC62" s="262"/>
      <c r="BD62" s="262"/>
      <c r="BE62" s="262"/>
      <c r="BF62" s="262"/>
      <c r="BG62" s="262"/>
      <c r="BH62" s="262"/>
      <c r="BI62" s="262"/>
      <c r="BJ62" s="262"/>
      <c r="BK62" s="262"/>
      <c r="BL62" s="262"/>
      <c r="BM62" s="262"/>
      <c r="BN62" s="262"/>
      <c r="BO62" s="262"/>
      <c r="BP62" s="262"/>
      <c r="BQ62" s="226"/>
    </row>
    <row r="63" spans="2:69" s="224" customFormat="1" ht="15" customHeight="1" thickBot="1">
      <c r="B63" s="227" t="str">
        <f>IF(C57="","","実施")</f>
        <v>実施</v>
      </c>
      <c r="C63" s="228"/>
      <c r="D63" s="228"/>
      <c r="E63" s="228"/>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34"/>
      <c r="AH63" s="227">
        <f>IF(C57="","",COUNTIF(C63:AG63,"●"))</f>
        <v>0</v>
      </c>
      <c r="AI63" s="228">
        <f>IF(C57="","",COUNTA(C58:AG58)-COUNTIF(C60:AG60,"")-COUNTIF(C63:AG63,"/"))</f>
        <v>30</v>
      </c>
      <c r="AJ63" s="229">
        <f>IF(C57="","",IFERROR(AH63/AI63,""))</f>
        <v>0</v>
      </c>
      <c r="AK63" s="230" t="str">
        <f>IF(C57="","",IF(AI63=0,"",IF(COUNTIFS(C59:AG59,"日",C63:AG63,"")+COUNTIFS(C59:AG59,"日",C63:AG63,"●")+COUNTIFS(C59:AG59,"土",C63:AG63,"")+COUNTIFS(C59:AG59,"土",C63:AG63,"●")&lt;=COUNTIF(C63:AG63,"●"),"○",IF(AH63/AI63&gt;=2/7,"○","-"))))</f>
        <v>-</v>
      </c>
      <c r="AM63" s="227">
        <f>IF(C57="","",AM55+AH63)</f>
        <v>0</v>
      </c>
      <c r="AN63" s="228">
        <f>IF(C57="","",AN55+AI63)</f>
        <v>175</v>
      </c>
      <c r="AO63" s="229">
        <f>IFERROR(AM63/AN63,"")</f>
        <v>0</v>
      </c>
      <c r="AP63" s="231" t="str">
        <f>IF(C57="","",IF(C65="",IF(AM63/AN63&gt;=2/7,"OK","NG"),""))</f>
        <v/>
      </c>
      <c r="AQ63" s="263"/>
      <c r="AR63" s="263"/>
      <c r="AS63" s="263"/>
      <c r="AT63" s="263"/>
      <c r="AU63" s="263"/>
      <c r="AV63" s="263"/>
      <c r="AW63" s="263"/>
      <c r="AX63" s="263"/>
      <c r="AY63" s="263"/>
      <c r="AZ63" s="263"/>
      <c r="BA63" s="263"/>
      <c r="BB63" s="263"/>
      <c r="BC63" s="263"/>
      <c r="BD63" s="263"/>
      <c r="BE63" s="263"/>
      <c r="BF63" s="263"/>
      <c r="BG63" s="263"/>
      <c r="BH63" s="263"/>
      <c r="BI63" s="263"/>
      <c r="BJ63" s="263"/>
      <c r="BK63" s="263"/>
      <c r="BL63" s="263"/>
      <c r="BM63" s="263"/>
      <c r="BN63" s="263"/>
      <c r="BO63" s="263"/>
      <c r="BP63" s="263"/>
      <c r="BQ63" s="215"/>
    </row>
    <row r="64" spans="2:69" ht="18" customHeight="1" thickBot="1">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32"/>
    </row>
    <row r="65" spans="2:69" ht="16.899999999999999" customHeight="1">
      <c r="B65" s="210" t="str">
        <f>IF(C65="","","月")</f>
        <v>月</v>
      </c>
      <c r="C65" s="496">
        <f>IFERROR(IF(EOMONTH(C57,0)+1&gt;$L$5,"",EOMONTH(C57,0)+1),"")</f>
        <v>45839</v>
      </c>
      <c r="D65" s="497"/>
      <c r="E65" s="497"/>
      <c r="F65" s="497"/>
      <c r="G65" s="497"/>
      <c r="H65" s="497"/>
      <c r="I65" s="497"/>
      <c r="J65" s="497"/>
      <c r="K65" s="497"/>
      <c r="L65" s="497"/>
      <c r="M65" s="497"/>
      <c r="N65" s="497"/>
      <c r="O65" s="497"/>
      <c r="P65" s="497"/>
      <c r="Q65" s="497"/>
      <c r="R65" s="497"/>
      <c r="S65" s="497"/>
      <c r="T65" s="497"/>
      <c r="U65" s="497"/>
      <c r="V65" s="497"/>
      <c r="W65" s="497"/>
      <c r="X65" s="497"/>
      <c r="Y65" s="497"/>
      <c r="Z65" s="497"/>
      <c r="AA65" s="497"/>
      <c r="AB65" s="497"/>
      <c r="AC65" s="497"/>
      <c r="AD65" s="497"/>
      <c r="AE65" s="497"/>
      <c r="AF65" s="497"/>
      <c r="AG65" s="497"/>
      <c r="AH65" s="498" t="str">
        <f>IF(C65="","","月単位")</f>
        <v>月単位</v>
      </c>
      <c r="AI65" s="499"/>
      <c r="AJ65" s="499"/>
      <c r="AK65" s="500"/>
      <c r="AL65" s="501"/>
      <c r="AM65" s="498" t="str">
        <f>IF(C65="","","累計")</f>
        <v>累計</v>
      </c>
      <c r="AN65" s="499"/>
      <c r="AO65" s="499"/>
      <c r="AP65" s="500"/>
      <c r="AQ65" s="260"/>
      <c r="AR65" s="260"/>
      <c r="AS65" s="260"/>
      <c r="AT65" s="260"/>
      <c r="AU65" s="260"/>
      <c r="AV65" s="260"/>
      <c r="AW65" s="260"/>
      <c r="AX65" s="260"/>
      <c r="AY65" s="260"/>
      <c r="AZ65" s="260"/>
      <c r="BA65" s="260"/>
      <c r="BB65" s="260"/>
      <c r="BC65" s="260"/>
      <c r="BD65" s="260"/>
      <c r="BE65" s="260"/>
      <c r="BF65" s="260"/>
      <c r="BG65" s="260"/>
      <c r="BH65" s="260"/>
      <c r="BI65" s="260"/>
      <c r="BJ65" s="260"/>
      <c r="BK65" s="260"/>
      <c r="BL65" s="260"/>
      <c r="BM65" s="260"/>
      <c r="BN65" s="260"/>
      <c r="BO65" s="260"/>
      <c r="BP65" s="260"/>
    </row>
    <row r="66" spans="2:69" ht="15" customHeight="1">
      <c r="B66" s="211" t="str">
        <f>IF(C65="","","日")</f>
        <v>日</v>
      </c>
      <c r="C66" s="212">
        <f>IF($C65="","",IF($C65+COLUMN(C66)-COLUMN($B66)-1&gt;$L$5,"",IF($C65+COLUMN(C66)-COLUMN($B66)-1&gt;=EOMONTH($C65,0)+1,"",$C65+COLUMN(C66)-COLUMN($B66)-1)))</f>
        <v>45839</v>
      </c>
      <c r="D66" s="212">
        <f t="shared" ref="D66:AG66" si="18">IF($C65="","",IF($C65+COLUMN(D66)-COLUMN($B66)-1&gt;$L$5,"",IF($C65+COLUMN(D66)-COLUMN($B66)-1&gt;=EOMONTH($C65,0)+1,"",$C65+COLUMN(D66)-COLUMN($B66)-1)))</f>
        <v>45840</v>
      </c>
      <c r="E66" s="212">
        <f t="shared" si="18"/>
        <v>45841</v>
      </c>
      <c r="F66" s="212">
        <f t="shared" si="18"/>
        <v>45842</v>
      </c>
      <c r="G66" s="212">
        <f t="shared" si="18"/>
        <v>45843</v>
      </c>
      <c r="H66" s="212">
        <f t="shared" si="18"/>
        <v>45844</v>
      </c>
      <c r="I66" s="212">
        <f t="shared" si="18"/>
        <v>45845</v>
      </c>
      <c r="J66" s="212">
        <f t="shared" si="18"/>
        <v>45846</v>
      </c>
      <c r="K66" s="212">
        <f t="shared" si="18"/>
        <v>45847</v>
      </c>
      <c r="L66" s="212">
        <f t="shared" si="18"/>
        <v>45848</v>
      </c>
      <c r="M66" s="212">
        <f t="shared" si="18"/>
        <v>45849</v>
      </c>
      <c r="N66" s="212">
        <f t="shared" si="18"/>
        <v>45850</v>
      </c>
      <c r="O66" s="212">
        <f t="shared" si="18"/>
        <v>45851</v>
      </c>
      <c r="P66" s="212">
        <f t="shared" si="18"/>
        <v>45852</v>
      </c>
      <c r="Q66" s="212">
        <f t="shared" si="18"/>
        <v>45853</v>
      </c>
      <c r="R66" s="212">
        <f t="shared" si="18"/>
        <v>45854</v>
      </c>
      <c r="S66" s="212">
        <f t="shared" si="18"/>
        <v>45855</v>
      </c>
      <c r="T66" s="212">
        <f t="shared" si="18"/>
        <v>45856</v>
      </c>
      <c r="U66" s="212">
        <f t="shared" si="18"/>
        <v>45857</v>
      </c>
      <c r="V66" s="212">
        <f t="shared" si="18"/>
        <v>45858</v>
      </c>
      <c r="W66" s="212">
        <f t="shared" si="18"/>
        <v>45859</v>
      </c>
      <c r="X66" s="212">
        <f t="shared" si="18"/>
        <v>45860</v>
      </c>
      <c r="Y66" s="212">
        <f t="shared" si="18"/>
        <v>45861</v>
      </c>
      <c r="Z66" s="212">
        <f t="shared" si="18"/>
        <v>45862</v>
      </c>
      <c r="AA66" s="212">
        <f t="shared" si="18"/>
        <v>45863</v>
      </c>
      <c r="AB66" s="212">
        <f t="shared" si="18"/>
        <v>45864</v>
      </c>
      <c r="AC66" s="212">
        <f t="shared" si="18"/>
        <v>45865</v>
      </c>
      <c r="AD66" s="212">
        <f t="shared" si="18"/>
        <v>45866</v>
      </c>
      <c r="AE66" s="212">
        <f t="shared" si="18"/>
        <v>45867</v>
      </c>
      <c r="AF66" s="212">
        <f t="shared" si="18"/>
        <v>45868</v>
      </c>
      <c r="AG66" s="213">
        <f t="shared" si="18"/>
        <v>45869</v>
      </c>
      <c r="AH66" s="507" t="str">
        <f>IF(C65="","","閉所日数計")</f>
        <v>閉所日数計</v>
      </c>
      <c r="AI66" s="508" t="str">
        <f>IF(C65="","","対象日数計")</f>
        <v>対象日数計</v>
      </c>
      <c r="AJ66" s="508" t="str">
        <f>IF(C65="","","現場閉所率")</f>
        <v>現場閉所率</v>
      </c>
      <c r="AK66" s="509" t="str">
        <f>IF(C65="","","達成状況")</f>
        <v>達成状況</v>
      </c>
      <c r="AL66" s="502"/>
      <c r="AM66" s="507" t="str">
        <f>IF(C65="","","閉所日数計")</f>
        <v>閉所日数計</v>
      </c>
      <c r="AN66" s="508" t="str">
        <f>IF(C65="","","対象日数計")</f>
        <v>対象日数計</v>
      </c>
      <c r="AO66" s="508" t="str">
        <f>IF(C65="","","現場閉所率")</f>
        <v>現場閉所率</v>
      </c>
      <c r="AP66" s="510" t="str">
        <f>IF(C65="","",IF(C73="","達成状況",""))</f>
        <v/>
      </c>
      <c r="AQ66" s="264"/>
      <c r="AR66" s="264"/>
      <c r="AS66" s="264"/>
      <c r="AT66" s="264"/>
      <c r="AU66" s="264"/>
      <c r="AV66" s="264"/>
      <c r="AW66" s="264"/>
      <c r="AX66" s="264"/>
      <c r="AY66" s="264"/>
      <c r="AZ66" s="264"/>
      <c r="BA66" s="264"/>
      <c r="BB66" s="264"/>
      <c r="BC66" s="264"/>
      <c r="BD66" s="264"/>
      <c r="BE66" s="264"/>
      <c r="BF66" s="264"/>
      <c r="BG66" s="264"/>
      <c r="BH66" s="264"/>
      <c r="BI66" s="264"/>
      <c r="BJ66" s="264"/>
      <c r="BK66" s="264"/>
      <c r="BL66" s="264"/>
      <c r="BM66" s="264"/>
      <c r="BN66" s="264"/>
      <c r="BO66" s="264"/>
      <c r="BP66" s="264"/>
    </row>
    <row r="67" spans="2:69" ht="15" customHeight="1">
      <c r="B67" s="211" t="str">
        <f>IF(C65="","","曜日")</f>
        <v>曜日</v>
      </c>
      <c r="C67" s="214">
        <f>IFERROR(IF(COUNTIF(BD!$F$3:$F$281,週休2日計画実績表!C66)&gt;0,"休",IF(OR(WEEKDAY(C66)=1,WEEKDAY(C66)=7),TEXT(C66,"aaa"),IF(COUNTIF(BD!$B$3:$B$548,週休2日計画実績表!C66)&gt;0,"祝",週休2日計画実績表!C66))),"")</f>
        <v>45839</v>
      </c>
      <c r="D67" s="214">
        <f>IFERROR(IF(COUNTIF(BD!$F$3:$F$281,週休2日計画実績表!D66)&gt;0,"休",IF(OR(WEEKDAY(D66)=1,WEEKDAY(D66)=7),TEXT(D66,"aaa"),IF(COUNTIF(BD!$B$3:$B$548,週休2日計画実績表!D66)&gt;0,"祝",週休2日計画実績表!D66))),"")</f>
        <v>45840</v>
      </c>
      <c r="E67" s="214">
        <f>IFERROR(IF(COUNTIF(BD!$F$3:$F$281,週休2日計画実績表!E66)&gt;0,"休",IF(OR(WEEKDAY(E66)=1,WEEKDAY(E66)=7),TEXT(E66,"aaa"),IF(COUNTIF(BD!$B$3:$B$548,週休2日計画実績表!E66)&gt;0,"祝",週休2日計画実績表!E66))),"")</f>
        <v>45841</v>
      </c>
      <c r="F67" s="214">
        <f>IFERROR(IF(COUNTIF(BD!$F$3:$F$281,週休2日計画実績表!F66)&gt;0,"休",IF(OR(WEEKDAY(F66)=1,WEEKDAY(F66)=7),TEXT(F66,"aaa"),IF(COUNTIF(BD!$B$3:$B$548,週休2日計画実績表!F66)&gt;0,"祝",週休2日計画実績表!F66))),"")</f>
        <v>45842</v>
      </c>
      <c r="G67" s="214" t="str">
        <f>IFERROR(IF(COUNTIF(BD!$F$3:$F$281,週休2日計画実績表!G66)&gt;0,"休",IF(OR(WEEKDAY(G66)=1,WEEKDAY(G66)=7),TEXT(G66,"aaa"),IF(COUNTIF(BD!$B$3:$B$548,週休2日計画実績表!G66)&gt;0,"祝",週休2日計画実績表!G66))),"")</f>
        <v>土</v>
      </c>
      <c r="H67" s="214" t="str">
        <f>IFERROR(IF(COUNTIF(BD!$F$3:$F$281,週休2日計画実績表!H66)&gt;0,"休",IF(OR(WEEKDAY(H66)=1,WEEKDAY(H66)=7),TEXT(H66,"aaa"),IF(COUNTIF(BD!$B$3:$B$548,週休2日計画実績表!H66)&gt;0,"祝",週休2日計画実績表!H66))),"")</f>
        <v>日</v>
      </c>
      <c r="I67" s="214">
        <f>IFERROR(IF(COUNTIF(BD!$F$3:$F$281,週休2日計画実績表!I66)&gt;0,"休",IF(OR(WEEKDAY(I66)=1,WEEKDAY(I66)=7),TEXT(I66,"aaa"),IF(COUNTIF(BD!$B$3:$B$548,週休2日計画実績表!I66)&gt;0,"祝",週休2日計画実績表!I66))),"")</f>
        <v>45845</v>
      </c>
      <c r="J67" s="214">
        <f>IFERROR(IF(COUNTIF(BD!$F$3:$F$281,週休2日計画実績表!J66)&gt;0,"休",IF(OR(WEEKDAY(J66)=1,WEEKDAY(J66)=7),TEXT(J66,"aaa"),IF(COUNTIF(BD!$B$3:$B$548,週休2日計画実績表!J66)&gt;0,"祝",週休2日計画実績表!J66))),"")</f>
        <v>45846</v>
      </c>
      <c r="K67" s="214">
        <f>IFERROR(IF(COUNTIF(BD!$F$3:$F$281,週休2日計画実績表!K66)&gt;0,"休",IF(OR(WEEKDAY(K66)=1,WEEKDAY(K66)=7),TEXT(K66,"aaa"),IF(COUNTIF(BD!$B$3:$B$548,週休2日計画実績表!K66)&gt;0,"祝",週休2日計画実績表!K66))),"")</f>
        <v>45847</v>
      </c>
      <c r="L67" s="214">
        <f>IFERROR(IF(COUNTIF(BD!$F$3:$F$281,週休2日計画実績表!L66)&gt;0,"休",IF(OR(WEEKDAY(L66)=1,WEEKDAY(L66)=7),TEXT(L66,"aaa"),IF(COUNTIF(BD!$B$3:$B$548,週休2日計画実績表!L66)&gt;0,"祝",週休2日計画実績表!L66))),"")</f>
        <v>45848</v>
      </c>
      <c r="M67" s="214">
        <f>IFERROR(IF(COUNTIF(BD!$F$3:$F$281,週休2日計画実績表!M66)&gt;0,"休",IF(OR(WEEKDAY(M66)=1,WEEKDAY(M66)=7),TEXT(M66,"aaa"),IF(COUNTIF(BD!$B$3:$B$548,週休2日計画実績表!M66)&gt;0,"祝",週休2日計画実績表!M66))),"")</f>
        <v>45849</v>
      </c>
      <c r="N67" s="214" t="str">
        <f>IFERROR(IF(COUNTIF(BD!$F$3:$F$281,週休2日計画実績表!N66)&gt;0,"休",IF(OR(WEEKDAY(N66)=1,WEEKDAY(N66)=7),TEXT(N66,"aaa"),IF(COUNTIF(BD!$B$3:$B$548,週休2日計画実績表!N66)&gt;0,"祝",週休2日計画実績表!N66))),"")</f>
        <v>土</v>
      </c>
      <c r="O67" s="214" t="str">
        <f>IFERROR(IF(COUNTIF(BD!$F$3:$F$281,週休2日計画実績表!O66)&gt;0,"休",IF(OR(WEEKDAY(O66)=1,WEEKDAY(O66)=7),TEXT(O66,"aaa"),IF(COUNTIF(BD!$B$3:$B$548,週休2日計画実績表!O66)&gt;0,"祝",週休2日計画実績表!O66))),"")</f>
        <v>日</v>
      </c>
      <c r="P67" s="214">
        <f>IFERROR(IF(COUNTIF(BD!$F$3:$F$281,週休2日計画実績表!P66)&gt;0,"休",IF(OR(WEEKDAY(P66)=1,WEEKDAY(P66)=7),TEXT(P66,"aaa"),IF(COUNTIF(BD!$B$3:$B$548,週休2日計画実績表!P66)&gt;0,"祝",週休2日計画実績表!P66))),"")</f>
        <v>45852</v>
      </c>
      <c r="Q67" s="214">
        <f>IFERROR(IF(COUNTIF(BD!$F$3:$F$281,週休2日計画実績表!Q66)&gt;0,"休",IF(OR(WEEKDAY(Q66)=1,WEEKDAY(Q66)=7),TEXT(Q66,"aaa"),IF(COUNTIF(BD!$B$3:$B$548,週休2日計画実績表!Q66)&gt;0,"祝",週休2日計画実績表!Q66))),"")</f>
        <v>45853</v>
      </c>
      <c r="R67" s="214">
        <f>IFERROR(IF(COUNTIF(BD!$F$3:$F$281,週休2日計画実績表!R66)&gt;0,"休",IF(OR(WEEKDAY(R66)=1,WEEKDAY(R66)=7),TEXT(R66,"aaa"),IF(COUNTIF(BD!$B$3:$B$548,週休2日計画実績表!R66)&gt;0,"祝",週休2日計画実績表!R66))),"")</f>
        <v>45854</v>
      </c>
      <c r="S67" s="214">
        <f>IFERROR(IF(COUNTIF(BD!$F$3:$F$281,週休2日計画実績表!S66)&gt;0,"休",IF(OR(WEEKDAY(S66)=1,WEEKDAY(S66)=7),TEXT(S66,"aaa"),IF(COUNTIF(BD!$B$3:$B$548,週休2日計画実績表!S66)&gt;0,"祝",週休2日計画実績表!S66))),"")</f>
        <v>45855</v>
      </c>
      <c r="T67" s="214">
        <f>IFERROR(IF(COUNTIF(BD!$F$3:$F$281,週休2日計画実績表!T66)&gt;0,"休",IF(OR(WEEKDAY(T66)=1,WEEKDAY(T66)=7),TEXT(T66,"aaa"),IF(COUNTIF(BD!$B$3:$B$548,週休2日計画実績表!T66)&gt;0,"祝",週休2日計画実績表!T66))),"")</f>
        <v>45856</v>
      </c>
      <c r="U67" s="214" t="str">
        <f>IFERROR(IF(COUNTIF(BD!$F$3:$F$281,週休2日計画実績表!U66)&gt;0,"休",IF(OR(WEEKDAY(U66)=1,WEEKDAY(U66)=7),TEXT(U66,"aaa"),IF(COUNTIF(BD!$B$3:$B$548,週休2日計画実績表!U66)&gt;0,"祝",週休2日計画実績表!U66))),"")</f>
        <v>土</v>
      </c>
      <c r="V67" s="214" t="str">
        <f>IFERROR(IF(COUNTIF(BD!$F$3:$F$281,週休2日計画実績表!V66)&gt;0,"休",IF(OR(WEEKDAY(V66)=1,WEEKDAY(V66)=7),TEXT(V66,"aaa"),IF(COUNTIF(BD!$B$3:$B$548,週休2日計画実績表!V66)&gt;0,"祝",週休2日計画実績表!V66))),"")</f>
        <v>日</v>
      </c>
      <c r="W67" s="214" t="str">
        <f>IFERROR(IF(COUNTIF(BD!$F$3:$F$281,週休2日計画実績表!W66)&gt;0,"休",IF(OR(WEEKDAY(W66)=1,WEEKDAY(W66)=7),TEXT(W66,"aaa"),IF(COUNTIF(BD!$B$3:$B$548,週休2日計画実績表!W66)&gt;0,"祝",週休2日計画実績表!W66))),"")</f>
        <v>祝</v>
      </c>
      <c r="X67" s="214">
        <f>IFERROR(IF(COUNTIF(BD!$F$3:$F$281,週休2日計画実績表!X66)&gt;0,"休",IF(OR(WEEKDAY(X66)=1,WEEKDAY(X66)=7),TEXT(X66,"aaa"),IF(COUNTIF(BD!$B$3:$B$548,週休2日計画実績表!X66)&gt;0,"祝",週休2日計画実績表!X66))),"")</f>
        <v>45860</v>
      </c>
      <c r="Y67" s="214">
        <f>IFERROR(IF(COUNTIF(BD!$F$3:$F$281,週休2日計画実績表!Y66)&gt;0,"休",IF(OR(WEEKDAY(Y66)=1,WEEKDAY(Y66)=7),TEXT(Y66,"aaa"),IF(COUNTIF(BD!$B$3:$B$548,週休2日計画実績表!Y66)&gt;0,"祝",週休2日計画実績表!Y66))),"")</f>
        <v>45861</v>
      </c>
      <c r="Z67" s="214">
        <f>IFERROR(IF(COUNTIF(BD!$F$3:$F$281,週休2日計画実績表!Z66)&gt;0,"休",IF(OR(WEEKDAY(Z66)=1,WEEKDAY(Z66)=7),TEXT(Z66,"aaa"),IF(COUNTIF(BD!$B$3:$B$548,週休2日計画実績表!Z66)&gt;0,"祝",週休2日計画実績表!Z66))),"")</f>
        <v>45862</v>
      </c>
      <c r="AA67" s="214">
        <f>IFERROR(IF(COUNTIF(BD!$F$3:$F$281,週休2日計画実績表!AA66)&gt;0,"休",IF(OR(WEEKDAY(AA66)=1,WEEKDAY(AA66)=7),TEXT(AA66,"aaa"),IF(COUNTIF(BD!$B$3:$B$548,週休2日計画実績表!AA66)&gt;0,"祝",週休2日計画実績表!AA66))),"")</f>
        <v>45863</v>
      </c>
      <c r="AB67" s="214" t="str">
        <f>IFERROR(IF(COUNTIF(BD!$F$3:$F$281,週休2日計画実績表!AB66)&gt;0,"休",IF(OR(WEEKDAY(AB66)=1,WEEKDAY(AB66)=7),TEXT(AB66,"aaa"),IF(COUNTIF(BD!$B$3:$B$548,週休2日計画実績表!AB66)&gt;0,"祝",週休2日計画実績表!AB66))),"")</f>
        <v>土</v>
      </c>
      <c r="AC67" s="214" t="str">
        <f>IFERROR(IF(COUNTIF(BD!$F$3:$F$281,週休2日計画実績表!AC66)&gt;0,"休",IF(OR(WEEKDAY(AC66)=1,WEEKDAY(AC66)=7),TEXT(AC66,"aaa"),IF(COUNTIF(BD!$B$3:$B$548,週休2日計画実績表!AC66)&gt;0,"祝",週休2日計画実績表!AC66))),"")</f>
        <v>日</v>
      </c>
      <c r="AD67" s="214">
        <f>IFERROR(IF(COUNTIF(BD!$F$3:$F$281,週休2日計画実績表!AD66)&gt;0,"休",IF(OR(WEEKDAY(AD66)=1,WEEKDAY(AD66)=7),TEXT(AD66,"aaa"),IF(COUNTIF(BD!$B$3:$B$548,週休2日計画実績表!AD66)&gt;0,"祝",週休2日計画実績表!AD66))),"")</f>
        <v>45866</v>
      </c>
      <c r="AE67" s="214">
        <f>IFERROR(IF(COUNTIF(BD!$F$3:$F$281,週休2日計画実績表!AE66)&gt;0,"休",IF(OR(WEEKDAY(AE66)=1,WEEKDAY(AE66)=7),TEXT(AE66,"aaa"),IF(COUNTIF(BD!$B$3:$B$548,週休2日計画実績表!AE66)&gt;0,"祝",週休2日計画実績表!AE66))),"")</f>
        <v>45867</v>
      </c>
      <c r="AF67" s="214">
        <f>IFERROR(IF(COUNTIF(BD!$F$3:$F$281,週休2日計画実績表!AF66)&gt;0,"休",IF(OR(WEEKDAY(AF66)=1,WEEKDAY(AF66)=7),TEXT(AF66,"aaa"),IF(COUNTIF(BD!$B$3:$B$548,週休2日計画実績表!AF66)&gt;0,"祝",週休2日計画実績表!AF66))),"")</f>
        <v>45868</v>
      </c>
      <c r="AG67" s="233">
        <f>IFERROR(IF(COUNTIF(BD!$F$3:$F$281,週休2日計画実績表!AG66)&gt;0,"休",IF(OR(WEEKDAY(AG66)=1,WEEKDAY(AG66)=7),TEXT(AG66,"aaa"),IF(COUNTIF(BD!$B$3:$B$548,週休2日計画実績表!AG66)&gt;0,"祝",週休2日計画実績表!AG66))),"")</f>
        <v>45869</v>
      </c>
      <c r="AH67" s="507"/>
      <c r="AI67" s="508"/>
      <c r="AJ67" s="508"/>
      <c r="AK67" s="509"/>
      <c r="AL67" s="502"/>
      <c r="AM67" s="507"/>
      <c r="AN67" s="508"/>
      <c r="AO67" s="508"/>
      <c r="AP67" s="510"/>
      <c r="AQ67" s="264"/>
      <c r="AR67" s="264"/>
      <c r="AS67" s="264"/>
      <c r="AT67" s="264"/>
      <c r="AU67" s="264"/>
      <c r="AV67" s="264"/>
      <c r="AW67" s="264"/>
      <c r="AX67" s="264"/>
      <c r="AY67" s="264"/>
      <c r="AZ67" s="264"/>
      <c r="BA67" s="264"/>
      <c r="BB67" s="264"/>
      <c r="BC67" s="264"/>
      <c r="BD67" s="264"/>
      <c r="BE67" s="264"/>
      <c r="BF67" s="264"/>
      <c r="BG67" s="264"/>
      <c r="BH67" s="264"/>
      <c r="BI67" s="264"/>
      <c r="BJ67" s="264"/>
      <c r="BK67" s="264"/>
      <c r="BL67" s="264"/>
      <c r="BM67" s="264"/>
      <c r="BN67" s="264"/>
      <c r="BO67" s="264"/>
      <c r="BP67" s="264"/>
      <c r="BQ67" s="215"/>
    </row>
    <row r="68" spans="2:69" ht="15" hidden="1" customHeight="1">
      <c r="B68" s="211"/>
      <c r="C68" s="214" t="str">
        <f t="shared" ref="C68:F68" si="19">IF(OR(C67="",C67="休"),"","有")</f>
        <v>有</v>
      </c>
      <c r="D68" s="214" t="str">
        <f t="shared" si="19"/>
        <v>有</v>
      </c>
      <c r="E68" s="214" t="str">
        <f t="shared" si="19"/>
        <v>有</v>
      </c>
      <c r="F68" s="214" t="str">
        <f t="shared" si="19"/>
        <v>有</v>
      </c>
      <c r="G68" s="214" t="str">
        <f>IF(OR(G67="",G67="休"),"","有")</f>
        <v>有</v>
      </c>
      <c r="H68" s="214" t="str">
        <f t="shared" ref="H68:AG68" si="20">IF(OR(H67="",H67="休"),"","有")</f>
        <v>有</v>
      </c>
      <c r="I68" s="214" t="str">
        <f t="shared" si="20"/>
        <v>有</v>
      </c>
      <c r="J68" s="214" t="str">
        <f t="shared" si="20"/>
        <v>有</v>
      </c>
      <c r="K68" s="214" t="str">
        <f t="shared" si="20"/>
        <v>有</v>
      </c>
      <c r="L68" s="214" t="str">
        <f t="shared" si="20"/>
        <v>有</v>
      </c>
      <c r="M68" s="214" t="str">
        <f t="shared" si="20"/>
        <v>有</v>
      </c>
      <c r="N68" s="214" t="str">
        <f t="shared" si="20"/>
        <v>有</v>
      </c>
      <c r="O68" s="214" t="str">
        <f t="shared" si="20"/>
        <v>有</v>
      </c>
      <c r="P68" s="214" t="str">
        <f t="shared" si="20"/>
        <v>有</v>
      </c>
      <c r="Q68" s="214" t="str">
        <f t="shared" si="20"/>
        <v>有</v>
      </c>
      <c r="R68" s="214" t="str">
        <f t="shared" si="20"/>
        <v>有</v>
      </c>
      <c r="S68" s="214" t="str">
        <f t="shared" si="20"/>
        <v>有</v>
      </c>
      <c r="T68" s="214" t="str">
        <f t="shared" si="20"/>
        <v>有</v>
      </c>
      <c r="U68" s="214" t="str">
        <f t="shared" si="20"/>
        <v>有</v>
      </c>
      <c r="V68" s="214" t="str">
        <f t="shared" si="20"/>
        <v>有</v>
      </c>
      <c r="W68" s="214" t="str">
        <f t="shared" si="20"/>
        <v>有</v>
      </c>
      <c r="X68" s="214" t="str">
        <f t="shared" si="20"/>
        <v>有</v>
      </c>
      <c r="Y68" s="214" t="str">
        <f t="shared" si="20"/>
        <v>有</v>
      </c>
      <c r="Z68" s="214" t="str">
        <f t="shared" si="20"/>
        <v>有</v>
      </c>
      <c r="AA68" s="214" t="str">
        <f t="shared" si="20"/>
        <v>有</v>
      </c>
      <c r="AB68" s="214" t="str">
        <f t="shared" si="20"/>
        <v>有</v>
      </c>
      <c r="AC68" s="214" t="str">
        <f t="shared" si="20"/>
        <v>有</v>
      </c>
      <c r="AD68" s="214" t="str">
        <f t="shared" si="20"/>
        <v>有</v>
      </c>
      <c r="AE68" s="214" t="str">
        <f t="shared" si="20"/>
        <v>有</v>
      </c>
      <c r="AF68" s="214" t="str">
        <f t="shared" si="20"/>
        <v>有</v>
      </c>
      <c r="AG68" s="233" t="str">
        <f t="shared" si="20"/>
        <v>有</v>
      </c>
      <c r="AH68" s="507"/>
      <c r="AI68" s="508"/>
      <c r="AJ68" s="508"/>
      <c r="AK68" s="509"/>
      <c r="AL68" s="502"/>
      <c r="AM68" s="507"/>
      <c r="AN68" s="508"/>
      <c r="AO68" s="508"/>
      <c r="AP68" s="510"/>
      <c r="AQ68" s="264"/>
      <c r="AR68" s="264"/>
      <c r="AS68" s="264"/>
      <c r="AT68" s="264"/>
      <c r="AU68" s="264"/>
      <c r="AV68" s="264"/>
      <c r="AW68" s="264"/>
      <c r="AX68" s="264"/>
      <c r="AY68" s="264"/>
      <c r="AZ68" s="264"/>
      <c r="BA68" s="264"/>
      <c r="BB68" s="264"/>
      <c r="BC68" s="264"/>
      <c r="BD68" s="264"/>
      <c r="BE68" s="264"/>
      <c r="BF68" s="264"/>
      <c r="BG68" s="264"/>
      <c r="BH68" s="264"/>
      <c r="BI68" s="264"/>
      <c r="BJ68" s="264"/>
      <c r="BK68" s="264"/>
      <c r="BL68" s="264"/>
      <c r="BM68" s="264"/>
      <c r="BN68" s="264"/>
      <c r="BO68" s="264"/>
      <c r="BP68" s="264"/>
      <c r="BQ68" s="215"/>
    </row>
    <row r="69" spans="2:69" s="220" customFormat="1" ht="60" customHeight="1">
      <c r="B69" s="216" t="str">
        <f>IF(C65="","","行事")</f>
        <v>行事</v>
      </c>
      <c r="C69" s="217"/>
      <c r="D69" s="217"/>
      <c r="E69" s="217"/>
      <c r="F69" s="217"/>
      <c r="G69" s="217"/>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8"/>
      <c r="AH69" s="507"/>
      <c r="AI69" s="508"/>
      <c r="AJ69" s="508"/>
      <c r="AK69" s="509"/>
      <c r="AL69" s="502"/>
      <c r="AM69" s="507"/>
      <c r="AN69" s="508"/>
      <c r="AO69" s="508"/>
      <c r="AP69" s="510"/>
      <c r="AQ69" s="264"/>
      <c r="AR69" s="264"/>
      <c r="AS69" s="264"/>
      <c r="AT69" s="264"/>
      <c r="AU69" s="264"/>
      <c r="AV69" s="264"/>
      <c r="AW69" s="264"/>
      <c r="AX69" s="264"/>
      <c r="AY69" s="264"/>
      <c r="AZ69" s="264"/>
      <c r="BA69" s="264"/>
      <c r="BB69" s="264"/>
      <c r="BC69" s="264"/>
      <c r="BD69" s="264"/>
      <c r="BE69" s="264"/>
      <c r="BF69" s="264"/>
      <c r="BG69" s="264"/>
      <c r="BH69" s="264"/>
      <c r="BI69" s="264"/>
      <c r="BJ69" s="264"/>
      <c r="BK69" s="264"/>
      <c r="BL69" s="264"/>
      <c r="BM69" s="264"/>
      <c r="BN69" s="264"/>
      <c r="BO69" s="264"/>
      <c r="BP69" s="264"/>
      <c r="BQ69" s="219"/>
    </row>
    <row r="70" spans="2:69" s="224" customFormat="1" ht="15" customHeight="1">
      <c r="B70" s="211" t="str">
        <f>IF(C65="","","計画")</f>
        <v>計画</v>
      </c>
      <c r="C70" s="221"/>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35"/>
      <c r="AH70" s="211">
        <f>IF(C65="","",COUNTIF(C70:AG70,"○"))</f>
        <v>0</v>
      </c>
      <c r="AI70" s="221">
        <f>IF(C65="","",COUNTA(C66:AG66)-COUNTIF(C68:AG68,"")-COUNTIF(C70:AG70,"/"))</f>
        <v>31</v>
      </c>
      <c r="AJ70" s="222">
        <f>IF(C65="","",IFERROR(AH70/AI70,""))</f>
        <v>0</v>
      </c>
      <c r="AK70" s="223" t="str">
        <f>IF(C65="","",IF(AI70=0,"",IF(COUNTIFS(C67:AG67,"日",C70:AG70,"")+COUNTIFS(C67:AG67,"日",C70:AG70,"○")+COUNTIFS(C67:AG67,"土",C70:AG70,"")+COUNTIFS(C67:AG67,"土",C70:AG70,"○")&lt;=COUNTIF(C70:AG70,"○"),"○",IF(AH70/AI70&gt;=2/7,"○","-"))))</f>
        <v>-</v>
      </c>
      <c r="AM70" s="211">
        <f>IF(C65="","",AM62+AH70)</f>
        <v>0</v>
      </c>
      <c r="AN70" s="221">
        <f>IF(C65="","",AN62+AI70)</f>
        <v>206</v>
      </c>
      <c r="AO70" s="222">
        <f>IFERROR(AM70/AN70,"")</f>
        <v>0</v>
      </c>
      <c r="AP70" s="225" t="str">
        <f>IF(C65="","",IF(C73="",IF(AM70/AN70&gt;=2/7,"OK","NG"),""))</f>
        <v/>
      </c>
      <c r="AQ70" s="262"/>
      <c r="AR70" s="262"/>
      <c r="AS70" s="262"/>
      <c r="AT70" s="262"/>
      <c r="AU70" s="262"/>
      <c r="AV70" s="262"/>
      <c r="AW70" s="262"/>
      <c r="AX70" s="262"/>
      <c r="AY70" s="262"/>
      <c r="AZ70" s="262"/>
      <c r="BA70" s="262"/>
      <c r="BB70" s="262"/>
      <c r="BC70" s="262"/>
      <c r="BD70" s="262"/>
      <c r="BE70" s="262"/>
      <c r="BF70" s="262"/>
      <c r="BG70" s="262"/>
      <c r="BH70" s="262"/>
      <c r="BI70" s="262"/>
      <c r="BJ70" s="262"/>
      <c r="BK70" s="262"/>
      <c r="BL70" s="262"/>
      <c r="BM70" s="262"/>
      <c r="BN70" s="262"/>
      <c r="BO70" s="262"/>
      <c r="BP70" s="262"/>
      <c r="BQ70" s="226"/>
    </row>
    <row r="71" spans="2:69" s="224" customFormat="1" ht="15" customHeight="1" thickBot="1">
      <c r="B71" s="227" t="str">
        <f>IF(C65="","","実施")</f>
        <v>実施</v>
      </c>
      <c r="C71" s="228"/>
      <c r="D71" s="228"/>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34"/>
      <c r="AH71" s="227">
        <f>IF(C65="","",COUNTIF(C71:AG71,"●"))</f>
        <v>0</v>
      </c>
      <c r="AI71" s="228">
        <f>IF(C65="","",COUNTA(C66:AG66)-COUNTIF(C68:AG68,"")-COUNTIF(C71:AG71,"/"))</f>
        <v>31</v>
      </c>
      <c r="AJ71" s="229">
        <f>IF(C65="","",IFERROR(AH71/AI71,""))</f>
        <v>0</v>
      </c>
      <c r="AK71" s="230" t="str">
        <f>IF(C65="","",IF(AI71=0,"",IF(COUNTIFS(C67:AG67,"日",C71:AG71,"")+COUNTIFS(C67:AG67,"日",C71:AG71,"●")+COUNTIFS(C67:AG67,"土",C71:AG71,"")+COUNTIFS(C67:AG67,"土",C71:AG71,"●")&lt;=COUNTIF(C71:AG71,"●"),"○",IF(AH71/AI71&gt;=2/7,"○","-"))))</f>
        <v>-</v>
      </c>
      <c r="AM71" s="227">
        <f>IF(C65="","",AM63+AH71)</f>
        <v>0</v>
      </c>
      <c r="AN71" s="228">
        <f>IF(C65="","",AN63+AI71)</f>
        <v>206</v>
      </c>
      <c r="AO71" s="229">
        <f>IFERROR(AM71/AN71,"")</f>
        <v>0</v>
      </c>
      <c r="AP71" s="231" t="str">
        <f>IF(C65="","",IF(C73="",IF(AM71/AN71&gt;=2/7,"OK","NG"),""))</f>
        <v/>
      </c>
      <c r="AQ71" s="263"/>
      <c r="AR71" s="263"/>
      <c r="AS71" s="263"/>
      <c r="AT71" s="263"/>
      <c r="AU71" s="263"/>
      <c r="AV71" s="263"/>
      <c r="AW71" s="263"/>
      <c r="AX71" s="263"/>
      <c r="AY71" s="263"/>
      <c r="AZ71" s="263"/>
      <c r="BA71" s="263"/>
      <c r="BB71" s="263"/>
      <c r="BC71" s="263"/>
      <c r="BD71" s="263"/>
      <c r="BE71" s="263"/>
      <c r="BF71" s="263"/>
      <c r="BG71" s="263"/>
      <c r="BH71" s="263"/>
      <c r="BI71" s="263"/>
      <c r="BJ71" s="263"/>
      <c r="BK71" s="263"/>
      <c r="BL71" s="263"/>
      <c r="BM71" s="263"/>
      <c r="BN71" s="263"/>
      <c r="BO71" s="263"/>
      <c r="BP71" s="263"/>
      <c r="BQ71" s="215"/>
    </row>
    <row r="72" spans="2:69" ht="18" customHeight="1" thickBot="1">
      <c r="AP72" s="224"/>
      <c r="AQ72" s="224"/>
      <c r="AR72" s="224"/>
      <c r="AS72" s="224"/>
      <c r="AT72" s="224"/>
      <c r="AU72" s="224"/>
      <c r="AV72" s="224"/>
      <c r="AW72" s="224"/>
      <c r="AX72" s="224"/>
      <c r="AY72" s="224"/>
      <c r="AZ72" s="224"/>
      <c r="BA72" s="224"/>
      <c r="BB72" s="224"/>
      <c r="BC72" s="224"/>
      <c r="BD72" s="224"/>
      <c r="BE72" s="224"/>
      <c r="BF72" s="224"/>
      <c r="BG72" s="224"/>
      <c r="BH72" s="224"/>
      <c r="BI72" s="224"/>
      <c r="BJ72" s="224"/>
      <c r="BK72" s="224"/>
      <c r="BL72" s="224"/>
      <c r="BM72" s="224"/>
      <c r="BN72" s="224"/>
      <c r="BO72" s="224"/>
      <c r="BP72" s="224"/>
      <c r="BQ72" s="232"/>
    </row>
    <row r="73" spans="2:69" ht="16.899999999999999" customHeight="1">
      <c r="B73" s="210" t="str">
        <f>IF(C73="","","月")</f>
        <v>月</v>
      </c>
      <c r="C73" s="496">
        <f>IFERROR(IF(EOMONTH(C65,0)+1&gt;$L$5,"",EOMONTH(C65,0)+1),"")</f>
        <v>45870</v>
      </c>
      <c r="D73" s="497"/>
      <c r="E73" s="497"/>
      <c r="F73" s="497"/>
      <c r="G73" s="497"/>
      <c r="H73" s="497"/>
      <c r="I73" s="497"/>
      <c r="J73" s="497"/>
      <c r="K73" s="497"/>
      <c r="L73" s="497"/>
      <c r="M73" s="497"/>
      <c r="N73" s="497"/>
      <c r="O73" s="497"/>
      <c r="P73" s="497"/>
      <c r="Q73" s="497"/>
      <c r="R73" s="497"/>
      <c r="S73" s="497"/>
      <c r="T73" s="497"/>
      <c r="U73" s="497"/>
      <c r="V73" s="497"/>
      <c r="W73" s="497"/>
      <c r="X73" s="497"/>
      <c r="Y73" s="497"/>
      <c r="Z73" s="497"/>
      <c r="AA73" s="497"/>
      <c r="AB73" s="497"/>
      <c r="AC73" s="497"/>
      <c r="AD73" s="497"/>
      <c r="AE73" s="497"/>
      <c r="AF73" s="497"/>
      <c r="AG73" s="497"/>
      <c r="AH73" s="498" t="str">
        <f>IF(C73="","","月単位")</f>
        <v>月単位</v>
      </c>
      <c r="AI73" s="499"/>
      <c r="AJ73" s="499"/>
      <c r="AK73" s="500"/>
      <c r="AL73" s="501"/>
      <c r="AM73" s="498" t="str">
        <f>IF(C73="","","累計")</f>
        <v>累計</v>
      </c>
      <c r="AN73" s="499"/>
      <c r="AO73" s="499"/>
      <c r="AP73" s="500"/>
      <c r="AQ73" s="260"/>
      <c r="AR73" s="260"/>
      <c r="AS73" s="260"/>
      <c r="AT73" s="260"/>
      <c r="AU73" s="260"/>
      <c r="AV73" s="260"/>
      <c r="AW73" s="260"/>
      <c r="AX73" s="260"/>
      <c r="AY73" s="260"/>
      <c r="AZ73" s="260"/>
      <c r="BA73" s="260"/>
      <c r="BB73" s="260"/>
      <c r="BC73" s="260"/>
      <c r="BD73" s="260"/>
      <c r="BE73" s="260"/>
      <c r="BF73" s="260"/>
      <c r="BG73" s="260"/>
      <c r="BH73" s="260"/>
      <c r="BI73" s="260"/>
      <c r="BJ73" s="260"/>
      <c r="BK73" s="260"/>
      <c r="BL73" s="260"/>
      <c r="BM73" s="260"/>
      <c r="BN73" s="260"/>
      <c r="BO73" s="260"/>
      <c r="BP73" s="260"/>
    </row>
    <row r="74" spans="2:69" ht="15" customHeight="1">
      <c r="B74" s="211" t="str">
        <f>IF(C73="","","日")</f>
        <v>日</v>
      </c>
      <c r="C74" s="212">
        <f>IF($C73="","",IF($C73+COLUMN(C74)-COLUMN($B74)-1&gt;$L$5,"",IF($C73+COLUMN(C74)-COLUMN($B74)-1&gt;=EOMONTH($C73,0)+1,"",$C73+COLUMN(C74)-COLUMN($B74)-1)))</f>
        <v>45870</v>
      </c>
      <c r="D74" s="212">
        <f t="shared" ref="D74:AG74" si="21">IF($C73="","",IF($C73+COLUMN(D74)-COLUMN($B74)-1&gt;$L$5,"",IF($C73+COLUMN(D74)-COLUMN($B74)-1&gt;=EOMONTH($C73,0)+1,"",$C73+COLUMN(D74)-COLUMN($B74)-1)))</f>
        <v>45871</v>
      </c>
      <c r="E74" s="212">
        <f t="shared" si="21"/>
        <v>45872</v>
      </c>
      <c r="F74" s="212">
        <f t="shared" si="21"/>
        <v>45873</v>
      </c>
      <c r="G74" s="212">
        <f t="shared" si="21"/>
        <v>45874</v>
      </c>
      <c r="H74" s="212">
        <f t="shared" si="21"/>
        <v>45875</v>
      </c>
      <c r="I74" s="212">
        <f t="shared" si="21"/>
        <v>45876</v>
      </c>
      <c r="J74" s="212">
        <f t="shared" si="21"/>
        <v>45877</v>
      </c>
      <c r="K74" s="212">
        <f t="shared" si="21"/>
        <v>45878</v>
      </c>
      <c r="L74" s="212">
        <f t="shared" si="21"/>
        <v>45879</v>
      </c>
      <c r="M74" s="212">
        <f t="shared" si="21"/>
        <v>45880</v>
      </c>
      <c r="N74" s="212">
        <f t="shared" si="21"/>
        <v>45881</v>
      </c>
      <c r="O74" s="212">
        <f t="shared" si="21"/>
        <v>45882</v>
      </c>
      <c r="P74" s="212">
        <f t="shared" si="21"/>
        <v>45883</v>
      </c>
      <c r="Q74" s="212">
        <f t="shared" si="21"/>
        <v>45884</v>
      </c>
      <c r="R74" s="212">
        <f t="shared" si="21"/>
        <v>45885</v>
      </c>
      <c r="S74" s="212">
        <f t="shared" si="21"/>
        <v>45886</v>
      </c>
      <c r="T74" s="212">
        <f t="shared" si="21"/>
        <v>45887</v>
      </c>
      <c r="U74" s="212">
        <f t="shared" si="21"/>
        <v>45888</v>
      </c>
      <c r="V74" s="212">
        <f t="shared" si="21"/>
        <v>45889</v>
      </c>
      <c r="W74" s="212">
        <f t="shared" si="21"/>
        <v>45890</v>
      </c>
      <c r="X74" s="212">
        <f t="shared" si="21"/>
        <v>45891</v>
      </c>
      <c r="Y74" s="212">
        <f t="shared" si="21"/>
        <v>45892</v>
      </c>
      <c r="Z74" s="212">
        <f t="shared" si="21"/>
        <v>45893</v>
      </c>
      <c r="AA74" s="212">
        <f t="shared" si="21"/>
        <v>45894</v>
      </c>
      <c r="AB74" s="212">
        <f t="shared" si="21"/>
        <v>45895</v>
      </c>
      <c r="AC74" s="212">
        <f t="shared" si="21"/>
        <v>45896</v>
      </c>
      <c r="AD74" s="212">
        <f t="shared" si="21"/>
        <v>45897</v>
      </c>
      <c r="AE74" s="212">
        <f t="shared" si="21"/>
        <v>45898</v>
      </c>
      <c r="AF74" s="212">
        <f t="shared" si="21"/>
        <v>45899</v>
      </c>
      <c r="AG74" s="213">
        <f t="shared" si="21"/>
        <v>45900</v>
      </c>
      <c r="AH74" s="507" t="str">
        <f>IF(C73="","","閉所日数計")</f>
        <v>閉所日数計</v>
      </c>
      <c r="AI74" s="508" t="str">
        <f>IF(C73="","","対象日数計")</f>
        <v>対象日数計</v>
      </c>
      <c r="AJ74" s="508" t="str">
        <f>IF(C73="","","現場閉所率")</f>
        <v>現場閉所率</v>
      </c>
      <c r="AK74" s="509" t="str">
        <f>IF(C73="","","達成状況")</f>
        <v>達成状況</v>
      </c>
      <c r="AL74" s="502"/>
      <c r="AM74" s="507" t="str">
        <f>IF(C73="","","閉所日数計")</f>
        <v>閉所日数計</v>
      </c>
      <c r="AN74" s="508" t="str">
        <f>IF(C73="","","対象日数計")</f>
        <v>対象日数計</v>
      </c>
      <c r="AO74" s="508" t="str">
        <f>IF(C73="","","現場閉所率")</f>
        <v>現場閉所率</v>
      </c>
      <c r="AP74" s="510" t="str">
        <f>IF(C73="","",IF(C81="","達成状況",""))</f>
        <v/>
      </c>
      <c r="AQ74" s="264"/>
      <c r="AR74" s="264"/>
      <c r="AS74" s="264"/>
      <c r="AT74" s="264"/>
      <c r="AU74" s="264"/>
      <c r="AV74" s="264"/>
      <c r="AW74" s="264"/>
      <c r="AX74" s="264"/>
      <c r="AY74" s="264"/>
      <c r="AZ74" s="264"/>
      <c r="BA74" s="264"/>
      <c r="BB74" s="264"/>
      <c r="BC74" s="264"/>
      <c r="BD74" s="264"/>
      <c r="BE74" s="264"/>
      <c r="BF74" s="264"/>
      <c r="BG74" s="264"/>
      <c r="BH74" s="264"/>
      <c r="BI74" s="264"/>
      <c r="BJ74" s="264"/>
      <c r="BK74" s="264"/>
      <c r="BL74" s="264"/>
      <c r="BM74" s="264"/>
      <c r="BN74" s="264"/>
      <c r="BO74" s="264"/>
      <c r="BP74" s="264"/>
    </row>
    <row r="75" spans="2:69" ht="15" customHeight="1">
      <c r="B75" s="211" t="str">
        <f>IF(C73="","","曜日")</f>
        <v>曜日</v>
      </c>
      <c r="C75" s="214">
        <f>IFERROR(IF(COUNTIF(BD!$F$3:$F$281,週休2日計画実績表!C74)&gt;0,"休",IF(OR(WEEKDAY(C74)=1,WEEKDAY(C74)=7),TEXT(C74,"aaa"),IF(COUNTIF(BD!$B$3:$B$548,週休2日計画実績表!C74)&gt;0,"祝",週休2日計画実績表!C74))),"")</f>
        <v>45870</v>
      </c>
      <c r="D75" s="214" t="str">
        <f>IFERROR(IF(COUNTIF(BD!$F$3:$F$281,週休2日計画実績表!D74)&gt;0,"休",IF(OR(WEEKDAY(D74)=1,WEEKDAY(D74)=7),TEXT(D74,"aaa"),IF(COUNTIF(BD!$B$3:$B$548,週休2日計画実績表!D74)&gt;0,"祝",週休2日計画実績表!D74))),"")</f>
        <v>土</v>
      </c>
      <c r="E75" s="214" t="str">
        <f>IFERROR(IF(COUNTIF(BD!$F$3:$F$281,週休2日計画実績表!E74)&gt;0,"休",IF(OR(WEEKDAY(E74)=1,WEEKDAY(E74)=7),TEXT(E74,"aaa"),IF(COUNTIF(BD!$B$3:$B$548,週休2日計画実績表!E74)&gt;0,"祝",週休2日計画実績表!E74))),"")</f>
        <v>日</v>
      </c>
      <c r="F75" s="214">
        <f>IFERROR(IF(COUNTIF(BD!$F$3:$F$281,週休2日計画実績表!F74)&gt;0,"休",IF(OR(WEEKDAY(F74)=1,WEEKDAY(F74)=7),TEXT(F74,"aaa"),IF(COUNTIF(BD!$B$3:$B$548,週休2日計画実績表!F74)&gt;0,"祝",週休2日計画実績表!F74))),"")</f>
        <v>45873</v>
      </c>
      <c r="G75" s="214">
        <f>IFERROR(IF(COUNTIF(BD!$F$3:$F$281,週休2日計画実績表!G74)&gt;0,"休",IF(OR(WEEKDAY(G74)=1,WEEKDAY(G74)=7),TEXT(G74,"aaa"),IF(COUNTIF(BD!$B$3:$B$548,週休2日計画実績表!G74)&gt;0,"祝",週休2日計画実績表!G74))),"")</f>
        <v>45874</v>
      </c>
      <c r="H75" s="214">
        <f>IFERROR(IF(COUNTIF(BD!$F$3:$F$281,週休2日計画実績表!H74)&gt;0,"休",IF(OR(WEEKDAY(H74)=1,WEEKDAY(H74)=7),TEXT(H74,"aaa"),IF(COUNTIF(BD!$B$3:$B$548,週休2日計画実績表!H74)&gt;0,"祝",週休2日計画実績表!H74))),"")</f>
        <v>45875</v>
      </c>
      <c r="I75" s="214">
        <f>IFERROR(IF(COUNTIF(BD!$F$3:$F$281,週休2日計画実績表!I74)&gt;0,"休",IF(OR(WEEKDAY(I74)=1,WEEKDAY(I74)=7),TEXT(I74,"aaa"),IF(COUNTIF(BD!$B$3:$B$548,週休2日計画実績表!I74)&gt;0,"祝",週休2日計画実績表!I74))),"")</f>
        <v>45876</v>
      </c>
      <c r="J75" s="214">
        <f>IFERROR(IF(COUNTIF(BD!$F$3:$F$281,週休2日計画実績表!J74)&gt;0,"休",IF(OR(WEEKDAY(J74)=1,WEEKDAY(J74)=7),TEXT(J74,"aaa"),IF(COUNTIF(BD!$B$3:$B$548,週休2日計画実績表!J74)&gt;0,"祝",週休2日計画実績表!J74))),"")</f>
        <v>45877</v>
      </c>
      <c r="K75" s="214" t="str">
        <f>IFERROR(IF(COUNTIF(BD!$F$3:$F$281,週休2日計画実績表!K74)&gt;0,"休",IF(OR(WEEKDAY(K74)=1,WEEKDAY(K74)=7),TEXT(K74,"aaa"),IF(COUNTIF(BD!$B$3:$B$548,週休2日計画実績表!K74)&gt;0,"祝",週休2日計画実績表!K74))),"")</f>
        <v>土</v>
      </c>
      <c r="L75" s="214" t="str">
        <f>IFERROR(IF(COUNTIF(BD!$F$3:$F$281,週休2日計画実績表!L74)&gt;0,"休",IF(OR(WEEKDAY(L74)=1,WEEKDAY(L74)=7),TEXT(L74,"aaa"),IF(COUNTIF(BD!$B$3:$B$548,週休2日計画実績表!L74)&gt;0,"祝",週休2日計画実績表!L74))),"")</f>
        <v>日</v>
      </c>
      <c r="M75" s="214" t="str">
        <f>IFERROR(IF(COUNTIF(BD!$F$3:$F$281,週休2日計画実績表!M74)&gt;0,"休",IF(OR(WEEKDAY(M74)=1,WEEKDAY(M74)=7),TEXT(M74,"aaa"),IF(COUNTIF(BD!$B$3:$B$548,週休2日計画実績表!M74)&gt;0,"祝",週休2日計画実績表!M74))),"")</f>
        <v>祝</v>
      </c>
      <c r="N75" s="214">
        <f>IFERROR(IF(COUNTIF(BD!$F$3:$F$281,週休2日計画実績表!N74)&gt;0,"休",IF(OR(WEEKDAY(N74)=1,WEEKDAY(N74)=7),TEXT(N74,"aaa"),IF(COUNTIF(BD!$B$3:$B$548,週休2日計画実績表!N74)&gt;0,"祝",週休2日計画実績表!N74))),"")</f>
        <v>45881</v>
      </c>
      <c r="O75" s="214" t="str">
        <f>IFERROR(IF(COUNTIF(BD!$F$3:$F$281,週休2日計画実績表!O74)&gt;0,"休",IF(OR(WEEKDAY(O74)=1,WEEKDAY(O74)=7),TEXT(O74,"aaa"),IF(COUNTIF(BD!$B$3:$B$548,週休2日計画実績表!O74)&gt;0,"祝",週休2日計画実績表!O74))),"")</f>
        <v>休</v>
      </c>
      <c r="P75" s="214" t="str">
        <f>IFERROR(IF(COUNTIF(BD!$F$3:$F$281,週休2日計画実績表!P74)&gt;0,"休",IF(OR(WEEKDAY(P74)=1,WEEKDAY(P74)=7),TEXT(P74,"aaa"),IF(COUNTIF(BD!$B$3:$B$548,週休2日計画実績表!P74)&gt;0,"祝",週休2日計画実績表!P74))),"")</f>
        <v>休</v>
      </c>
      <c r="Q75" s="214" t="str">
        <f>IFERROR(IF(COUNTIF(BD!$F$3:$F$281,週休2日計画実績表!Q74)&gt;0,"休",IF(OR(WEEKDAY(Q74)=1,WEEKDAY(Q74)=7),TEXT(Q74,"aaa"),IF(COUNTIF(BD!$B$3:$B$548,週休2日計画実績表!Q74)&gt;0,"祝",週休2日計画実績表!Q74))),"")</f>
        <v>休</v>
      </c>
      <c r="R75" s="214" t="str">
        <f>IFERROR(IF(COUNTIF(BD!$F$3:$F$281,週休2日計画実績表!R74)&gt;0,"休",IF(OR(WEEKDAY(R74)=1,WEEKDAY(R74)=7),TEXT(R74,"aaa"),IF(COUNTIF(BD!$B$3:$B$548,週休2日計画実績表!R74)&gt;0,"祝",週休2日計画実績表!R74))),"")</f>
        <v>土</v>
      </c>
      <c r="S75" s="214" t="str">
        <f>IFERROR(IF(COUNTIF(BD!$F$3:$F$281,週休2日計画実績表!S74)&gt;0,"休",IF(OR(WEEKDAY(S74)=1,WEEKDAY(S74)=7),TEXT(S74,"aaa"),IF(COUNTIF(BD!$B$3:$B$548,週休2日計画実績表!S74)&gt;0,"祝",週休2日計画実績表!S74))),"")</f>
        <v>日</v>
      </c>
      <c r="T75" s="214">
        <f>IFERROR(IF(COUNTIF(BD!$F$3:$F$281,週休2日計画実績表!T74)&gt;0,"休",IF(OR(WEEKDAY(T74)=1,WEEKDAY(T74)=7),TEXT(T74,"aaa"),IF(COUNTIF(BD!$B$3:$B$548,週休2日計画実績表!T74)&gt;0,"祝",週休2日計画実績表!T74))),"")</f>
        <v>45887</v>
      </c>
      <c r="U75" s="214">
        <f>IFERROR(IF(COUNTIF(BD!$F$3:$F$281,週休2日計画実績表!U74)&gt;0,"休",IF(OR(WEEKDAY(U74)=1,WEEKDAY(U74)=7),TEXT(U74,"aaa"),IF(COUNTIF(BD!$B$3:$B$548,週休2日計画実績表!U74)&gt;0,"祝",週休2日計画実績表!U74))),"")</f>
        <v>45888</v>
      </c>
      <c r="V75" s="214">
        <f>IFERROR(IF(COUNTIF(BD!$F$3:$F$281,週休2日計画実績表!V74)&gt;0,"休",IF(OR(WEEKDAY(V74)=1,WEEKDAY(V74)=7),TEXT(V74,"aaa"),IF(COUNTIF(BD!$B$3:$B$548,週休2日計画実績表!V74)&gt;0,"祝",週休2日計画実績表!V74))),"")</f>
        <v>45889</v>
      </c>
      <c r="W75" s="214">
        <f>IFERROR(IF(COUNTIF(BD!$F$3:$F$281,週休2日計画実績表!W74)&gt;0,"休",IF(OR(WEEKDAY(W74)=1,WEEKDAY(W74)=7),TEXT(W74,"aaa"),IF(COUNTIF(BD!$B$3:$B$548,週休2日計画実績表!W74)&gt;0,"祝",週休2日計画実績表!W74))),"")</f>
        <v>45890</v>
      </c>
      <c r="X75" s="214">
        <f>IFERROR(IF(COUNTIF(BD!$F$3:$F$281,週休2日計画実績表!X74)&gt;0,"休",IF(OR(WEEKDAY(X74)=1,WEEKDAY(X74)=7),TEXT(X74,"aaa"),IF(COUNTIF(BD!$B$3:$B$548,週休2日計画実績表!X74)&gt;0,"祝",週休2日計画実績表!X74))),"")</f>
        <v>45891</v>
      </c>
      <c r="Y75" s="214" t="str">
        <f>IFERROR(IF(COUNTIF(BD!$F$3:$F$281,週休2日計画実績表!Y74)&gt;0,"休",IF(OR(WEEKDAY(Y74)=1,WEEKDAY(Y74)=7),TEXT(Y74,"aaa"),IF(COUNTIF(BD!$B$3:$B$548,週休2日計画実績表!Y74)&gt;0,"祝",週休2日計画実績表!Y74))),"")</f>
        <v>土</v>
      </c>
      <c r="Z75" s="214" t="str">
        <f>IFERROR(IF(COUNTIF(BD!$F$3:$F$281,週休2日計画実績表!Z74)&gt;0,"休",IF(OR(WEEKDAY(Z74)=1,WEEKDAY(Z74)=7),TEXT(Z74,"aaa"),IF(COUNTIF(BD!$B$3:$B$548,週休2日計画実績表!Z74)&gt;0,"祝",週休2日計画実績表!Z74))),"")</f>
        <v>日</v>
      </c>
      <c r="AA75" s="214">
        <f>IFERROR(IF(COUNTIF(BD!$F$3:$F$281,週休2日計画実績表!AA74)&gt;0,"休",IF(OR(WEEKDAY(AA74)=1,WEEKDAY(AA74)=7),TEXT(AA74,"aaa"),IF(COUNTIF(BD!$B$3:$B$548,週休2日計画実績表!AA74)&gt;0,"祝",週休2日計画実績表!AA74))),"")</f>
        <v>45894</v>
      </c>
      <c r="AB75" s="214">
        <f>IFERROR(IF(COUNTIF(BD!$F$3:$F$281,週休2日計画実績表!AB74)&gt;0,"休",IF(OR(WEEKDAY(AB74)=1,WEEKDAY(AB74)=7),TEXT(AB74,"aaa"),IF(COUNTIF(BD!$B$3:$B$548,週休2日計画実績表!AB74)&gt;0,"祝",週休2日計画実績表!AB74))),"")</f>
        <v>45895</v>
      </c>
      <c r="AC75" s="214">
        <f>IFERROR(IF(COUNTIF(BD!$F$3:$F$281,週休2日計画実績表!AC74)&gt;0,"休",IF(OR(WEEKDAY(AC74)=1,WEEKDAY(AC74)=7),TEXT(AC74,"aaa"),IF(COUNTIF(BD!$B$3:$B$548,週休2日計画実績表!AC74)&gt;0,"祝",週休2日計画実績表!AC74))),"")</f>
        <v>45896</v>
      </c>
      <c r="AD75" s="214">
        <f>IFERROR(IF(COUNTIF(BD!$F$3:$F$281,週休2日計画実績表!AD74)&gt;0,"休",IF(OR(WEEKDAY(AD74)=1,WEEKDAY(AD74)=7),TEXT(AD74,"aaa"),IF(COUNTIF(BD!$B$3:$B$548,週休2日計画実績表!AD74)&gt;0,"祝",週休2日計画実績表!AD74))),"")</f>
        <v>45897</v>
      </c>
      <c r="AE75" s="214">
        <f>IFERROR(IF(COUNTIF(BD!$F$3:$F$281,週休2日計画実績表!AE74)&gt;0,"休",IF(OR(WEEKDAY(AE74)=1,WEEKDAY(AE74)=7),TEXT(AE74,"aaa"),IF(COUNTIF(BD!$B$3:$B$548,週休2日計画実績表!AE74)&gt;0,"祝",週休2日計画実績表!AE74))),"")</f>
        <v>45898</v>
      </c>
      <c r="AF75" s="214" t="str">
        <f>IFERROR(IF(COUNTIF(BD!$F$3:$F$281,週休2日計画実績表!AF74)&gt;0,"休",IF(OR(WEEKDAY(AF74)=1,WEEKDAY(AF74)=7),TEXT(AF74,"aaa"),IF(COUNTIF(BD!$B$3:$B$548,週休2日計画実績表!AF74)&gt;0,"祝",週休2日計画実績表!AF74))),"")</f>
        <v>土</v>
      </c>
      <c r="AG75" s="233" t="str">
        <f>IFERROR(IF(COUNTIF(BD!$F$3:$F$281,週休2日計画実績表!AG74)&gt;0,"休",IF(OR(WEEKDAY(AG74)=1,WEEKDAY(AG74)=7),TEXT(AG74,"aaa"),IF(COUNTIF(BD!$B$3:$B$548,週休2日計画実績表!AG74)&gt;0,"祝",週休2日計画実績表!AG74))),"")</f>
        <v>日</v>
      </c>
      <c r="AH75" s="507"/>
      <c r="AI75" s="508"/>
      <c r="AJ75" s="508"/>
      <c r="AK75" s="509"/>
      <c r="AL75" s="502"/>
      <c r="AM75" s="507"/>
      <c r="AN75" s="508"/>
      <c r="AO75" s="508"/>
      <c r="AP75" s="510"/>
      <c r="AQ75" s="264"/>
      <c r="AR75" s="264"/>
      <c r="AS75" s="264"/>
      <c r="AT75" s="264"/>
      <c r="AU75" s="264"/>
      <c r="AV75" s="264"/>
      <c r="AW75" s="264"/>
      <c r="AX75" s="264"/>
      <c r="AY75" s="264"/>
      <c r="AZ75" s="264"/>
      <c r="BA75" s="264"/>
      <c r="BB75" s="264"/>
      <c r="BC75" s="264"/>
      <c r="BD75" s="264"/>
      <c r="BE75" s="264"/>
      <c r="BF75" s="264"/>
      <c r="BG75" s="264"/>
      <c r="BH75" s="264"/>
      <c r="BI75" s="264"/>
      <c r="BJ75" s="264"/>
      <c r="BK75" s="264"/>
      <c r="BL75" s="264"/>
      <c r="BM75" s="264"/>
      <c r="BN75" s="264"/>
      <c r="BO75" s="264"/>
      <c r="BP75" s="264"/>
      <c r="BQ75" s="215"/>
    </row>
    <row r="76" spans="2:69" ht="15" hidden="1" customHeight="1">
      <c r="B76" s="211"/>
      <c r="C76" s="214" t="str">
        <f t="shared" ref="C76:F76" si="22">IF(OR(C75="",C75="休"),"","有")</f>
        <v>有</v>
      </c>
      <c r="D76" s="214" t="str">
        <f t="shared" si="22"/>
        <v>有</v>
      </c>
      <c r="E76" s="214" t="str">
        <f t="shared" si="22"/>
        <v>有</v>
      </c>
      <c r="F76" s="214" t="str">
        <f t="shared" si="22"/>
        <v>有</v>
      </c>
      <c r="G76" s="214" t="str">
        <f>IF(OR(G75="",G75="休"),"","有")</f>
        <v>有</v>
      </c>
      <c r="H76" s="214" t="str">
        <f t="shared" ref="H76:AG76" si="23">IF(OR(H75="",H75="休"),"","有")</f>
        <v>有</v>
      </c>
      <c r="I76" s="214" t="str">
        <f t="shared" si="23"/>
        <v>有</v>
      </c>
      <c r="J76" s="214" t="str">
        <f t="shared" si="23"/>
        <v>有</v>
      </c>
      <c r="K76" s="214" t="str">
        <f t="shared" si="23"/>
        <v>有</v>
      </c>
      <c r="L76" s="214" t="str">
        <f t="shared" si="23"/>
        <v>有</v>
      </c>
      <c r="M76" s="214" t="str">
        <f t="shared" si="23"/>
        <v>有</v>
      </c>
      <c r="N76" s="214" t="str">
        <f t="shared" si="23"/>
        <v>有</v>
      </c>
      <c r="O76" s="214" t="str">
        <f t="shared" si="23"/>
        <v/>
      </c>
      <c r="P76" s="214" t="str">
        <f t="shared" si="23"/>
        <v/>
      </c>
      <c r="Q76" s="214" t="str">
        <f t="shared" si="23"/>
        <v/>
      </c>
      <c r="R76" s="214" t="str">
        <f t="shared" si="23"/>
        <v>有</v>
      </c>
      <c r="S76" s="214" t="str">
        <f t="shared" si="23"/>
        <v>有</v>
      </c>
      <c r="T76" s="214" t="str">
        <f t="shared" si="23"/>
        <v>有</v>
      </c>
      <c r="U76" s="214" t="str">
        <f t="shared" si="23"/>
        <v>有</v>
      </c>
      <c r="V76" s="214" t="str">
        <f t="shared" si="23"/>
        <v>有</v>
      </c>
      <c r="W76" s="214" t="str">
        <f t="shared" si="23"/>
        <v>有</v>
      </c>
      <c r="X76" s="214" t="str">
        <f t="shared" si="23"/>
        <v>有</v>
      </c>
      <c r="Y76" s="214" t="str">
        <f t="shared" si="23"/>
        <v>有</v>
      </c>
      <c r="Z76" s="214" t="str">
        <f t="shared" si="23"/>
        <v>有</v>
      </c>
      <c r="AA76" s="214" t="str">
        <f t="shared" si="23"/>
        <v>有</v>
      </c>
      <c r="AB76" s="214" t="str">
        <f t="shared" si="23"/>
        <v>有</v>
      </c>
      <c r="AC76" s="214" t="str">
        <f t="shared" si="23"/>
        <v>有</v>
      </c>
      <c r="AD76" s="214" t="str">
        <f t="shared" si="23"/>
        <v>有</v>
      </c>
      <c r="AE76" s="214" t="str">
        <f t="shared" si="23"/>
        <v>有</v>
      </c>
      <c r="AF76" s="214" t="str">
        <f t="shared" si="23"/>
        <v>有</v>
      </c>
      <c r="AG76" s="233" t="str">
        <f t="shared" si="23"/>
        <v>有</v>
      </c>
      <c r="AH76" s="507"/>
      <c r="AI76" s="508"/>
      <c r="AJ76" s="508"/>
      <c r="AK76" s="509"/>
      <c r="AL76" s="502"/>
      <c r="AM76" s="507"/>
      <c r="AN76" s="508"/>
      <c r="AO76" s="508"/>
      <c r="AP76" s="510"/>
      <c r="AQ76" s="264"/>
      <c r="AR76" s="264"/>
      <c r="AS76" s="264"/>
      <c r="AT76" s="264"/>
      <c r="AU76" s="264"/>
      <c r="AV76" s="264"/>
      <c r="AW76" s="264"/>
      <c r="AX76" s="264"/>
      <c r="AY76" s="264"/>
      <c r="AZ76" s="264"/>
      <c r="BA76" s="264"/>
      <c r="BB76" s="264"/>
      <c r="BC76" s="264"/>
      <c r="BD76" s="264"/>
      <c r="BE76" s="264"/>
      <c r="BF76" s="264"/>
      <c r="BG76" s="264"/>
      <c r="BH76" s="264"/>
      <c r="BI76" s="264"/>
      <c r="BJ76" s="264"/>
      <c r="BK76" s="264"/>
      <c r="BL76" s="264"/>
      <c r="BM76" s="264"/>
      <c r="BN76" s="264"/>
      <c r="BO76" s="264"/>
      <c r="BP76" s="264"/>
      <c r="BQ76" s="215"/>
    </row>
    <row r="77" spans="2:69" s="220" customFormat="1" ht="60" customHeight="1">
      <c r="B77" s="216" t="str">
        <f>IF(C73="","","行事")</f>
        <v>行事</v>
      </c>
      <c r="C77" s="217"/>
      <c r="D77" s="217"/>
      <c r="E77" s="217"/>
      <c r="F77" s="217"/>
      <c r="G77" s="217"/>
      <c r="H77" s="217"/>
      <c r="I77" s="217"/>
      <c r="J77" s="217"/>
      <c r="K77" s="217"/>
      <c r="L77" s="217"/>
      <c r="M77" s="217"/>
      <c r="N77" s="217"/>
      <c r="O77" s="217"/>
      <c r="P77" s="217"/>
      <c r="Q77" s="217"/>
      <c r="R77" s="217"/>
      <c r="S77" s="217"/>
      <c r="T77" s="217"/>
      <c r="U77" s="217"/>
      <c r="V77" s="217"/>
      <c r="W77" s="217"/>
      <c r="X77" s="217"/>
      <c r="Y77" s="217"/>
      <c r="Z77" s="217"/>
      <c r="AA77" s="217"/>
      <c r="AB77" s="217"/>
      <c r="AC77" s="217"/>
      <c r="AD77" s="217"/>
      <c r="AE77" s="217"/>
      <c r="AF77" s="217"/>
      <c r="AG77" s="218"/>
      <c r="AH77" s="507"/>
      <c r="AI77" s="508"/>
      <c r="AJ77" s="508"/>
      <c r="AK77" s="509"/>
      <c r="AL77" s="502"/>
      <c r="AM77" s="507"/>
      <c r="AN77" s="508"/>
      <c r="AO77" s="508"/>
      <c r="AP77" s="510"/>
      <c r="AQ77" s="264"/>
      <c r="AR77" s="264"/>
      <c r="AS77" s="264"/>
      <c r="AT77" s="264"/>
      <c r="AU77" s="264"/>
      <c r="AV77" s="264"/>
      <c r="AW77" s="264"/>
      <c r="AX77" s="264"/>
      <c r="AY77" s="264"/>
      <c r="AZ77" s="264"/>
      <c r="BA77" s="264"/>
      <c r="BB77" s="264"/>
      <c r="BC77" s="264"/>
      <c r="BD77" s="264"/>
      <c r="BE77" s="264"/>
      <c r="BF77" s="264"/>
      <c r="BG77" s="264"/>
      <c r="BH77" s="264"/>
      <c r="BI77" s="264"/>
      <c r="BJ77" s="264"/>
      <c r="BK77" s="264"/>
      <c r="BL77" s="264"/>
      <c r="BM77" s="264"/>
      <c r="BN77" s="264"/>
      <c r="BO77" s="264"/>
      <c r="BP77" s="264"/>
      <c r="BQ77" s="219"/>
    </row>
    <row r="78" spans="2:69" s="224" customFormat="1" ht="15" customHeight="1">
      <c r="B78" s="211" t="str">
        <f>IF(C73="","","計画")</f>
        <v>計画</v>
      </c>
      <c r="C78" s="221"/>
      <c r="D78" s="221"/>
      <c r="E78" s="221"/>
      <c r="F78" s="221"/>
      <c r="G78" s="221"/>
      <c r="H78" s="221"/>
      <c r="I78" s="221"/>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35"/>
      <c r="AH78" s="211">
        <f>IF(C73="","",COUNTIF(C78:AG78,"○"))</f>
        <v>0</v>
      </c>
      <c r="AI78" s="221">
        <f>IF(C73="","",COUNTA(C74:AG74)-COUNTIF(C76:AG76,"")-COUNTIF(C78:AG78,"/"))</f>
        <v>28</v>
      </c>
      <c r="AJ78" s="222">
        <f>IF(C73="","",IFERROR(AH78/AI78,""))</f>
        <v>0</v>
      </c>
      <c r="AK78" s="223" t="str">
        <f>IF(C73="","",IF(AI78=0,"",IF(COUNTIFS(C75:AG75,"日",C78:AG78,"")+COUNTIFS(C75:AG75,"日",C78:AG78,"○")+COUNTIFS(C75:AG75,"土",C78:AG78,"")+COUNTIFS(C75:AG75,"土",C78:AG78,"○")&lt;=COUNTIF(C78:AG78,"○"),"○",IF(AH78/AI78&gt;=2/7,"○","-"))))</f>
        <v>-</v>
      </c>
      <c r="AM78" s="211">
        <f>IF(C73="","",AM70+AH78)</f>
        <v>0</v>
      </c>
      <c r="AN78" s="221">
        <f>IF(C73="","",AN70+AI78)</f>
        <v>234</v>
      </c>
      <c r="AO78" s="222">
        <f>IFERROR(AM78/AN78,"")</f>
        <v>0</v>
      </c>
      <c r="AP78" s="225" t="str">
        <f>IF(C73="","",IF(C81="",IF(AM78/AN78&gt;=2/7,"OK","NG"),""))</f>
        <v/>
      </c>
      <c r="AQ78" s="262"/>
      <c r="AR78" s="262"/>
      <c r="AS78" s="262"/>
      <c r="AT78" s="262"/>
      <c r="AU78" s="262"/>
      <c r="AV78" s="262"/>
      <c r="AW78" s="262"/>
      <c r="AX78" s="262"/>
      <c r="AY78" s="262"/>
      <c r="AZ78" s="262"/>
      <c r="BA78" s="262"/>
      <c r="BB78" s="262"/>
      <c r="BC78" s="262"/>
      <c r="BD78" s="262"/>
      <c r="BE78" s="262"/>
      <c r="BF78" s="262"/>
      <c r="BG78" s="262"/>
      <c r="BH78" s="262"/>
      <c r="BI78" s="262"/>
      <c r="BJ78" s="262"/>
      <c r="BK78" s="262"/>
      <c r="BL78" s="262"/>
      <c r="BM78" s="262"/>
      <c r="BN78" s="262"/>
      <c r="BO78" s="262"/>
      <c r="BP78" s="262"/>
      <c r="BQ78" s="226"/>
    </row>
    <row r="79" spans="2:69" s="224" customFormat="1" ht="15" customHeight="1" thickBot="1">
      <c r="B79" s="227" t="str">
        <f>IF(C73="","","実施")</f>
        <v>実施</v>
      </c>
      <c r="C79" s="228"/>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E79" s="228"/>
      <c r="AF79" s="228"/>
      <c r="AG79" s="234"/>
      <c r="AH79" s="227">
        <f>IF(C73="","",COUNTIF(C79:AG79,"●"))</f>
        <v>0</v>
      </c>
      <c r="AI79" s="228">
        <f>IF(C73="","",COUNTA(C74:AG74)-COUNTIF(C76:AG76,"")-COUNTIF(C79:AG79,"/"))</f>
        <v>28</v>
      </c>
      <c r="AJ79" s="229">
        <f>IF(C73="","",IFERROR(AH79/AI79,""))</f>
        <v>0</v>
      </c>
      <c r="AK79" s="230" t="str">
        <f>IF(C73="","",IF(AI79=0,"",IF(COUNTIFS(C75:AG75,"日",C79:AG79,"")+COUNTIFS(C75:AG75,"日",C79:AG79,"●")+COUNTIFS(C75:AG75,"土",C79:AG79,"")+COUNTIFS(C75:AG75,"土",C79:AG79,"●")&lt;=COUNTIF(C79:AG79,"●"),"○",IF(AH79/AI79&gt;=2/7,"○","-"))))</f>
        <v>-</v>
      </c>
      <c r="AM79" s="227">
        <f>IF(C73="","",AM71+AH79)</f>
        <v>0</v>
      </c>
      <c r="AN79" s="228">
        <f>IF(C73="","",AN71+AI79)</f>
        <v>234</v>
      </c>
      <c r="AO79" s="229">
        <f>IFERROR(AM79/AN79,"")</f>
        <v>0</v>
      </c>
      <c r="AP79" s="231" t="str">
        <f>IF(C73="","",IF(C81="",IF(AM79/AN79&gt;=2/7,"OK","NG"),""))</f>
        <v/>
      </c>
      <c r="AQ79" s="263"/>
      <c r="AR79" s="263"/>
      <c r="AS79" s="263"/>
      <c r="AT79" s="263"/>
      <c r="AU79" s="263"/>
      <c r="AV79" s="263"/>
      <c r="AW79" s="263"/>
      <c r="AX79" s="263"/>
      <c r="AY79" s="263"/>
      <c r="AZ79" s="263"/>
      <c r="BA79" s="263"/>
      <c r="BB79" s="263"/>
      <c r="BC79" s="263"/>
      <c r="BD79" s="263"/>
      <c r="BE79" s="263"/>
      <c r="BF79" s="263"/>
      <c r="BG79" s="263"/>
      <c r="BH79" s="263"/>
      <c r="BI79" s="263"/>
      <c r="BJ79" s="263"/>
      <c r="BK79" s="263"/>
      <c r="BL79" s="263"/>
      <c r="BM79" s="263"/>
      <c r="BN79" s="263"/>
      <c r="BO79" s="263"/>
      <c r="BP79" s="263"/>
      <c r="BQ79" s="215"/>
    </row>
    <row r="80" spans="2:69" ht="18" customHeight="1" thickBot="1">
      <c r="AP80" s="224"/>
      <c r="AQ80" s="224"/>
      <c r="AR80" s="224"/>
      <c r="AS80" s="224"/>
      <c r="AT80" s="224"/>
      <c r="AU80" s="224"/>
      <c r="AV80" s="224"/>
      <c r="AW80" s="224"/>
      <c r="AX80" s="224"/>
      <c r="AY80" s="224"/>
      <c r="AZ80" s="224"/>
      <c r="BA80" s="224"/>
      <c r="BB80" s="224"/>
      <c r="BC80" s="224"/>
      <c r="BD80" s="224"/>
      <c r="BE80" s="224"/>
      <c r="BF80" s="224"/>
      <c r="BG80" s="224"/>
      <c r="BH80" s="224"/>
      <c r="BI80" s="224"/>
      <c r="BJ80" s="224"/>
      <c r="BK80" s="224"/>
      <c r="BL80" s="224"/>
      <c r="BM80" s="224"/>
      <c r="BN80" s="224"/>
      <c r="BO80" s="224"/>
      <c r="BP80" s="224"/>
      <c r="BQ80" s="232"/>
    </row>
    <row r="81" spans="2:69" ht="16.899999999999999" customHeight="1">
      <c r="B81" s="210" t="str">
        <f>IF(C81="","","月")</f>
        <v>月</v>
      </c>
      <c r="C81" s="496">
        <f>IFERROR(IF(EOMONTH(C73,0)+1&gt;$L$5,"",EOMONTH(C73,0)+1),"")</f>
        <v>45901</v>
      </c>
      <c r="D81" s="497"/>
      <c r="E81" s="497"/>
      <c r="F81" s="497"/>
      <c r="G81" s="497"/>
      <c r="H81" s="497"/>
      <c r="I81" s="497"/>
      <c r="J81" s="497"/>
      <c r="K81" s="497"/>
      <c r="L81" s="497"/>
      <c r="M81" s="497"/>
      <c r="N81" s="497"/>
      <c r="O81" s="497"/>
      <c r="P81" s="497"/>
      <c r="Q81" s="497"/>
      <c r="R81" s="497"/>
      <c r="S81" s="497"/>
      <c r="T81" s="497"/>
      <c r="U81" s="497"/>
      <c r="V81" s="497"/>
      <c r="W81" s="497"/>
      <c r="X81" s="497"/>
      <c r="Y81" s="497"/>
      <c r="Z81" s="497"/>
      <c r="AA81" s="497"/>
      <c r="AB81" s="497"/>
      <c r="AC81" s="497"/>
      <c r="AD81" s="497"/>
      <c r="AE81" s="497"/>
      <c r="AF81" s="497"/>
      <c r="AG81" s="497"/>
      <c r="AH81" s="498" t="str">
        <f>IF(C81="","","月単位")</f>
        <v>月単位</v>
      </c>
      <c r="AI81" s="499"/>
      <c r="AJ81" s="499"/>
      <c r="AK81" s="500"/>
      <c r="AL81" s="501"/>
      <c r="AM81" s="498" t="str">
        <f>IF(C81="","","累計")</f>
        <v>累計</v>
      </c>
      <c r="AN81" s="499"/>
      <c r="AO81" s="499"/>
      <c r="AP81" s="500"/>
      <c r="AQ81" s="260"/>
      <c r="AR81" s="260"/>
      <c r="AS81" s="260"/>
      <c r="AT81" s="260"/>
      <c r="AU81" s="260"/>
      <c r="AV81" s="260"/>
      <c r="AW81" s="260"/>
      <c r="AX81" s="260"/>
      <c r="AY81" s="260"/>
      <c r="AZ81" s="260"/>
      <c r="BA81" s="260"/>
      <c r="BB81" s="260"/>
      <c r="BC81" s="260"/>
      <c r="BD81" s="260"/>
      <c r="BE81" s="260"/>
      <c r="BF81" s="260"/>
      <c r="BG81" s="260"/>
      <c r="BH81" s="260"/>
      <c r="BI81" s="260"/>
      <c r="BJ81" s="260"/>
      <c r="BK81" s="260"/>
      <c r="BL81" s="260"/>
      <c r="BM81" s="260"/>
      <c r="BN81" s="260"/>
      <c r="BO81" s="260"/>
      <c r="BP81" s="260"/>
    </row>
    <row r="82" spans="2:69" ht="15" customHeight="1">
      <c r="B82" s="211" t="str">
        <f>IF(C81="","","日")</f>
        <v>日</v>
      </c>
      <c r="C82" s="212">
        <f>IF($C81="","",IF($C81+COLUMN(C82)-COLUMN($B82)-1&gt;$L$5,"",IF($C81+COLUMN(C82)-COLUMN($B82)-1&gt;=EOMONTH($C81,0)+1,"",$C81+COLUMN(C82)-COLUMN($B82)-1)))</f>
        <v>45901</v>
      </c>
      <c r="D82" s="212">
        <f t="shared" ref="D82:AG82" si="24">IF($C81="","",IF($C81+COLUMN(D82)-COLUMN($B82)-1&gt;$L$5,"",IF($C81+COLUMN(D82)-COLUMN($B82)-1&gt;=EOMONTH($C81,0)+1,"",$C81+COLUMN(D82)-COLUMN($B82)-1)))</f>
        <v>45902</v>
      </c>
      <c r="E82" s="212">
        <f t="shared" si="24"/>
        <v>45903</v>
      </c>
      <c r="F82" s="212">
        <f t="shared" si="24"/>
        <v>45904</v>
      </c>
      <c r="G82" s="212">
        <f t="shared" si="24"/>
        <v>45905</v>
      </c>
      <c r="H82" s="212">
        <f t="shared" si="24"/>
        <v>45906</v>
      </c>
      <c r="I82" s="212">
        <f t="shared" si="24"/>
        <v>45907</v>
      </c>
      <c r="J82" s="212">
        <f t="shared" si="24"/>
        <v>45908</v>
      </c>
      <c r="K82" s="212">
        <f t="shared" si="24"/>
        <v>45909</v>
      </c>
      <c r="L82" s="212">
        <f t="shared" si="24"/>
        <v>45910</v>
      </c>
      <c r="M82" s="212">
        <f t="shared" si="24"/>
        <v>45911</v>
      </c>
      <c r="N82" s="212">
        <f t="shared" si="24"/>
        <v>45912</v>
      </c>
      <c r="O82" s="212">
        <f t="shared" si="24"/>
        <v>45913</v>
      </c>
      <c r="P82" s="212">
        <f t="shared" si="24"/>
        <v>45914</v>
      </c>
      <c r="Q82" s="212">
        <f t="shared" si="24"/>
        <v>45915</v>
      </c>
      <c r="R82" s="212">
        <f t="shared" si="24"/>
        <v>45916</v>
      </c>
      <c r="S82" s="212">
        <f t="shared" si="24"/>
        <v>45917</v>
      </c>
      <c r="T82" s="212">
        <f t="shared" si="24"/>
        <v>45918</v>
      </c>
      <c r="U82" s="212">
        <f t="shared" si="24"/>
        <v>45919</v>
      </c>
      <c r="V82" s="212">
        <f t="shared" si="24"/>
        <v>45920</v>
      </c>
      <c r="W82" s="212">
        <f t="shared" si="24"/>
        <v>45921</v>
      </c>
      <c r="X82" s="212">
        <f t="shared" si="24"/>
        <v>45922</v>
      </c>
      <c r="Y82" s="212">
        <f t="shared" si="24"/>
        <v>45923</v>
      </c>
      <c r="Z82" s="212">
        <f t="shared" si="24"/>
        <v>45924</v>
      </c>
      <c r="AA82" s="212">
        <f t="shared" si="24"/>
        <v>45925</v>
      </c>
      <c r="AB82" s="212">
        <f t="shared" si="24"/>
        <v>45926</v>
      </c>
      <c r="AC82" s="212">
        <f t="shared" si="24"/>
        <v>45927</v>
      </c>
      <c r="AD82" s="212">
        <f t="shared" si="24"/>
        <v>45928</v>
      </c>
      <c r="AE82" s="212">
        <f t="shared" si="24"/>
        <v>45929</v>
      </c>
      <c r="AF82" s="212">
        <f t="shared" si="24"/>
        <v>45930</v>
      </c>
      <c r="AG82" s="213" t="str">
        <f t="shared" si="24"/>
        <v/>
      </c>
      <c r="AH82" s="507" t="str">
        <f>IF(C81="","","閉所日数計")</f>
        <v>閉所日数計</v>
      </c>
      <c r="AI82" s="508" t="str">
        <f>IF(C81="","","対象日数計")</f>
        <v>対象日数計</v>
      </c>
      <c r="AJ82" s="508" t="str">
        <f>IF(C81="","","現場閉所率")</f>
        <v>現場閉所率</v>
      </c>
      <c r="AK82" s="509" t="str">
        <f>IF(C81="","","達成状況")</f>
        <v>達成状況</v>
      </c>
      <c r="AL82" s="502"/>
      <c r="AM82" s="507" t="str">
        <f>IF(C81="","","閉所日数計")</f>
        <v>閉所日数計</v>
      </c>
      <c r="AN82" s="508" t="str">
        <f>IF(C81="","","対象日数計")</f>
        <v>対象日数計</v>
      </c>
      <c r="AO82" s="508" t="str">
        <f>IF(C81="","","現場閉所率")</f>
        <v>現場閉所率</v>
      </c>
      <c r="AP82" s="510" t="str">
        <f>IF(C81="","",IF(C89="","達成状況",""))</f>
        <v/>
      </c>
      <c r="AQ82" s="264"/>
      <c r="AR82" s="264"/>
      <c r="AS82" s="264"/>
      <c r="AT82" s="264"/>
      <c r="AU82" s="264"/>
      <c r="AV82" s="264"/>
      <c r="AW82" s="264"/>
      <c r="AX82" s="264"/>
      <c r="AY82" s="264"/>
      <c r="AZ82" s="264"/>
      <c r="BA82" s="264"/>
      <c r="BB82" s="264"/>
      <c r="BC82" s="264"/>
      <c r="BD82" s="264"/>
      <c r="BE82" s="264"/>
      <c r="BF82" s="264"/>
      <c r="BG82" s="264"/>
      <c r="BH82" s="264"/>
      <c r="BI82" s="264"/>
      <c r="BJ82" s="264"/>
      <c r="BK82" s="264"/>
      <c r="BL82" s="264"/>
      <c r="BM82" s="264"/>
      <c r="BN82" s="264"/>
      <c r="BO82" s="264"/>
      <c r="BP82" s="264"/>
    </row>
    <row r="83" spans="2:69" ht="15" customHeight="1">
      <c r="B83" s="211" t="str">
        <f>IF(C81="","","曜日")</f>
        <v>曜日</v>
      </c>
      <c r="C83" s="214">
        <f>IFERROR(IF(COUNTIF(BD!$F$3:$F$281,週休2日計画実績表!C82)&gt;0,"休",IF(OR(WEEKDAY(C82)=1,WEEKDAY(C82)=7),TEXT(C82,"aaa"),IF(COUNTIF(BD!$B$3:$B$548,週休2日計画実績表!C82)&gt;0,"祝",週休2日計画実績表!C82))),"")</f>
        <v>45901</v>
      </c>
      <c r="D83" s="214">
        <f>IFERROR(IF(COUNTIF(BD!$F$3:$F$281,週休2日計画実績表!D82)&gt;0,"休",IF(OR(WEEKDAY(D82)=1,WEEKDAY(D82)=7),TEXT(D82,"aaa"),IF(COUNTIF(BD!$B$3:$B$548,週休2日計画実績表!D82)&gt;0,"祝",週休2日計画実績表!D82))),"")</f>
        <v>45902</v>
      </c>
      <c r="E83" s="214">
        <f>IFERROR(IF(COUNTIF(BD!$F$3:$F$281,週休2日計画実績表!E82)&gt;0,"休",IF(OR(WEEKDAY(E82)=1,WEEKDAY(E82)=7),TEXT(E82,"aaa"),IF(COUNTIF(BD!$B$3:$B$548,週休2日計画実績表!E82)&gt;0,"祝",週休2日計画実績表!E82))),"")</f>
        <v>45903</v>
      </c>
      <c r="F83" s="214">
        <f>IFERROR(IF(COUNTIF(BD!$F$3:$F$281,週休2日計画実績表!F82)&gt;0,"休",IF(OR(WEEKDAY(F82)=1,WEEKDAY(F82)=7),TEXT(F82,"aaa"),IF(COUNTIF(BD!$B$3:$B$548,週休2日計画実績表!F82)&gt;0,"祝",週休2日計画実績表!F82))),"")</f>
        <v>45904</v>
      </c>
      <c r="G83" s="214">
        <f>IFERROR(IF(COUNTIF(BD!$F$3:$F$281,週休2日計画実績表!G82)&gt;0,"休",IF(OR(WEEKDAY(G82)=1,WEEKDAY(G82)=7),TEXT(G82,"aaa"),IF(COUNTIF(BD!$B$3:$B$548,週休2日計画実績表!G82)&gt;0,"祝",週休2日計画実績表!G82))),"")</f>
        <v>45905</v>
      </c>
      <c r="H83" s="214" t="str">
        <f>IFERROR(IF(COUNTIF(BD!$F$3:$F$281,週休2日計画実績表!H82)&gt;0,"休",IF(OR(WEEKDAY(H82)=1,WEEKDAY(H82)=7),TEXT(H82,"aaa"),IF(COUNTIF(BD!$B$3:$B$548,週休2日計画実績表!H82)&gt;0,"祝",週休2日計画実績表!H82))),"")</f>
        <v>土</v>
      </c>
      <c r="I83" s="214" t="str">
        <f>IFERROR(IF(COUNTIF(BD!$F$3:$F$281,週休2日計画実績表!I82)&gt;0,"休",IF(OR(WEEKDAY(I82)=1,WEEKDAY(I82)=7),TEXT(I82,"aaa"),IF(COUNTIF(BD!$B$3:$B$548,週休2日計画実績表!I82)&gt;0,"祝",週休2日計画実績表!I82))),"")</f>
        <v>日</v>
      </c>
      <c r="J83" s="214">
        <f>IFERROR(IF(COUNTIF(BD!$F$3:$F$281,週休2日計画実績表!J82)&gt;0,"休",IF(OR(WEEKDAY(J82)=1,WEEKDAY(J82)=7),TEXT(J82,"aaa"),IF(COUNTIF(BD!$B$3:$B$548,週休2日計画実績表!J82)&gt;0,"祝",週休2日計画実績表!J82))),"")</f>
        <v>45908</v>
      </c>
      <c r="K83" s="214">
        <f>IFERROR(IF(COUNTIF(BD!$F$3:$F$281,週休2日計画実績表!K82)&gt;0,"休",IF(OR(WEEKDAY(K82)=1,WEEKDAY(K82)=7),TEXT(K82,"aaa"),IF(COUNTIF(BD!$B$3:$B$548,週休2日計画実績表!K82)&gt;0,"祝",週休2日計画実績表!K82))),"")</f>
        <v>45909</v>
      </c>
      <c r="L83" s="214">
        <f>IFERROR(IF(COUNTIF(BD!$F$3:$F$281,週休2日計画実績表!L82)&gt;0,"休",IF(OR(WEEKDAY(L82)=1,WEEKDAY(L82)=7),TEXT(L82,"aaa"),IF(COUNTIF(BD!$B$3:$B$548,週休2日計画実績表!L82)&gt;0,"祝",週休2日計画実績表!L82))),"")</f>
        <v>45910</v>
      </c>
      <c r="M83" s="214">
        <f>IFERROR(IF(COUNTIF(BD!$F$3:$F$281,週休2日計画実績表!M82)&gt;0,"休",IF(OR(WEEKDAY(M82)=1,WEEKDAY(M82)=7),TEXT(M82,"aaa"),IF(COUNTIF(BD!$B$3:$B$548,週休2日計画実績表!M82)&gt;0,"祝",週休2日計画実績表!M82))),"")</f>
        <v>45911</v>
      </c>
      <c r="N83" s="214">
        <f>IFERROR(IF(COUNTIF(BD!$F$3:$F$281,週休2日計画実績表!N82)&gt;0,"休",IF(OR(WEEKDAY(N82)=1,WEEKDAY(N82)=7),TEXT(N82,"aaa"),IF(COUNTIF(BD!$B$3:$B$548,週休2日計画実績表!N82)&gt;0,"祝",週休2日計画実績表!N82))),"")</f>
        <v>45912</v>
      </c>
      <c r="O83" s="214" t="str">
        <f>IFERROR(IF(COUNTIF(BD!$F$3:$F$281,週休2日計画実績表!O82)&gt;0,"休",IF(OR(WEEKDAY(O82)=1,WEEKDAY(O82)=7),TEXT(O82,"aaa"),IF(COUNTIF(BD!$B$3:$B$548,週休2日計画実績表!O82)&gt;0,"祝",週休2日計画実績表!O82))),"")</f>
        <v>土</v>
      </c>
      <c r="P83" s="214" t="str">
        <f>IFERROR(IF(COUNTIF(BD!$F$3:$F$281,週休2日計画実績表!P82)&gt;0,"休",IF(OR(WEEKDAY(P82)=1,WEEKDAY(P82)=7),TEXT(P82,"aaa"),IF(COUNTIF(BD!$B$3:$B$548,週休2日計画実績表!P82)&gt;0,"祝",週休2日計画実績表!P82))),"")</f>
        <v>日</v>
      </c>
      <c r="Q83" s="214" t="str">
        <f>IFERROR(IF(COUNTIF(BD!$F$3:$F$281,週休2日計画実績表!Q82)&gt;0,"休",IF(OR(WEEKDAY(Q82)=1,WEEKDAY(Q82)=7),TEXT(Q82,"aaa"),IF(COUNTIF(BD!$B$3:$B$548,週休2日計画実績表!Q82)&gt;0,"祝",週休2日計画実績表!Q82))),"")</f>
        <v>祝</v>
      </c>
      <c r="R83" s="214">
        <f>IFERROR(IF(COUNTIF(BD!$F$3:$F$281,週休2日計画実績表!R82)&gt;0,"休",IF(OR(WEEKDAY(R82)=1,WEEKDAY(R82)=7),TEXT(R82,"aaa"),IF(COUNTIF(BD!$B$3:$B$548,週休2日計画実績表!R82)&gt;0,"祝",週休2日計画実績表!R82))),"")</f>
        <v>45916</v>
      </c>
      <c r="S83" s="214">
        <f>IFERROR(IF(COUNTIF(BD!$F$3:$F$281,週休2日計画実績表!S82)&gt;0,"休",IF(OR(WEEKDAY(S82)=1,WEEKDAY(S82)=7),TEXT(S82,"aaa"),IF(COUNTIF(BD!$B$3:$B$548,週休2日計画実績表!S82)&gt;0,"祝",週休2日計画実績表!S82))),"")</f>
        <v>45917</v>
      </c>
      <c r="T83" s="214">
        <f>IFERROR(IF(COUNTIF(BD!$F$3:$F$281,週休2日計画実績表!T82)&gt;0,"休",IF(OR(WEEKDAY(T82)=1,WEEKDAY(T82)=7),TEXT(T82,"aaa"),IF(COUNTIF(BD!$B$3:$B$548,週休2日計画実績表!T82)&gt;0,"祝",週休2日計画実績表!T82))),"")</f>
        <v>45918</v>
      </c>
      <c r="U83" s="214">
        <f>IFERROR(IF(COUNTIF(BD!$F$3:$F$281,週休2日計画実績表!U82)&gt;0,"休",IF(OR(WEEKDAY(U82)=1,WEEKDAY(U82)=7),TEXT(U82,"aaa"),IF(COUNTIF(BD!$B$3:$B$548,週休2日計画実績表!U82)&gt;0,"祝",週休2日計画実績表!U82))),"")</f>
        <v>45919</v>
      </c>
      <c r="V83" s="214" t="str">
        <f>IFERROR(IF(COUNTIF(BD!$F$3:$F$281,週休2日計画実績表!V82)&gt;0,"休",IF(OR(WEEKDAY(V82)=1,WEEKDAY(V82)=7),TEXT(V82,"aaa"),IF(COUNTIF(BD!$B$3:$B$548,週休2日計画実績表!V82)&gt;0,"祝",週休2日計画実績表!V82))),"")</f>
        <v>土</v>
      </c>
      <c r="W83" s="214" t="str">
        <f>IFERROR(IF(COUNTIF(BD!$F$3:$F$281,週休2日計画実績表!W82)&gt;0,"休",IF(OR(WEEKDAY(W82)=1,WEEKDAY(W82)=7),TEXT(W82,"aaa"),IF(COUNTIF(BD!$B$3:$B$548,週休2日計画実績表!W82)&gt;0,"祝",週休2日計画実績表!W82))),"")</f>
        <v>日</v>
      </c>
      <c r="X83" s="214">
        <f>IFERROR(IF(COUNTIF(BD!$F$3:$F$281,週休2日計画実績表!X82)&gt;0,"休",IF(OR(WEEKDAY(X82)=1,WEEKDAY(X82)=7),TEXT(X82,"aaa"),IF(COUNTIF(BD!$B$3:$B$548,週休2日計画実績表!X82)&gt;0,"祝",週休2日計画実績表!X82))),"")</f>
        <v>45922</v>
      </c>
      <c r="Y83" s="214" t="str">
        <f>IFERROR(IF(COUNTIF(BD!$F$3:$F$281,週休2日計画実績表!Y82)&gt;0,"休",IF(OR(WEEKDAY(Y82)=1,WEEKDAY(Y82)=7),TEXT(Y82,"aaa"),IF(COUNTIF(BD!$B$3:$B$548,週休2日計画実績表!Y82)&gt;0,"祝",週休2日計画実績表!Y82))),"")</f>
        <v>祝</v>
      </c>
      <c r="Z83" s="214">
        <f>IFERROR(IF(COUNTIF(BD!$F$3:$F$281,週休2日計画実績表!Z82)&gt;0,"休",IF(OR(WEEKDAY(Z82)=1,WEEKDAY(Z82)=7),TEXT(Z82,"aaa"),IF(COUNTIF(BD!$B$3:$B$548,週休2日計画実績表!Z82)&gt;0,"祝",週休2日計画実績表!Z82))),"")</f>
        <v>45924</v>
      </c>
      <c r="AA83" s="214">
        <f>IFERROR(IF(COUNTIF(BD!$F$3:$F$281,週休2日計画実績表!AA82)&gt;0,"休",IF(OR(WEEKDAY(AA82)=1,WEEKDAY(AA82)=7),TEXT(AA82,"aaa"),IF(COUNTIF(BD!$B$3:$B$548,週休2日計画実績表!AA82)&gt;0,"祝",週休2日計画実績表!AA82))),"")</f>
        <v>45925</v>
      </c>
      <c r="AB83" s="214">
        <f>IFERROR(IF(COUNTIF(BD!$F$3:$F$281,週休2日計画実績表!AB82)&gt;0,"休",IF(OR(WEEKDAY(AB82)=1,WEEKDAY(AB82)=7),TEXT(AB82,"aaa"),IF(COUNTIF(BD!$B$3:$B$548,週休2日計画実績表!AB82)&gt;0,"祝",週休2日計画実績表!AB82))),"")</f>
        <v>45926</v>
      </c>
      <c r="AC83" s="214" t="str">
        <f>IFERROR(IF(COUNTIF(BD!$F$3:$F$281,週休2日計画実績表!AC82)&gt;0,"休",IF(OR(WEEKDAY(AC82)=1,WEEKDAY(AC82)=7),TEXT(AC82,"aaa"),IF(COUNTIF(BD!$B$3:$B$548,週休2日計画実績表!AC82)&gt;0,"祝",週休2日計画実績表!AC82))),"")</f>
        <v>土</v>
      </c>
      <c r="AD83" s="214" t="str">
        <f>IFERROR(IF(COUNTIF(BD!$F$3:$F$281,週休2日計画実績表!AD82)&gt;0,"休",IF(OR(WEEKDAY(AD82)=1,WEEKDAY(AD82)=7),TEXT(AD82,"aaa"),IF(COUNTIF(BD!$B$3:$B$548,週休2日計画実績表!AD82)&gt;0,"祝",週休2日計画実績表!AD82))),"")</f>
        <v>日</v>
      </c>
      <c r="AE83" s="214">
        <f>IFERROR(IF(COUNTIF(BD!$F$3:$F$281,週休2日計画実績表!AE82)&gt;0,"休",IF(OR(WEEKDAY(AE82)=1,WEEKDAY(AE82)=7),TEXT(AE82,"aaa"),IF(COUNTIF(BD!$B$3:$B$548,週休2日計画実績表!AE82)&gt;0,"祝",週休2日計画実績表!AE82))),"")</f>
        <v>45929</v>
      </c>
      <c r="AF83" s="214">
        <f>IFERROR(IF(COUNTIF(BD!$F$3:$F$281,週休2日計画実績表!AF82)&gt;0,"休",IF(OR(WEEKDAY(AF82)=1,WEEKDAY(AF82)=7),TEXT(AF82,"aaa"),IF(COUNTIF(BD!$B$3:$B$548,週休2日計画実績表!AF82)&gt;0,"祝",週休2日計画実績表!AF82))),"")</f>
        <v>45930</v>
      </c>
      <c r="AG83" s="233" t="str">
        <f>IFERROR(IF(COUNTIF(BD!$F$3:$F$281,週休2日計画実績表!AG82)&gt;0,"休",IF(OR(WEEKDAY(AG82)=1,WEEKDAY(AG82)=7),TEXT(AG82,"aaa"),IF(COUNTIF(BD!$B$3:$B$548,週休2日計画実績表!AG82)&gt;0,"祝",週休2日計画実績表!AG82))),"")</f>
        <v/>
      </c>
      <c r="AH83" s="507"/>
      <c r="AI83" s="508"/>
      <c r="AJ83" s="508"/>
      <c r="AK83" s="509"/>
      <c r="AL83" s="502"/>
      <c r="AM83" s="507"/>
      <c r="AN83" s="508"/>
      <c r="AO83" s="508"/>
      <c r="AP83" s="510"/>
      <c r="AQ83" s="264"/>
      <c r="AR83" s="264"/>
      <c r="AS83" s="264"/>
      <c r="AT83" s="264"/>
      <c r="AU83" s="264"/>
      <c r="AV83" s="264"/>
      <c r="AW83" s="264"/>
      <c r="AX83" s="264"/>
      <c r="AY83" s="264"/>
      <c r="AZ83" s="264"/>
      <c r="BA83" s="264"/>
      <c r="BB83" s="264"/>
      <c r="BC83" s="264"/>
      <c r="BD83" s="264"/>
      <c r="BE83" s="264"/>
      <c r="BF83" s="264"/>
      <c r="BG83" s="264"/>
      <c r="BH83" s="264"/>
      <c r="BI83" s="264"/>
      <c r="BJ83" s="264"/>
      <c r="BK83" s="264"/>
      <c r="BL83" s="264"/>
      <c r="BM83" s="264"/>
      <c r="BN83" s="264"/>
      <c r="BO83" s="264"/>
      <c r="BP83" s="264"/>
      <c r="BQ83" s="215"/>
    </row>
    <row r="84" spans="2:69" ht="15" hidden="1" customHeight="1">
      <c r="B84" s="211"/>
      <c r="C84" s="214" t="str">
        <f t="shared" ref="C84:F84" si="25">IF(OR(C83="",C83="休"),"","有")</f>
        <v>有</v>
      </c>
      <c r="D84" s="214" t="str">
        <f t="shared" si="25"/>
        <v>有</v>
      </c>
      <c r="E84" s="214" t="str">
        <f t="shared" si="25"/>
        <v>有</v>
      </c>
      <c r="F84" s="214" t="str">
        <f t="shared" si="25"/>
        <v>有</v>
      </c>
      <c r="G84" s="214" t="str">
        <f>IF(OR(G83="",G83="休"),"","有")</f>
        <v>有</v>
      </c>
      <c r="H84" s="214" t="str">
        <f t="shared" ref="H84:AG84" si="26">IF(OR(H83="",H83="休"),"","有")</f>
        <v>有</v>
      </c>
      <c r="I84" s="214" t="str">
        <f t="shared" si="26"/>
        <v>有</v>
      </c>
      <c r="J84" s="214" t="str">
        <f t="shared" si="26"/>
        <v>有</v>
      </c>
      <c r="K84" s="214" t="str">
        <f t="shared" si="26"/>
        <v>有</v>
      </c>
      <c r="L84" s="214" t="str">
        <f t="shared" si="26"/>
        <v>有</v>
      </c>
      <c r="M84" s="214" t="str">
        <f t="shared" si="26"/>
        <v>有</v>
      </c>
      <c r="N84" s="214" t="str">
        <f t="shared" si="26"/>
        <v>有</v>
      </c>
      <c r="O84" s="214" t="str">
        <f t="shared" si="26"/>
        <v>有</v>
      </c>
      <c r="P84" s="214" t="str">
        <f t="shared" si="26"/>
        <v>有</v>
      </c>
      <c r="Q84" s="214" t="str">
        <f t="shared" si="26"/>
        <v>有</v>
      </c>
      <c r="R84" s="214" t="str">
        <f t="shared" si="26"/>
        <v>有</v>
      </c>
      <c r="S84" s="214" t="str">
        <f t="shared" si="26"/>
        <v>有</v>
      </c>
      <c r="T84" s="214" t="str">
        <f t="shared" si="26"/>
        <v>有</v>
      </c>
      <c r="U84" s="214" t="str">
        <f t="shared" si="26"/>
        <v>有</v>
      </c>
      <c r="V84" s="214" t="str">
        <f t="shared" si="26"/>
        <v>有</v>
      </c>
      <c r="W84" s="214" t="str">
        <f t="shared" si="26"/>
        <v>有</v>
      </c>
      <c r="X84" s="214" t="str">
        <f t="shared" si="26"/>
        <v>有</v>
      </c>
      <c r="Y84" s="214" t="str">
        <f t="shared" si="26"/>
        <v>有</v>
      </c>
      <c r="Z84" s="214" t="str">
        <f t="shared" si="26"/>
        <v>有</v>
      </c>
      <c r="AA84" s="214" t="str">
        <f t="shared" si="26"/>
        <v>有</v>
      </c>
      <c r="AB84" s="214" t="str">
        <f t="shared" si="26"/>
        <v>有</v>
      </c>
      <c r="AC84" s="214" t="str">
        <f t="shared" si="26"/>
        <v>有</v>
      </c>
      <c r="AD84" s="214" t="str">
        <f t="shared" si="26"/>
        <v>有</v>
      </c>
      <c r="AE84" s="214" t="str">
        <f t="shared" si="26"/>
        <v>有</v>
      </c>
      <c r="AF84" s="214" t="str">
        <f t="shared" si="26"/>
        <v>有</v>
      </c>
      <c r="AG84" s="233" t="str">
        <f t="shared" si="26"/>
        <v/>
      </c>
      <c r="AH84" s="507"/>
      <c r="AI84" s="508"/>
      <c r="AJ84" s="508"/>
      <c r="AK84" s="509"/>
      <c r="AL84" s="502"/>
      <c r="AM84" s="507"/>
      <c r="AN84" s="508"/>
      <c r="AO84" s="508"/>
      <c r="AP84" s="510"/>
      <c r="AQ84" s="264"/>
      <c r="AR84" s="264"/>
      <c r="AS84" s="264"/>
      <c r="AT84" s="264"/>
      <c r="AU84" s="264"/>
      <c r="AV84" s="264"/>
      <c r="AW84" s="264"/>
      <c r="AX84" s="264"/>
      <c r="AY84" s="264"/>
      <c r="AZ84" s="264"/>
      <c r="BA84" s="264"/>
      <c r="BB84" s="264"/>
      <c r="BC84" s="264"/>
      <c r="BD84" s="264"/>
      <c r="BE84" s="264"/>
      <c r="BF84" s="264"/>
      <c r="BG84" s="264"/>
      <c r="BH84" s="264"/>
      <c r="BI84" s="264"/>
      <c r="BJ84" s="264"/>
      <c r="BK84" s="264"/>
      <c r="BL84" s="264"/>
      <c r="BM84" s="264"/>
      <c r="BN84" s="264"/>
      <c r="BO84" s="264"/>
      <c r="BP84" s="264"/>
      <c r="BQ84" s="215"/>
    </row>
    <row r="85" spans="2:69" s="220" customFormat="1" ht="60" customHeight="1">
      <c r="B85" s="216" t="str">
        <f>IF(C81="","","行事")</f>
        <v>行事</v>
      </c>
      <c r="C85" s="217"/>
      <c r="D85" s="217"/>
      <c r="E85" s="217"/>
      <c r="F85" s="217"/>
      <c r="G85" s="217"/>
      <c r="H85" s="217"/>
      <c r="I85" s="217"/>
      <c r="J85" s="217"/>
      <c r="K85" s="217"/>
      <c r="L85" s="217"/>
      <c r="M85" s="217"/>
      <c r="N85" s="217"/>
      <c r="O85" s="217"/>
      <c r="P85" s="217"/>
      <c r="Q85" s="217"/>
      <c r="R85" s="217"/>
      <c r="S85" s="217"/>
      <c r="T85" s="217"/>
      <c r="U85" s="217"/>
      <c r="V85" s="217"/>
      <c r="W85" s="217"/>
      <c r="X85" s="217"/>
      <c r="Y85" s="217"/>
      <c r="Z85" s="217"/>
      <c r="AA85" s="217"/>
      <c r="AB85" s="217"/>
      <c r="AC85" s="217"/>
      <c r="AD85" s="217"/>
      <c r="AE85" s="217"/>
      <c r="AF85" s="217"/>
      <c r="AG85" s="218"/>
      <c r="AH85" s="507"/>
      <c r="AI85" s="508"/>
      <c r="AJ85" s="508"/>
      <c r="AK85" s="509"/>
      <c r="AL85" s="502"/>
      <c r="AM85" s="507"/>
      <c r="AN85" s="508"/>
      <c r="AO85" s="508"/>
      <c r="AP85" s="510"/>
      <c r="AQ85" s="264"/>
      <c r="AR85" s="264"/>
      <c r="AS85" s="264"/>
      <c r="AT85" s="264"/>
      <c r="AU85" s="264"/>
      <c r="AV85" s="264"/>
      <c r="AW85" s="264"/>
      <c r="AX85" s="264"/>
      <c r="AY85" s="264"/>
      <c r="AZ85" s="264"/>
      <c r="BA85" s="264"/>
      <c r="BB85" s="264"/>
      <c r="BC85" s="264"/>
      <c r="BD85" s="264"/>
      <c r="BE85" s="264"/>
      <c r="BF85" s="264"/>
      <c r="BG85" s="264"/>
      <c r="BH85" s="264"/>
      <c r="BI85" s="264"/>
      <c r="BJ85" s="264"/>
      <c r="BK85" s="264"/>
      <c r="BL85" s="264"/>
      <c r="BM85" s="264"/>
      <c r="BN85" s="264"/>
      <c r="BO85" s="264"/>
      <c r="BP85" s="264"/>
      <c r="BQ85" s="219"/>
    </row>
    <row r="86" spans="2:69" s="224" customFormat="1" ht="15" customHeight="1">
      <c r="B86" s="211" t="str">
        <f>IF(C81="","","計画")</f>
        <v>計画</v>
      </c>
      <c r="C86" s="221"/>
      <c r="D86" s="221"/>
      <c r="E86" s="221"/>
      <c r="F86" s="221"/>
      <c r="G86" s="221"/>
      <c r="H86" s="221"/>
      <c r="I86" s="221"/>
      <c r="J86" s="221"/>
      <c r="K86" s="221"/>
      <c r="L86" s="221"/>
      <c r="M86" s="221"/>
      <c r="N86" s="221"/>
      <c r="O86" s="221"/>
      <c r="P86" s="221"/>
      <c r="Q86" s="221"/>
      <c r="R86" s="221"/>
      <c r="S86" s="221"/>
      <c r="T86" s="221"/>
      <c r="U86" s="221"/>
      <c r="V86" s="221"/>
      <c r="W86" s="221"/>
      <c r="X86" s="221"/>
      <c r="Y86" s="221"/>
      <c r="Z86" s="221"/>
      <c r="AA86" s="221"/>
      <c r="AB86" s="221"/>
      <c r="AC86" s="221"/>
      <c r="AD86" s="221"/>
      <c r="AE86" s="221"/>
      <c r="AF86" s="221"/>
      <c r="AG86" s="235"/>
      <c r="AH86" s="211">
        <f>IF(C81="","",COUNTIF(C86:AG86,"○"))</f>
        <v>0</v>
      </c>
      <c r="AI86" s="221">
        <f>IF(C81="","",COUNTA(C82:AG82)-COUNTIF(C84:AG84,"")-COUNTIF(C86:AG86,"/"))</f>
        <v>30</v>
      </c>
      <c r="AJ86" s="222">
        <f>IF(C81="","",IFERROR(AH86/AI86,""))</f>
        <v>0</v>
      </c>
      <c r="AK86" s="223" t="str">
        <f>IF(C81="","",IF(AI86=0,"",IF(COUNTIFS(C83:AG83,"日",C86:AG86,"")+COUNTIFS(C83:AG83,"日",C86:AG86,"○")+COUNTIFS(C83:AG83,"土",C86:AG86,"")+COUNTIFS(C83:AG83,"土",C86:AG86,"○")&lt;=COUNTIF(C86:AG86,"○"),"○",IF(AH86/AI86&gt;=2/7,"○","-"))))</f>
        <v>-</v>
      </c>
      <c r="AM86" s="211">
        <f>IF(C81="","",AM78+AH86)</f>
        <v>0</v>
      </c>
      <c r="AN86" s="221">
        <f>IF(C81="","",AN78+AI86)</f>
        <v>264</v>
      </c>
      <c r="AO86" s="222">
        <f>IFERROR(AM86/AN86,"")</f>
        <v>0</v>
      </c>
      <c r="AP86" s="225" t="str">
        <f>IF(C81="","",IF(C89="",IF(AM86/AN86&gt;=2/7,"OK","NG"),""))</f>
        <v/>
      </c>
      <c r="AQ86" s="262"/>
      <c r="AR86" s="262"/>
      <c r="AS86" s="262"/>
      <c r="AT86" s="262"/>
      <c r="AU86" s="262"/>
      <c r="AV86" s="262"/>
      <c r="AW86" s="262"/>
      <c r="AX86" s="262"/>
      <c r="AY86" s="262"/>
      <c r="AZ86" s="262"/>
      <c r="BA86" s="262"/>
      <c r="BB86" s="262"/>
      <c r="BC86" s="262"/>
      <c r="BD86" s="262"/>
      <c r="BE86" s="262"/>
      <c r="BF86" s="262"/>
      <c r="BG86" s="262"/>
      <c r="BH86" s="262"/>
      <c r="BI86" s="262"/>
      <c r="BJ86" s="262"/>
      <c r="BK86" s="262"/>
      <c r="BL86" s="262"/>
      <c r="BM86" s="262"/>
      <c r="BN86" s="262"/>
      <c r="BO86" s="262"/>
      <c r="BP86" s="262"/>
      <c r="BQ86" s="226"/>
    </row>
    <row r="87" spans="2:69" s="224" customFormat="1" ht="15" customHeight="1" thickBot="1">
      <c r="B87" s="227" t="str">
        <f>IF(C81="","","実施")</f>
        <v>実施</v>
      </c>
      <c r="C87" s="228"/>
      <c r="D87" s="228"/>
      <c r="E87" s="228"/>
      <c r="F87" s="228"/>
      <c r="G87" s="228"/>
      <c r="H87" s="228"/>
      <c r="I87" s="228"/>
      <c r="J87" s="228"/>
      <c r="K87" s="228"/>
      <c r="L87" s="228"/>
      <c r="M87" s="228"/>
      <c r="N87" s="228"/>
      <c r="O87" s="228"/>
      <c r="P87" s="228"/>
      <c r="Q87" s="228"/>
      <c r="R87" s="228"/>
      <c r="S87" s="228"/>
      <c r="T87" s="228"/>
      <c r="U87" s="228"/>
      <c r="V87" s="228"/>
      <c r="W87" s="228"/>
      <c r="X87" s="228"/>
      <c r="Y87" s="228"/>
      <c r="Z87" s="228"/>
      <c r="AA87" s="228"/>
      <c r="AB87" s="228"/>
      <c r="AC87" s="228"/>
      <c r="AD87" s="228"/>
      <c r="AE87" s="228"/>
      <c r="AF87" s="228"/>
      <c r="AG87" s="234"/>
      <c r="AH87" s="227">
        <f>IF(C81="","",COUNTIF(C87:AG87,"●"))</f>
        <v>0</v>
      </c>
      <c r="AI87" s="228">
        <f>IF(C81="","",COUNTA(C82:AG82)-COUNTIF(C84:AG84,"")-COUNTIF(C87:AG87,"/"))</f>
        <v>30</v>
      </c>
      <c r="AJ87" s="229">
        <f>IF(C81="","",IFERROR(AH87/AI87,""))</f>
        <v>0</v>
      </c>
      <c r="AK87" s="230" t="str">
        <f>IF(C81="","",IF(AI87=0,"",IF(COUNTIFS(C83:AG83,"日",C87:AG87,"")+COUNTIFS(C83:AG83,"日",C87:AG87,"●")+COUNTIFS(C83:AG83,"土",C87:AG87,"")+COUNTIFS(C83:AG83,"土",C87:AG87,"●")&lt;=COUNTIF(C87:AG87,"●"),"○",IF(AH87/AI87&gt;=2/7,"○","-"))))</f>
        <v>-</v>
      </c>
      <c r="AM87" s="227">
        <f>IF(C81="","",AM79+AH87)</f>
        <v>0</v>
      </c>
      <c r="AN87" s="228">
        <f>IF(C81="","",AN79+AI87)</f>
        <v>264</v>
      </c>
      <c r="AO87" s="229">
        <f>IFERROR(AM87/AN87,"")</f>
        <v>0</v>
      </c>
      <c r="AP87" s="231" t="str">
        <f>IF(C81="","",IF(C89="",IF(AM87/AN87&gt;=2/7,"OK","NG"),""))</f>
        <v/>
      </c>
      <c r="AQ87" s="263"/>
      <c r="AR87" s="263"/>
      <c r="AS87" s="263"/>
      <c r="AT87" s="263"/>
      <c r="AU87" s="263"/>
      <c r="AV87" s="263"/>
      <c r="AW87" s="263"/>
      <c r="AX87" s="263"/>
      <c r="AY87" s="263"/>
      <c r="AZ87" s="263"/>
      <c r="BA87" s="263"/>
      <c r="BB87" s="263"/>
      <c r="BC87" s="263"/>
      <c r="BD87" s="263"/>
      <c r="BE87" s="263"/>
      <c r="BF87" s="263"/>
      <c r="BG87" s="263"/>
      <c r="BH87" s="263"/>
      <c r="BI87" s="263"/>
      <c r="BJ87" s="263"/>
      <c r="BK87" s="263"/>
      <c r="BL87" s="263"/>
      <c r="BM87" s="263"/>
      <c r="BN87" s="263"/>
      <c r="BO87" s="263"/>
      <c r="BP87" s="263"/>
      <c r="BQ87" s="215"/>
    </row>
    <row r="88" spans="2:69" ht="18" customHeight="1" thickBot="1">
      <c r="AP88" s="224"/>
      <c r="AQ88" s="224"/>
      <c r="AR88" s="224"/>
      <c r="AS88" s="224"/>
      <c r="AT88" s="224"/>
      <c r="AU88" s="224"/>
      <c r="AV88" s="224"/>
      <c r="AW88" s="224"/>
      <c r="AX88" s="224"/>
      <c r="AY88" s="224"/>
      <c r="AZ88" s="224"/>
      <c r="BA88" s="224"/>
      <c r="BB88" s="224"/>
      <c r="BC88" s="224"/>
      <c r="BD88" s="224"/>
      <c r="BE88" s="224"/>
      <c r="BF88" s="224"/>
      <c r="BG88" s="224"/>
      <c r="BH88" s="224"/>
      <c r="BI88" s="224"/>
      <c r="BJ88" s="224"/>
      <c r="BK88" s="224"/>
      <c r="BL88" s="224"/>
      <c r="BM88" s="224"/>
      <c r="BN88" s="224"/>
      <c r="BO88" s="224"/>
      <c r="BP88" s="224"/>
      <c r="BQ88" s="232"/>
    </row>
    <row r="89" spans="2:69" ht="16.899999999999999" customHeight="1">
      <c r="B89" s="210" t="str">
        <f>IF(C89="","","月")</f>
        <v>月</v>
      </c>
      <c r="C89" s="496">
        <f>IFERROR(IF(EOMONTH(C81,0)+1&gt;$L$5,"",EOMONTH(C81,0)+1),"")</f>
        <v>45931</v>
      </c>
      <c r="D89" s="497"/>
      <c r="E89" s="497"/>
      <c r="F89" s="497"/>
      <c r="G89" s="497"/>
      <c r="H89" s="497"/>
      <c r="I89" s="497"/>
      <c r="J89" s="497"/>
      <c r="K89" s="497"/>
      <c r="L89" s="497"/>
      <c r="M89" s="497"/>
      <c r="N89" s="497"/>
      <c r="O89" s="497"/>
      <c r="P89" s="497"/>
      <c r="Q89" s="497"/>
      <c r="R89" s="497"/>
      <c r="S89" s="497"/>
      <c r="T89" s="497"/>
      <c r="U89" s="497"/>
      <c r="V89" s="497"/>
      <c r="W89" s="497"/>
      <c r="X89" s="497"/>
      <c r="Y89" s="497"/>
      <c r="Z89" s="497"/>
      <c r="AA89" s="497"/>
      <c r="AB89" s="497"/>
      <c r="AC89" s="497"/>
      <c r="AD89" s="497"/>
      <c r="AE89" s="497"/>
      <c r="AF89" s="497"/>
      <c r="AG89" s="497"/>
      <c r="AH89" s="498" t="str">
        <f>IF(C89="","","月単位")</f>
        <v>月単位</v>
      </c>
      <c r="AI89" s="499"/>
      <c r="AJ89" s="499"/>
      <c r="AK89" s="500"/>
      <c r="AL89" s="501"/>
      <c r="AM89" s="498" t="str">
        <f>IF(C89="","","累計")</f>
        <v>累計</v>
      </c>
      <c r="AN89" s="499"/>
      <c r="AO89" s="499"/>
      <c r="AP89" s="500"/>
      <c r="AQ89" s="260"/>
      <c r="AR89" s="260"/>
      <c r="AS89" s="260"/>
      <c r="AT89" s="260"/>
      <c r="AU89" s="260"/>
      <c r="AV89" s="260"/>
      <c r="AW89" s="260"/>
      <c r="AX89" s="260"/>
      <c r="AY89" s="260"/>
      <c r="AZ89" s="260"/>
      <c r="BA89" s="260"/>
      <c r="BB89" s="260"/>
      <c r="BC89" s="260"/>
      <c r="BD89" s="260"/>
      <c r="BE89" s="260"/>
      <c r="BF89" s="260"/>
      <c r="BG89" s="260"/>
      <c r="BH89" s="260"/>
      <c r="BI89" s="260"/>
      <c r="BJ89" s="260"/>
      <c r="BK89" s="260"/>
      <c r="BL89" s="260"/>
      <c r="BM89" s="260"/>
      <c r="BN89" s="260"/>
      <c r="BO89" s="260"/>
      <c r="BP89" s="260"/>
    </row>
    <row r="90" spans="2:69" ht="15" customHeight="1">
      <c r="B90" s="211" t="str">
        <f>IF(C89="","","日")</f>
        <v>日</v>
      </c>
      <c r="C90" s="212">
        <f>IF($C89="","",IF($C89+COLUMN(C90)-COLUMN($B90)-1&gt;$L$5,"",IF($C89+COLUMN(C90)-COLUMN($B90)-1&gt;=EOMONTH($C89,0)+1,"",$C89+COLUMN(C90)-COLUMN($B90)-1)))</f>
        <v>45931</v>
      </c>
      <c r="D90" s="212">
        <f t="shared" ref="D90:AG90" si="27">IF($C89="","",IF($C89+COLUMN(D90)-COLUMN($B90)-1&gt;$L$5,"",IF($C89+COLUMN(D90)-COLUMN($B90)-1&gt;=EOMONTH($C89,0)+1,"",$C89+COLUMN(D90)-COLUMN($B90)-1)))</f>
        <v>45932</v>
      </c>
      <c r="E90" s="212" t="str">
        <f t="shared" si="27"/>
        <v/>
      </c>
      <c r="F90" s="212" t="str">
        <f t="shared" si="27"/>
        <v/>
      </c>
      <c r="G90" s="212" t="str">
        <f t="shared" si="27"/>
        <v/>
      </c>
      <c r="H90" s="212" t="str">
        <f t="shared" si="27"/>
        <v/>
      </c>
      <c r="I90" s="212" t="str">
        <f t="shared" si="27"/>
        <v/>
      </c>
      <c r="J90" s="212" t="str">
        <f t="shared" si="27"/>
        <v/>
      </c>
      <c r="K90" s="212" t="str">
        <f t="shared" si="27"/>
        <v/>
      </c>
      <c r="L90" s="212" t="str">
        <f t="shared" si="27"/>
        <v/>
      </c>
      <c r="M90" s="212" t="str">
        <f t="shared" si="27"/>
        <v/>
      </c>
      <c r="N90" s="212" t="str">
        <f t="shared" si="27"/>
        <v/>
      </c>
      <c r="O90" s="212" t="str">
        <f t="shared" si="27"/>
        <v/>
      </c>
      <c r="P90" s="212" t="str">
        <f t="shared" si="27"/>
        <v/>
      </c>
      <c r="Q90" s="212" t="str">
        <f t="shared" si="27"/>
        <v/>
      </c>
      <c r="R90" s="212" t="str">
        <f t="shared" si="27"/>
        <v/>
      </c>
      <c r="S90" s="212" t="str">
        <f t="shared" si="27"/>
        <v/>
      </c>
      <c r="T90" s="212" t="str">
        <f t="shared" si="27"/>
        <v/>
      </c>
      <c r="U90" s="212" t="str">
        <f t="shared" si="27"/>
        <v/>
      </c>
      <c r="V90" s="212" t="str">
        <f t="shared" si="27"/>
        <v/>
      </c>
      <c r="W90" s="212" t="str">
        <f t="shared" si="27"/>
        <v/>
      </c>
      <c r="X90" s="212" t="str">
        <f t="shared" si="27"/>
        <v/>
      </c>
      <c r="Y90" s="212" t="str">
        <f t="shared" si="27"/>
        <v/>
      </c>
      <c r="Z90" s="212" t="str">
        <f t="shared" si="27"/>
        <v/>
      </c>
      <c r="AA90" s="212" t="str">
        <f t="shared" si="27"/>
        <v/>
      </c>
      <c r="AB90" s="212" t="str">
        <f t="shared" si="27"/>
        <v/>
      </c>
      <c r="AC90" s="212" t="str">
        <f t="shared" si="27"/>
        <v/>
      </c>
      <c r="AD90" s="212" t="str">
        <f t="shared" si="27"/>
        <v/>
      </c>
      <c r="AE90" s="212" t="str">
        <f t="shared" si="27"/>
        <v/>
      </c>
      <c r="AF90" s="212" t="str">
        <f t="shared" si="27"/>
        <v/>
      </c>
      <c r="AG90" s="213" t="str">
        <f t="shared" si="27"/>
        <v/>
      </c>
      <c r="AH90" s="507" t="str">
        <f>IF(C89="","","閉所日数計")</f>
        <v>閉所日数計</v>
      </c>
      <c r="AI90" s="508" t="str">
        <f>IF(C89="","","対象日数計")</f>
        <v>対象日数計</v>
      </c>
      <c r="AJ90" s="508" t="str">
        <f>IF(C89="","","現場閉所率")</f>
        <v>現場閉所率</v>
      </c>
      <c r="AK90" s="509" t="str">
        <f>IF(C89="","","達成状況")</f>
        <v>達成状況</v>
      </c>
      <c r="AL90" s="502"/>
      <c r="AM90" s="507" t="str">
        <f>IF(C89="","","閉所日数計")</f>
        <v>閉所日数計</v>
      </c>
      <c r="AN90" s="508" t="str">
        <f>IF(C89="","","対象日数計")</f>
        <v>対象日数計</v>
      </c>
      <c r="AO90" s="508" t="str">
        <f>IF(C89="","","現場閉所率")</f>
        <v>現場閉所率</v>
      </c>
      <c r="AP90" s="510" t="str">
        <f>IF(C89="","",IF(C97="","達成状況",""))</f>
        <v>達成状況</v>
      </c>
      <c r="AQ90" s="264"/>
      <c r="AR90" s="264"/>
      <c r="AS90" s="264"/>
      <c r="AT90" s="264"/>
      <c r="AU90" s="264"/>
      <c r="AV90" s="264"/>
      <c r="AW90" s="264"/>
      <c r="AX90" s="264"/>
      <c r="AY90" s="264"/>
      <c r="AZ90" s="264"/>
      <c r="BA90" s="264"/>
      <c r="BB90" s="264"/>
      <c r="BC90" s="264"/>
      <c r="BD90" s="264"/>
      <c r="BE90" s="264"/>
      <c r="BF90" s="264"/>
      <c r="BG90" s="264"/>
      <c r="BH90" s="264"/>
      <c r="BI90" s="264"/>
      <c r="BJ90" s="264"/>
      <c r="BK90" s="264"/>
      <c r="BL90" s="264"/>
      <c r="BM90" s="264"/>
      <c r="BN90" s="264"/>
      <c r="BO90" s="264"/>
      <c r="BP90" s="264"/>
    </row>
    <row r="91" spans="2:69" ht="15" customHeight="1">
      <c r="B91" s="211" t="str">
        <f>IF(C89="","","曜日")</f>
        <v>曜日</v>
      </c>
      <c r="C91" s="214">
        <f>IFERROR(IF(COUNTIF(BD!$F$3:$F$281,週休2日計画実績表!C90)&gt;0,"休",IF(OR(WEEKDAY(C90)=1,WEEKDAY(C90)=7),TEXT(C90,"aaa"),IF(COUNTIF(BD!$B$3:$B$548,週休2日計画実績表!C90)&gt;0,"祝",週休2日計画実績表!C90))),"")</f>
        <v>45931</v>
      </c>
      <c r="D91" s="214">
        <f>IFERROR(IF(COUNTIF(BD!$F$3:$F$281,週休2日計画実績表!D90)&gt;0,"休",IF(OR(WEEKDAY(D90)=1,WEEKDAY(D90)=7),TEXT(D90,"aaa"),IF(COUNTIF(BD!$B$3:$B$548,週休2日計画実績表!D90)&gt;0,"祝",週休2日計画実績表!D90))),"")</f>
        <v>45932</v>
      </c>
      <c r="E91" s="214" t="str">
        <f>IFERROR(IF(COUNTIF(BD!$F$3:$F$281,週休2日計画実績表!E90)&gt;0,"休",IF(OR(WEEKDAY(E90)=1,WEEKDAY(E90)=7),TEXT(E90,"aaa"),IF(COUNTIF(BD!$B$3:$B$548,週休2日計画実績表!E90)&gt;0,"祝",週休2日計画実績表!E90))),"")</f>
        <v/>
      </c>
      <c r="F91" s="214" t="str">
        <f>IFERROR(IF(COUNTIF(BD!$F$3:$F$281,週休2日計画実績表!F90)&gt;0,"休",IF(OR(WEEKDAY(F90)=1,WEEKDAY(F90)=7),TEXT(F90,"aaa"),IF(COUNTIF(BD!$B$3:$B$548,週休2日計画実績表!F90)&gt;0,"祝",週休2日計画実績表!F90))),"")</f>
        <v/>
      </c>
      <c r="G91" s="214" t="str">
        <f>IFERROR(IF(COUNTIF(BD!$F$3:$F$281,週休2日計画実績表!G90)&gt;0,"休",IF(OR(WEEKDAY(G90)=1,WEEKDAY(G90)=7),TEXT(G90,"aaa"),IF(COUNTIF(BD!$B$3:$B$548,週休2日計画実績表!G90)&gt;0,"祝",週休2日計画実績表!G90))),"")</f>
        <v/>
      </c>
      <c r="H91" s="214" t="str">
        <f>IFERROR(IF(COUNTIF(BD!$F$3:$F$281,週休2日計画実績表!H90)&gt;0,"休",IF(OR(WEEKDAY(H90)=1,WEEKDAY(H90)=7),TEXT(H90,"aaa"),IF(COUNTIF(BD!$B$3:$B$548,週休2日計画実績表!H90)&gt;0,"祝",週休2日計画実績表!H90))),"")</f>
        <v/>
      </c>
      <c r="I91" s="214" t="str">
        <f>IFERROR(IF(COUNTIF(BD!$F$3:$F$281,週休2日計画実績表!I90)&gt;0,"休",IF(OR(WEEKDAY(I90)=1,WEEKDAY(I90)=7),TEXT(I90,"aaa"),IF(COUNTIF(BD!$B$3:$B$548,週休2日計画実績表!I90)&gt;0,"祝",週休2日計画実績表!I90))),"")</f>
        <v/>
      </c>
      <c r="J91" s="214" t="str">
        <f>IFERROR(IF(COUNTIF(BD!$F$3:$F$281,週休2日計画実績表!J90)&gt;0,"休",IF(OR(WEEKDAY(J90)=1,WEEKDAY(J90)=7),TEXT(J90,"aaa"),IF(COUNTIF(BD!$B$3:$B$548,週休2日計画実績表!J90)&gt;0,"祝",週休2日計画実績表!J90))),"")</f>
        <v/>
      </c>
      <c r="K91" s="214" t="str">
        <f>IFERROR(IF(COUNTIF(BD!$F$3:$F$281,週休2日計画実績表!K90)&gt;0,"休",IF(OR(WEEKDAY(K90)=1,WEEKDAY(K90)=7),TEXT(K90,"aaa"),IF(COUNTIF(BD!$B$3:$B$548,週休2日計画実績表!K90)&gt;0,"祝",週休2日計画実績表!K90))),"")</f>
        <v/>
      </c>
      <c r="L91" s="214" t="str">
        <f>IFERROR(IF(COUNTIF(BD!$F$3:$F$281,週休2日計画実績表!L90)&gt;0,"休",IF(OR(WEEKDAY(L90)=1,WEEKDAY(L90)=7),TEXT(L90,"aaa"),IF(COUNTIF(BD!$B$3:$B$548,週休2日計画実績表!L90)&gt;0,"祝",週休2日計画実績表!L90))),"")</f>
        <v/>
      </c>
      <c r="M91" s="214" t="str">
        <f>IFERROR(IF(COUNTIF(BD!$F$3:$F$281,週休2日計画実績表!M90)&gt;0,"休",IF(OR(WEEKDAY(M90)=1,WEEKDAY(M90)=7),TEXT(M90,"aaa"),IF(COUNTIF(BD!$B$3:$B$548,週休2日計画実績表!M90)&gt;0,"祝",週休2日計画実績表!M90))),"")</f>
        <v/>
      </c>
      <c r="N91" s="214" t="str">
        <f>IFERROR(IF(COUNTIF(BD!$F$3:$F$281,週休2日計画実績表!N90)&gt;0,"休",IF(OR(WEEKDAY(N90)=1,WEEKDAY(N90)=7),TEXT(N90,"aaa"),IF(COUNTIF(BD!$B$3:$B$548,週休2日計画実績表!N90)&gt;0,"祝",週休2日計画実績表!N90))),"")</f>
        <v/>
      </c>
      <c r="O91" s="214" t="str">
        <f>IFERROR(IF(COUNTIF(BD!$F$3:$F$281,週休2日計画実績表!O90)&gt;0,"休",IF(OR(WEEKDAY(O90)=1,WEEKDAY(O90)=7),TEXT(O90,"aaa"),IF(COUNTIF(BD!$B$3:$B$548,週休2日計画実績表!O90)&gt;0,"祝",週休2日計画実績表!O90))),"")</f>
        <v/>
      </c>
      <c r="P91" s="214" t="str">
        <f>IFERROR(IF(COUNTIF(BD!$F$3:$F$281,週休2日計画実績表!P90)&gt;0,"休",IF(OR(WEEKDAY(P90)=1,WEEKDAY(P90)=7),TEXT(P90,"aaa"),IF(COUNTIF(BD!$B$3:$B$548,週休2日計画実績表!P90)&gt;0,"祝",週休2日計画実績表!P90))),"")</f>
        <v/>
      </c>
      <c r="Q91" s="214" t="str">
        <f>IFERROR(IF(COUNTIF(BD!$F$3:$F$281,週休2日計画実績表!Q90)&gt;0,"休",IF(OR(WEEKDAY(Q90)=1,WEEKDAY(Q90)=7),TEXT(Q90,"aaa"),IF(COUNTIF(BD!$B$3:$B$548,週休2日計画実績表!Q90)&gt;0,"祝",週休2日計画実績表!Q90))),"")</f>
        <v/>
      </c>
      <c r="R91" s="214" t="str">
        <f>IFERROR(IF(COUNTIF(BD!$F$3:$F$281,週休2日計画実績表!R90)&gt;0,"休",IF(OR(WEEKDAY(R90)=1,WEEKDAY(R90)=7),TEXT(R90,"aaa"),IF(COUNTIF(BD!$B$3:$B$548,週休2日計画実績表!R90)&gt;0,"祝",週休2日計画実績表!R90))),"")</f>
        <v/>
      </c>
      <c r="S91" s="214" t="str">
        <f>IFERROR(IF(COUNTIF(BD!$F$3:$F$281,週休2日計画実績表!S90)&gt;0,"休",IF(OR(WEEKDAY(S90)=1,WEEKDAY(S90)=7),TEXT(S90,"aaa"),IF(COUNTIF(BD!$B$3:$B$548,週休2日計画実績表!S90)&gt;0,"祝",週休2日計画実績表!S90))),"")</f>
        <v/>
      </c>
      <c r="T91" s="214" t="str">
        <f>IFERROR(IF(COUNTIF(BD!$F$3:$F$281,週休2日計画実績表!T90)&gt;0,"休",IF(OR(WEEKDAY(T90)=1,WEEKDAY(T90)=7),TEXT(T90,"aaa"),IF(COUNTIF(BD!$B$3:$B$548,週休2日計画実績表!T90)&gt;0,"祝",週休2日計画実績表!T90))),"")</f>
        <v/>
      </c>
      <c r="U91" s="214" t="str">
        <f>IFERROR(IF(COUNTIF(BD!$F$3:$F$281,週休2日計画実績表!U90)&gt;0,"休",IF(OR(WEEKDAY(U90)=1,WEEKDAY(U90)=7),TEXT(U90,"aaa"),IF(COUNTIF(BD!$B$3:$B$548,週休2日計画実績表!U90)&gt;0,"祝",週休2日計画実績表!U90))),"")</f>
        <v/>
      </c>
      <c r="V91" s="214" t="str">
        <f>IFERROR(IF(COUNTIF(BD!$F$3:$F$281,週休2日計画実績表!V90)&gt;0,"休",IF(OR(WEEKDAY(V90)=1,WEEKDAY(V90)=7),TEXT(V90,"aaa"),IF(COUNTIF(BD!$B$3:$B$548,週休2日計画実績表!V90)&gt;0,"祝",週休2日計画実績表!V90))),"")</f>
        <v/>
      </c>
      <c r="W91" s="214" t="str">
        <f>IFERROR(IF(COUNTIF(BD!$F$3:$F$281,週休2日計画実績表!W90)&gt;0,"休",IF(OR(WEEKDAY(W90)=1,WEEKDAY(W90)=7),TEXT(W90,"aaa"),IF(COUNTIF(BD!$B$3:$B$548,週休2日計画実績表!W90)&gt;0,"祝",週休2日計画実績表!W90))),"")</f>
        <v/>
      </c>
      <c r="X91" s="214" t="str">
        <f>IFERROR(IF(COUNTIF(BD!$F$3:$F$281,週休2日計画実績表!X90)&gt;0,"休",IF(OR(WEEKDAY(X90)=1,WEEKDAY(X90)=7),TEXT(X90,"aaa"),IF(COUNTIF(BD!$B$3:$B$548,週休2日計画実績表!X90)&gt;0,"祝",週休2日計画実績表!X90))),"")</f>
        <v/>
      </c>
      <c r="Y91" s="214" t="str">
        <f>IFERROR(IF(COUNTIF(BD!$F$3:$F$281,週休2日計画実績表!Y90)&gt;0,"休",IF(OR(WEEKDAY(Y90)=1,WEEKDAY(Y90)=7),TEXT(Y90,"aaa"),IF(COUNTIF(BD!$B$3:$B$548,週休2日計画実績表!Y90)&gt;0,"祝",週休2日計画実績表!Y90))),"")</f>
        <v/>
      </c>
      <c r="Z91" s="214" t="str">
        <f>IFERROR(IF(COUNTIF(BD!$F$3:$F$281,週休2日計画実績表!Z90)&gt;0,"休",IF(OR(WEEKDAY(Z90)=1,WEEKDAY(Z90)=7),TEXT(Z90,"aaa"),IF(COUNTIF(BD!$B$3:$B$548,週休2日計画実績表!Z90)&gt;0,"祝",週休2日計画実績表!Z90))),"")</f>
        <v/>
      </c>
      <c r="AA91" s="214" t="str">
        <f>IFERROR(IF(COUNTIF(BD!$F$3:$F$281,週休2日計画実績表!AA90)&gt;0,"休",IF(OR(WEEKDAY(AA90)=1,WEEKDAY(AA90)=7),TEXT(AA90,"aaa"),IF(COUNTIF(BD!$B$3:$B$548,週休2日計画実績表!AA90)&gt;0,"祝",週休2日計画実績表!AA90))),"")</f>
        <v/>
      </c>
      <c r="AB91" s="214" t="str">
        <f>IFERROR(IF(COUNTIF(BD!$F$3:$F$281,週休2日計画実績表!AB90)&gt;0,"休",IF(OR(WEEKDAY(AB90)=1,WEEKDAY(AB90)=7),TEXT(AB90,"aaa"),IF(COUNTIF(BD!$B$3:$B$548,週休2日計画実績表!AB90)&gt;0,"祝",週休2日計画実績表!AB90))),"")</f>
        <v/>
      </c>
      <c r="AC91" s="214" t="str">
        <f>IFERROR(IF(COUNTIF(BD!$F$3:$F$281,週休2日計画実績表!AC90)&gt;0,"休",IF(OR(WEEKDAY(AC90)=1,WEEKDAY(AC90)=7),TEXT(AC90,"aaa"),IF(COUNTIF(BD!$B$3:$B$548,週休2日計画実績表!AC90)&gt;0,"祝",週休2日計画実績表!AC90))),"")</f>
        <v/>
      </c>
      <c r="AD91" s="214" t="str">
        <f>IFERROR(IF(COUNTIF(BD!$F$3:$F$281,週休2日計画実績表!AD90)&gt;0,"休",IF(OR(WEEKDAY(AD90)=1,WEEKDAY(AD90)=7),TEXT(AD90,"aaa"),IF(COUNTIF(BD!$B$3:$B$548,週休2日計画実績表!AD90)&gt;0,"祝",週休2日計画実績表!AD90))),"")</f>
        <v/>
      </c>
      <c r="AE91" s="214" t="str">
        <f>IFERROR(IF(COUNTIF(BD!$F$3:$F$281,週休2日計画実績表!AE90)&gt;0,"休",IF(OR(WEEKDAY(AE90)=1,WEEKDAY(AE90)=7),TEXT(AE90,"aaa"),IF(COUNTIF(BD!$B$3:$B$548,週休2日計画実績表!AE90)&gt;0,"祝",週休2日計画実績表!AE90))),"")</f>
        <v/>
      </c>
      <c r="AF91" s="214" t="str">
        <f>IFERROR(IF(COUNTIF(BD!$F$3:$F$281,週休2日計画実績表!AF90)&gt;0,"休",IF(OR(WEEKDAY(AF90)=1,WEEKDAY(AF90)=7),TEXT(AF90,"aaa"),IF(COUNTIF(BD!$B$3:$B$548,週休2日計画実績表!AF90)&gt;0,"祝",週休2日計画実績表!AF90))),"")</f>
        <v/>
      </c>
      <c r="AG91" s="233" t="str">
        <f>IFERROR(IF(COUNTIF(BD!$F$3:$F$281,週休2日計画実績表!AG90)&gt;0,"休",IF(OR(WEEKDAY(AG90)=1,WEEKDAY(AG90)=7),TEXT(AG90,"aaa"),IF(COUNTIF(BD!$B$3:$B$548,週休2日計画実績表!AG90)&gt;0,"祝",週休2日計画実績表!AG90))),"")</f>
        <v/>
      </c>
      <c r="AH91" s="507"/>
      <c r="AI91" s="508"/>
      <c r="AJ91" s="508"/>
      <c r="AK91" s="509"/>
      <c r="AL91" s="502"/>
      <c r="AM91" s="507"/>
      <c r="AN91" s="508"/>
      <c r="AO91" s="508"/>
      <c r="AP91" s="510"/>
      <c r="AQ91" s="264"/>
      <c r="AR91" s="264"/>
      <c r="AS91" s="264"/>
      <c r="AT91" s="264"/>
      <c r="AU91" s="264"/>
      <c r="AV91" s="264"/>
      <c r="AW91" s="264"/>
      <c r="AX91" s="264"/>
      <c r="AY91" s="264"/>
      <c r="AZ91" s="264"/>
      <c r="BA91" s="264"/>
      <c r="BB91" s="264"/>
      <c r="BC91" s="264"/>
      <c r="BD91" s="264"/>
      <c r="BE91" s="264"/>
      <c r="BF91" s="264"/>
      <c r="BG91" s="264"/>
      <c r="BH91" s="264"/>
      <c r="BI91" s="264"/>
      <c r="BJ91" s="264"/>
      <c r="BK91" s="264"/>
      <c r="BL91" s="264"/>
      <c r="BM91" s="264"/>
      <c r="BN91" s="264"/>
      <c r="BO91" s="264"/>
      <c r="BP91" s="264"/>
      <c r="BQ91" s="215"/>
    </row>
    <row r="92" spans="2:69" ht="15" hidden="1" customHeight="1">
      <c r="B92" s="211"/>
      <c r="C92" s="214" t="str">
        <f t="shared" ref="C92:F92" si="28">IF(OR(C91="",C91="休"),"","有")</f>
        <v>有</v>
      </c>
      <c r="D92" s="214" t="str">
        <f t="shared" si="28"/>
        <v>有</v>
      </c>
      <c r="E92" s="214" t="str">
        <f t="shared" si="28"/>
        <v/>
      </c>
      <c r="F92" s="214" t="str">
        <f t="shared" si="28"/>
        <v/>
      </c>
      <c r="G92" s="214" t="str">
        <f>IF(OR(G91="",G91="休"),"","有")</f>
        <v/>
      </c>
      <c r="H92" s="214" t="str">
        <f t="shared" ref="H92:AG92" si="29">IF(OR(H91="",H91="休"),"","有")</f>
        <v/>
      </c>
      <c r="I92" s="214" t="str">
        <f t="shared" si="29"/>
        <v/>
      </c>
      <c r="J92" s="214" t="str">
        <f t="shared" si="29"/>
        <v/>
      </c>
      <c r="K92" s="214" t="str">
        <f t="shared" si="29"/>
        <v/>
      </c>
      <c r="L92" s="214" t="str">
        <f t="shared" si="29"/>
        <v/>
      </c>
      <c r="M92" s="214" t="str">
        <f t="shared" si="29"/>
        <v/>
      </c>
      <c r="N92" s="214" t="str">
        <f t="shared" si="29"/>
        <v/>
      </c>
      <c r="O92" s="214" t="str">
        <f t="shared" si="29"/>
        <v/>
      </c>
      <c r="P92" s="214" t="str">
        <f t="shared" si="29"/>
        <v/>
      </c>
      <c r="Q92" s="214" t="str">
        <f t="shared" si="29"/>
        <v/>
      </c>
      <c r="R92" s="214" t="str">
        <f t="shared" si="29"/>
        <v/>
      </c>
      <c r="S92" s="214" t="str">
        <f t="shared" si="29"/>
        <v/>
      </c>
      <c r="T92" s="214" t="str">
        <f t="shared" si="29"/>
        <v/>
      </c>
      <c r="U92" s="214" t="str">
        <f t="shared" si="29"/>
        <v/>
      </c>
      <c r="V92" s="214" t="str">
        <f t="shared" si="29"/>
        <v/>
      </c>
      <c r="W92" s="214" t="str">
        <f t="shared" si="29"/>
        <v/>
      </c>
      <c r="X92" s="214" t="str">
        <f t="shared" si="29"/>
        <v/>
      </c>
      <c r="Y92" s="214" t="str">
        <f t="shared" si="29"/>
        <v/>
      </c>
      <c r="Z92" s="214" t="str">
        <f t="shared" si="29"/>
        <v/>
      </c>
      <c r="AA92" s="214" t="str">
        <f t="shared" si="29"/>
        <v/>
      </c>
      <c r="AB92" s="214" t="str">
        <f t="shared" si="29"/>
        <v/>
      </c>
      <c r="AC92" s="214" t="str">
        <f t="shared" si="29"/>
        <v/>
      </c>
      <c r="AD92" s="214" t="str">
        <f t="shared" si="29"/>
        <v/>
      </c>
      <c r="AE92" s="214" t="str">
        <f t="shared" si="29"/>
        <v/>
      </c>
      <c r="AF92" s="214" t="str">
        <f t="shared" si="29"/>
        <v/>
      </c>
      <c r="AG92" s="233" t="str">
        <f t="shared" si="29"/>
        <v/>
      </c>
      <c r="AH92" s="507"/>
      <c r="AI92" s="508"/>
      <c r="AJ92" s="508"/>
      <c r="AK92" s="509"/>
      <c r="AL92" s="502"/>
      <c r="AM92" s="507"/>
      <c r="AN92" s="508"/>
      <c r="AO92" s="508"/>
      <c r="AP92" s="510"/>
      <c r="AQ92" s="264"/>
      <c r="AR92" s="264"/>
      <c r="AS92" s="264"/>
      <c r="AT92" s="264"/>
      <c r="AU92" s="264"/>
      <c r="AV92" s="264"/>
      <c r="AW92" s="264"/>
      <c r="AX92" s="264"/>
      <c r="AY92" s="264"/>
      <c r="AZ92" s="264"/>
      <c r="BA92" s="264"/>
      <c r="BB92" s="264"/>
      <c r="BC92" s="264"/>
      <c r="BD92" s="264"/>
      <c r="BE92" s="264"/>
      <c r="BF92" s="264"/>
      <c r="BG92" s="264"/>
      <c r="BH92" s="264"/>
      <c r="BI92" s="264"/>
      <c r="BJ92" s="264"/>
      <c r="BK92" s="264"/>
      <c r="BL92" s="264"/>
      <c r="BM92" s="264"/>
      <c r="BN92" s="264"/>
      <c r="BO92" s="264"/>
      <c r="BP92" s="264"/>
      <c r="BQ92" s="215"/>
    </row>
    <row r="93" spans="2:69" s="220" customFormat="1" ht="60" customHeight="1">
      <c r="B93" s="216" t="str">
        <f>IF(C89="","","行事")</f>
        <v>行事</v>
      </c>
      <c r="C93" s="217"/>
      <c r="D93" s="217"/>
      <c r="E93" s="217"/>
      <c r="F93" s="217"/>
      <c r="G93" s="217"/>
      <c r="H93" s="217"/>
      <c r="I93" s="217"/>
      <c r="J93" s="217"/>
      <c r="K93" s="217"/>
      <c r="L93" s="217"/>
      <c r="M93" s="217"/>
      <c r="N93" s="217"/>
      <c r="O93" s="217"/>
      <c r="P93" s="217"/>
      <c r="Q93" s="217"/>
      <c r="R93" s="217"/>
      <c r="S93" s="217"/>
      <c r="T93" s="217"/>
      <c r="U93" s="217"/>
      <c r="V93" s="217"/>
      <c r="W93" s="217"/>
      <c r="X93" s="217"/>
      <c r="Y93" s="217"/>
      <c r="Z93" s="217"/>
      <c r="AA93" s="217"/>
      <c r="AB93" s="217"/>
      <c r="AC93" s="217"/>
      <c r="AD93" s="217"/>
      <c r="AE93" s="217"/>
      <c r="AF93" s="217"/>
      <c r="AG93" s="218"/>
      <c r="AH93" s="507"/>
      <c r="AI93" s="508"/>
      <c r="AJ93" s="508"/>
      <c r="AK93" s="509"/>
      <c r="AL93" s="502"/>
      <c r="AM93" s="507"/>
      <c r="AN93" s="508"/>
      <c r="AO93" s="508"/>
      <c r="AP93" s="510"/>
      <c r="AQ93" s="264"/>
      <c r="AR93" s="264"/>
      <c r="AS93" s="264"/>
      <c r="AT93" s="264"/>
      <c r="AU93" s="264"/>
      <c r="AV93" s="264"/>
      <c r="AW93" s="264"/>
      <c r="AX93" s="264"/>
      <c r="AY93" s="264"/>
      <c r="AZ93" s="264"/>
      <c r="BA93" s="264"/>
      <c r="BB93" s="264"/>
      <c r="BC93" s="264"/>
      <c r="BD93" s="264"/>
      <c r="BE93" s="264"/>
      <c r="BF93" s="264"/>
      <c r="BG93" s="264"/>
      <c r="BH93" s="264"/>
      <c r="BI93" s="264"/>
      <c r="BJ93" s="264"/>
      <c r="BK93" s="264"/>
      <c r="BL93" s="264"/>
      <c r="BM93" s="264"/>
      <c r="BN93" s="264"/>
      <c r="BO93" s="264"/>
      <c r="BP93" s="264"/>
      <c r="BQ93" s="219"/>
    </row>
    <row r="94" spans="2:69" s="224" customFormat="1" ht="15" customHeight="1">
      <c r="B94" s="211" t="str">
        <f>IF(C89="","","計画")</f>
        <v>計画</v>
      </c>
      <c r="C94" s="221"/>
      <c r="D94" s="221"/>
      <c r="E94" s="221"/>
      <c r="F94" s="221"/>
      <c r="G94" s="221"/>
      <c r="H94" s="221"/>
      <c r="I94" s="221"/>
      <c r="J94" s="221"/>
      <c r="K94" s="221"/>
      <c r="L94" s="221"/>
      <c r="M94" s="221"/>
      <c r="N94" s="221"/>
      <c r="O94" s="221"/>
      <c r="P94" s="221"/>
      <c r="Q94" s="221"/>
      <c r="R94" s="221"/>
      <c r="S94" s="221"/>
      <c r="T94" s="221"/>
      <c r="U94" s="221"/>
      <c r="V94" s="221"/>
      <c r="W94" s="221"/>
      <c r="X94" s="221"/>
      <c r="Y94" s="221"/>
      <c r="Z94" s="221"/>
      <c r="AA94" s="221"/>
      <c r="AB94" s="221"/>
      <c r="AC94" s="221"/>
      <c r="AD94" s="221"/>
      <c r="AE94" s="221"/>
      <c r="AF94" s="221"/>
      <c r="AG94" s="235"/>
      <c r="AH94" s="211">
        <f>IF(C89="","",COUNTIF(C94:AG94,"○"))</f>
        <v>0</v>
      </c>
      <c r="AI94" s="221">
        <f>IF(C89="","",COUNTA(C90:AG90)-COUNTIF(C92:AG92,"")-COUNTIF(C94:AG94,"/"))</f>
        <v>2</v>
      </c>
      <c r="AJ94" s="222">
        <f>IF(C89="","",IFERROR(AH94/AI94,""))</f>
        <v>0</v>
      </c>
      <c r="AK94" s="223" t="str">
        <f>IF(C89="","",IF(AI94=0,"",IF(COUNTIFS(C91:AG91,"日",C94:AG94,"")+COUNTIFS(C91:AG91,"日",C94:AG94,"○")+COUNTIFS(C91:AG91,"土",C94:AG94,"")+COUNTIFS(C91:AG91,"土",C94:AG94,"○")&lt;=COUNTIF(C94:AG94,"○"),"○",IF(AH94/AI94&gt;=2/7,"○","-"))))</f>
        <v>○</v>
      </c>
      <c r="AM94" s="211">
        <f>IF(C89="","",AM86+AH94)</f>
        <v>0</v>
      </c>
      <c r="AN94" s="221">
        <f>IF(C89="","",AN86+AI94)</f>
        <v>266</v>
      </c>
      <c r="AO94" s="222">
        <f>IFERROR(AM94/AN94,"")</f>
        <v>0</v>
      </c>
      <c r="AP94" s="225" t="str">
        <f>IF(C89="","",IF(C97="",IF(AM94/AN94&gt;=2/7,"OK","NG"),""))</f>
        <v>NG</v>
      </c>
      <c r="AQ94" s="262"/>
      <c r="AR94" s="262"/>
      <c r="AS94" s="262"/>
      <c r="AT94" s="262"/>
      <c r="AU94" s="262"/>
      <c r="AV94" s="262"/>
      <c r="AW94" s="262"/>
      <c r="AX94" s="262"/>
      <c r="AY94" s="262"/>
      <c r="AZ94" s="262"/>
      <c r="BA94" s="262"/>
      <c r="BB94" s="262"/>
      <c r="BC94" s="262"/>
      <c r="BD94" s="262"/>
      <c r="BE94" s="262"/>
      <c r="BF94" s="262"/>
      <c r="BG94" s="262"/>
      <c r="BH94" s="262"/>
      <c r="BI94" s="262"/>
      <c r="BJ94" s="262"/>
      <c r="BK94" s="262"/>
      <c r="BL94" s="262"/>
      <c r="BM94" s="262"/>
      <c r="BN94" s="262"/>
      <c r="BO94" s="262"/>
      <c r="BP94" s="262"/>
      <c r="BQ94" s="226"/>
    </row>
    <row r="95" spans="2:69" s="224" customFormat="1" ht="15" customHeight="1" thickBot="1">
      <c r="B95" s="227" t="str">
        <f>IF(C89="","","実施")</f>
        <v>実施</v>
      </c>
      <c r="C95" s="228"/>
      <c r="D95" s="228"/>
      <c r="E95" s="228"/>
      <c r="F95" s="228"/>
      <c r="G95" s="228"/>
      <c r="H95" s="228"/>
      <c r="I95" s="228"/>
      <c r="J95" s="228"/>
      <c r="K95" s="228"/>
      <c r="L95" s="228"/>
      <c r="M95" s="228"/>
      <c r="N95" s="228"/>
      <c r="O95" s="228"/>
      <c r="P95" s="228"/>
      <c r="Q95" s="228"/>
      <c r="R95" s="228"/>
      <c r="S95" s="228"/>
      <c r="T95" s="228"/>
      <c r="U95" s="228"/>
      <c r="V95" s="228"/>
      <c r="W95" s="228"/>
      <c r="X95" s="228"/>
      <c r="Y95" s="228"/>
      <c r="Z95" s="228"/>
      <c r="AA95" s="228"/>
      <c r="AB95" s="228"/>
      <c r="AC95" s="228"/>
      <c r="AD95" s="228"/>
      <c r="AE95" s="228"/>
      <c r="AF95" s="228"/>
      <c r="AG95" s="234"/>
      <c r="AH95" s="227">
        <f>IF(C89="","",COUNTIF(C95:AG95,"●"))</f>
        <v>0</v>
      </c>
      <c r="AI95" s="228">
        <f>IF(C89="","",COUNTA(C90:AG90)-COUNTIF(C92:AG92,"")-COUNTIF(C95:AG95,"/"))</f>
        <v>2</v>
      </c>
      <c r="AJ95" s="229">
        <f>IF(C89="","",IFERROR(AH95/AI95,""))</f>
        <v>0</v>
      </c>
      <c r="AK95" s="230" t="str">
        <f>IF(C89="","",IF(AI95=0,"",IF(COUNTIFS(C91:AG91,"日",C95:AG95,"")+COUNTIFS(C91:AG91,"日",C95:AG95,"●")+COUNTIFS(C91:AG91,"土",C95:AG95,"")+COUNTIFS(C91:AG91,"土",C95:AG95,"●")&lt;=COUNTIF(C95:AG95,"●"),"○",IF(AH95/AI95&gt;=2/7,"○","-"))))</f>
        <v>○</v>
      </c>
      <c r="AM95" s="227">
        <f>IF(C89="","",AM87+AH95)</f>
        <v>0</v>
      </c>
      <c r="AN95" s="228">
        <f>IF(C89="","",AN87+AI95)</f>
        <v>266</v>
      </c>
      <c r="AO95" s="229">
        <f>IFERROR(AM95/AN95,"")</f>
        <v>0</v>
      </c>
      <c r="AP95" s="231" t="str">
        <f>IF(C89="","",IF(C97="",IF(AM95/AN95&gt;=2/7,"OK","NG"),""))</f>
        <v>NG</v>
      </c>
      <c r="AQ95" s="263"/>
      <c r="AR95" s="263"/>
      <c r="AS95" s="263"/>
      <c r="AT95" s="263"/>
      <c r="AU95" s="263"/>
      <c r="AV95" s="263"/>
      <c r="AW95" s="263"/>
      <c r="AX95" s="263"/>
      <c r="AY95" s="263"/>
      <c r="AZ95" s="263"/>
      <c r="BA95" s="263"/>
      <c r="BB95" s="263"/>
      <c r="BC95" s="263"/>
      <c r="BD95" s="263"/>
      <c r="BE95" s="263"/>
      <c r="BF95" s="263"/>
      <c r="BG95" s="263"/>
      <c r="BH95" s="263"/>
      <c r="BI95" s="263"/>
      <c r="BJ95" s="263"/>
      <c r="BK95" s="263"/>
      <c r="BL95" s="263"/>
      <c r="BM95" s="263"/>
      <c r="BN95" s="263"/>
      <c r="BO95" s="263"/>
      <c r="BP95" s="263"/>
      <c r="BQ95" s="215"/>
    </row>
    <row r="96" spans="2:69" ht="18" customHeight="1" thickBot="1">
      <c r="AP96" s="224"/>
      <c r="AQ96" s="224"/>
      <c r="AR96" s="224"/>
      <c r="AS96" s="224"/>
      <c r="AT96" s="224"/>
      <c r="AU96" s="224"/>
      <c r="AV96" s="224"/>
      <c r="AW96" s="224"/>
      <c r="AX96" s="224"/>
      <c r="AY96" s="224"/>
      <c r="AZ96" s="224"/>
      <c r="BA96" s="224"/>
      <c r="BB96" s="224"/>
      <c r="BC96" s="224"/>
      <c r="BD96" s="224"/>
      <c r="BE96" s="224"/>
      <c r="BF96" s="224"/>
      <c r="BG96" s="224"/>
      <c r="BH96" s="224"/>
      <c r="BI96" s="224"/>
      <c r="BJ96" s="224"/>
      <c r="BK96" s="224"/>
      <c r="BL96" s="224"/>
      <c r="BM96" s="224"/>
      <c r="BN96" s="224"/>
      <c r="BO96" s="224"/>
      <c r="BP96" s="224"/>
      <c r="BQ96" s="232"/>
    </row>
    <row r="97" spans="2:69" ht="16.899999999999999" customHeight="1">
      <c r="B97" s="210" t="str">
        <f>IF(C97="","","月")</f>
        <v/>
      </c>
      <c r="C97" s="496" t="str">
        <f>IFERROR(IF(EOMONTH(C89,0)+1&gt;$L$5,"",EOMONTH(C89,0)+1),"")</f>
        <v/>
      </c>
      <c r="D97" s="497"/>
      <c r="E97" s="497"/>
      <c r="F97" s="497"/>
      <c r="G97" s="497"/>
      <c r="H97" s="497"/>
      <c r="I97" s="497"/>
      <c r="J97" s="497"/>
      <c r="K97" s="497"/>
      <c r="L97" s="497"/>
      <c r="M97" s="497"/>
      <c r="N97" s="497"/>
      <c r="O97" s="497"/>
      <c r="P97" s="497"/>
      <c r="Q97" s="497"/>
      <c r="R97" s="497"/>
      <c r="S97" s="497"/>
      <c r="T97" s="497"/>
      <c r="U97" s="497"/>
      <c r="V97" s="497"/>
      <c r="W97" s="497"/>
      <c r="X97" s="497"/>
      <c r="Y97" s="497"/>
      <c r="Z97" s="497"/>
      <c r="AA97" s="497"/>
      <c r="AB97" s="497"/>
      <c r="AC97" s="497"/>
      <c r="AD97" s="497"/>
      <c r="AE97" s="497"/>
      <c r="AF97" s="497"/>
      <c r="AG97" s="497"/>
      <c r="AH97" s="498" t="str">
        <f>IF(C97="","","月単位")</f>
        <v/>
      </c>
      <c r="AI97" s="499"/>
      <c r="AJ97" s="499"/>
      <c r="AK97" s="500"/>
      <c r="AL97" s="501"/>
      <c r="AM97" s="498" t="str">
        <f>IF(C97="","","累計")</f>
        <v/>
      </c>
      <c r="AN97" s="499"/>
      <c r="AO97" s="499"/>
      <c r="AP97" s="500"/>
      <c r="AQ97" s="260"/>
      <c r="AR97" s="260"/>
      <c r="AS97" s="260"/>
      <c r="AT97" s="260"/>
      <c r="AU97" s="260"/>
      <c r="AV97" s="260"/>
      <c r="AW97" s="260"/>
      <c r="AX97" s="260"/>
      <c r="AY97" s="260"/>
      <c r="AZ97" s="260"/>
      <c r="BA97" s="260"/>
      <c r="BB97" s="260"/>
      <c r="BC97" s="260"/>
      <c r="BD97" s="260"/>
      <c r="BE97" s="260"/>
      <c r="BF97" s="260"/>
      <c r="BG97" s="260"/>
      <c r="BH97" s="260"/>
      <c r="BI97" s="260"/>
      <c r="BJ97" s="260"/>
      <c r="BK97" s="260"/>
      <c r="BL97" s="260"/>
      <c r="BM97" s="260"/>
      <c r="BN97" s="260"/>
      <c r="BO97" s="260"/>
      <c r="BP97" s="260"/>
    </row>
    <row r="98" spans="2:69" ht="15" customHeight="1">
      <c r="B98" s="211" t="str">
        <f>IF(C97="","","日")</f>
        <v/>
      </c>
      <c r="C98" s="212" t="str">
        <f>IF($C97="","",IF($C97+COLUMN(C98)-COLUMN($B98)-1&gt;$L$5,"",IF($C97+COLUMN(C98)-COLUMN($B98)-1&gt;=EOMONTH($C97,0)+1,"",$C97+COLUMN(C98)-COLUMN($B98)-1)))</f>
        <v/>
      </c>
      <c r="D98" s="212" t="str">
        <f t="shared" ref="D98:AG98" si="30">IF($C97="","",IF($C97+COLUMN(D98)-COLUMN($B98)-1&gt;$L$5,"",IF($C97+COLUMN(D98)-COLUMN($B98)-1&gt;=EOMONTH($C97,0)+1,"",$C97+COLUMN(D98)-COLUMN($B98)-1)))</f>
        <v/>
      </c>
      <c r="E98" s="212" t="str">
        <f t="shared" si="30"/>
        <v/>
      </c>
      <c r="F98" s="212" t="str">
        <f t="shared" si="30"/>
        <v/>
      </c>
      <c r="G98" s="212" t="str">
        <f t="shared" si="30"/>
        <v/>
      </c>
      <c r="H98" s="212" t="str">
        <f t="shared" si="30"/>
        <v/>
      </c>
      <c r="I98" s="212" t="str">
        <f t="shared" si="30"/>
        <v/>
      </c>
      <c r="J98" s="212" t="str">
        <f t="shared" si="30"/>
        <v/>
      </c>
      <c r="K98" s="212" t="str">
        <f t="shared" si="30"/>
        <v/>
      </c>
      <c r="L98" s="212" t="str">
        <f t="shared" si="30"/>
        <v/>
      </c>
      <c r="M98" s="212" t="str">
        <f t="shared" si="30"/>
        <v/>
      </c>
      <c r="N98" s="212" t="str">
        <f t="shared" si="30"/>
        <v/>
      </c>
      <c r="O98" s="212" t="str">
        <f t="shared" si="30"/>
        <v/>
      </c>
      <c r="P98" s="212" t="str">
        <f t="shared" si="30"/>
        <v/>
      </c>
      <c r="Q98" s="212" t="str">
        <f t="shared" si="30"/>
        <v/>
      </c>
      <c r="R98" s="212" t="str">
        <f t="shared" si="30"/>
        <v/>
      </c>
      <c r="S98" s="212" t="str">
        <f t="shared" si="30"/>
        <v/>
      </c>
      <c r="T98" s="212" t="str">
        <f t="shared" si="30"/>
        <v/>
      </c>
      <c r="U98" s="212" t="str">
        <f t="shared" si="30"/>
        <v/>
      </c>
      <c r="V98" s="212" t="str">
        <f t="shared" si="30"/>
        <v/>
      </c>
      <c r="W98" s="212" t="str">
        <f t="shared" si="30"/>
        <v/>
      </c>
      <c r="X98" s="212" t="str">
        <f t="shared" si="30"/>
        <v/>
      </c>
      <c r="Y98" s="212" t="str">
        <f t="shared" si="30"/>
        <v/>
      </c>
      <c r="Z98" s="212" t="str">
        <f t="shared" si="30"/>
        <v/>
      </c>
      <c r="AA98" s="212" t="str">
        <f t="shared" si="30"/>
        <v/>
      </c>
      <c r="AB98" s="212" t="str">
        <f t="shared" si="30"/>
        <v/>
      </c>
      <c r="AC98" s="212" t="str">
        <f t="shared" si="30"/>
        <v/>
      </c>
      <c r="AD98" s="212" t="str">
        <f t="shared" si="30"/>
        <v/>
      </c>
      <c r="AE98" s="212" t="str">
        <f t="shared" si="30"/>
        <v/>
      </c>
      <c r="AF98" s="212" t="str">
        <f t="shared" si="30"/>
        <v/>
      </c>
      <c r="AG98" s="213" t="str">
        <f t="shared" si="30"/>
        <v/>
      </c>
      <c r="AH98" s="507" t="str">
        <f>IF(C97="","","閉所日数計")</f>
        <v/>
      </c>
      <c r="AI98" s="508" t="str">
        <f>IF(C97="","","対象日数計")</f>
        <v/>
      </c>
      <c r="AJ98" s="508" t="str">
        <f>IF(C97="","","現場閉所率")</f>
        <v/>
      </c>
      <c r="AK98" s="509" t="str">
        <f>IF(C97="","","達成状況")</f>
        <v/>
      </c>
      <c r="AL98" s="502"/>
      <c r="AM98" s="507" t="str">
        <f>IF(C97="","","閉所日数計")</f>
        <v/>
      </c>
      <c r="AN98" s="508" t="str">
        <f>IF(C97="","","対象日数計")</f>
        <v/>
      </c>
      <c r="AO98" s="508" t="str">
        <f>IF(C97="","","現場閉所率")</f>
        <v/>
      </c>
      <c r="AP98" s="510" t="str">
        <f>IF(C97="","",IF(C105="","達成状況",""))</f>
        <v/>
      </c>
      <c r="AQ98" s="264"/>
      <c r="AR98" s="264"/>
      <c r="AS98" s="264"/>
      <c r="AT98" s="264"/>
      <c r="AU98" s="264"/>
      <c r="AV98" s="264"/>
      <c r="AW98" s="264"/>
      <c r="AX98" s="264"/>
      <c r="AY98" s="264"/>
      <c r="AZ98" s="264"/>
      <c r="BA98" s="264"/>
      <c r="BB98" s="264"/>
      <c r="BC98" s="264"/>
      <c r="BD98" s="264"/>
      <c r="BE98" s="264"/>
      <c r="BF98" s="264"/>
      <c r="BG98" s="264"/>
      <c r="BH98" s="264"/>
      <c r="BI98" s="264"/>
      <c r="BJ98" s="264"/>
      <c r="BK98" s="264"/>
      <c r="BL98" s="264"/>
      <c r="BM98" s="264"/>
      <c r="BN98" s="264"/>
      <c r="BO98" s="264"/>
      <c r="BP98" s="264"/>
    </row>
    <row r="99" spans="2:69" ht="15" customHeight="1">
      <c r="B99" s="211" t="str">
        <f>IF(C97="","","曜日")</f>
        <v/>
      </c>
      <c r="C99" s="214" t="str">
        <f>IFERROR(IF(COUNTIF(BD!$F$3:$F$281,週休2日計画実績表!C98)&gt;0,"休",IF(OR(WEEKDAY(C98)=1,WEEKDAY(C98)=7),TEXT(C98,"aaa"),IF(COUNTIF(BD!$B$3:$B$548,週休2日計画実績表!C98)&gt;0,"祝",週休2日計画実績表!C98))),"")</f>
        <v/>
      </c>
      <c r="D99" s="214" t="str">
        <f>IFERROR(IF(COUNTIF(BD!$F$3:$F$281,週休2日計画実績表!D98)&gt;0,"休",IF(OR(WEEKDAY(D98)=1,WEEKDAY(D98)=7),TEXT(D98,"aaa"),IF(COUNTIF(BD!$B$3:$B$548,週休2日計画実績表!D98)&gt;0,"祝",週休2日計画実績表!D98))),"")</f>
        <v/>
      </c>
      <c r="E99" s="214" t="str">
        <f>IFERROR(IF(COUNTIF(BD!$F$3:$F$281,週休2日計画実績表!E98)&gt;0,"休",IF(OR(WEEKDAY(E98)=1,WEEKDAY(E98)=7),TEXT(E98,"aaa"),IF(COUNTIF(BD!$B$3:$B$548,週休2日計画実績表!E98)&gt;0,"祝",週休2日計画実績表!E98))),"")</f>
        <v/>
      </c>
      <c r="F99" s="214" t="str">
        <f>IFERROR(IF(COUNTIF(BD!$F$3:$F$281,週休2日計画実績表!F98)&gt;0,"休",IF(OR(WEEKDAY(F98)=1,WEEKDAY(F98)=7),TEXT(F98,"aaa"),IF(COUNTIF(BD!$B$3:$B$548,週休2日計画実績表!F98)&gt;0,"祝",週休2日計画実績表!F98))),"")</f>
        <v/>
      </c>
      <c r="G99" s="214" t="str">
        <f>IFERROR(IF(COUNTIF(BD!$F$3:$F$281,週休2日計画実績表!G98)&gt;0,"休",IF(OR(WEEKDAY(G98)=1,WEEKDAY(G98)=7),TEXT(G98,"aaa"),IF(COUNTIF(BD!$B$3:$B$548,週休2日計画実績表!G98)&gt;0,"祝",週休2日計画実績表!G98))),"")</f>
        <v/>
      </c>
      <c r="H99" s="214" t="str">
        <f>IFERROR(IF(COUNTIF(BD!$F$3:$F$281,週休2日計画実績表!H98)&gt;0,"休",IF(OR(WEEKDAY(H98)=1,WEEKDAY(H98)=7),TEXT(H98,"aaa"),IF(COUNTIF(BD!$B$3:$B$548,週休2日計画実績表!H98)&gt;0,"祝",週休2日計画実績表!H98))),"")</f>
        <v/>
      </c>
      <c r="I99" s="214" t="str">
        <f>IFERROR(IF(COUNTIF(BD!$F$3:$F$281,週休2日計画実績表!I98)&gt;0,"休",IF(OR(WEEKDAY(I98)=1,WEEKDAY(I98)=7),TEXT(I98,"aaa"),IF(COUNTIF(BD!$B$3:$B$548,週休2日計画実績表!I98)&gt;0,"祝",週休2日計画実績表!I98))),"")</f>
        <v/>
      </c>
      <c r="J99" s="214" t="str">
        <f>IFERROR(IF(COUNTIF(BD!$F$3:$F$281,週休2日計画実績表!J98)&gt;0,"休",IF(OR(WEEKDAY(J98)=1,WEEKDAY(J98)=7),TEXT(J98,"aaa"),IF(COUNTIF(BD!$B$3:$B$548,週休2日計画実績表!J98)&gt;0,"祝",週休2日計画実績表!J98))),"")</f>
        <v/>
      </c>
      <c r="K99" s="214" t="str">
        <f>IFERROR(IF(COUNTIF(BD!$F$3:$F$281,週休2日計画実績表!K98)&gt;0,"休",IF(OR(WEEKDAY(K98)=1,WEEKDAY(K98)=7),TEXT(K98,"aaa"),IF(COUNTIF(BD!$B$3:$B$548,週休2日計画実績表!K98)&gt;0,"祝",週休2日計画実績表!K98))),"")</f>
        <v/>
      </c>
      <c r="L99" s="214" t="str">
        <f>IFERROR(IF(COUNTIF(BD!$F$3:$F$281,週休2日計画実績表!L98)&gt;0,"休",IF(OR(WEEKDAY(L98)=1,WEEKDAY(L98)=7),TEXT(L98,"aaa"),IF(COUNTIF(BD!$B$3:$B$548,週休2日計画実績表!L98)&gt;0,"祝",週休2日計画実績表!L98))),"")</f>
        <v/>
      </c>
      <c r="M99" s="214" t="str">
        <f>IFERROR(IF(COUNTIF(BD!$F$3:$F$281,週休2日計画実績表!M98)&gt;0,"休",IF(OR(WEEKDAY(M98)=1,WEEKDAY(M98)=7),TEXT(M98,"aaa"),IF(COUNTIF(BD!$B$3:$B$548,週休2日計画実績表!M98)&gt;0,"祝",週休2日計画実績表!M98))),"")</f>
        <v/>
      </c>
      <c r="N99" s="214" t="str">
        <f>IFERROR(IF(COUNTIF(BD!$F$3:$F$281,週休2日計画実績表!N98)&gt;0,"休",IF(OR(WEEKDAY(N98)=1,WEEKDAY(N98)=7),TEXT(N98,"aaa"),IF(COUNTIF(BD!$B$3:$B$548,週休2日計画実績表!N98)&gt;0,"祝",週休2日計画実績表!N98))),"")</f>
        <v/>
      </c>
      <c r="O99" s="214" t="str">
        <f>IFERROR(IF(COUNTIF(BD!$F$3:$F$281,週休2日計画実績表!O98)&gt;0,"休",IF(OR(WEEKDAY(O98)=1,WEEKDAY(O98)=7),TEXT(O98,"aaa"),IF(COUNTIF(BD!$B$3:$B$548,週休2日計画実績表!O98)&gt;0,"祝",週休2日計画実績表!O98))),"")</f>
        <v/>
      </c>
      <c r="P99" s="214" t="str">
        <f>IFERROR(IF(COUNTIF(BD!$F$3:$F$281,週休2日計画実績表!P98)&gt;0,"休",IF(OR(WEEKDAY(P98)=1,WEEKDAY(P98)=7),TEXT(P98,"aaa"),IF(COUNTIF(BD!$B$3:$B$548,週休2日計画実績表!P98)&gt;0,"祝",週休2日計画実績表!P98))),"")</f>
        <v/>
      </c>
      <c r="Q99" s="214" t="str">
        <f>IFERROR(IF(COUNTIF(BD!$F$3:$F$281,週休2日計画実績表!Q98)&gt;0,"休",IF(OR(WEEKDAY(Q98)=1,WEEKDAY(Q98)=7),TEXT(Q98,"aaa"),IF(COUNTIF(BD!$B$3:$B$548,週休2日計画実績表!Q98)&gt;0,"祝",週休2日計画実績表!Q98))),"")</f>
        <v/>
      </c>
      <c r="R99" s="214" t="str">
        <f>IFERROR(IF(COUNTIF(BD!$F$3:$F$281,週休2日計画実績表!R98)&gt;0,"休",IF(OR(WEEKDAY(R98)=1,WEEKDAY(R98)=7),TEXT(R98,"aaa"),IF(COUNTIF(BD!$B$3:$B$548,週休2日計画実績表!R98)&gt;0,"祝",週休2日計画実績表!R98))),"")</f>
        <v/>
      </c>
      <c r="S99" s="214" t="str">
        <f>IFERROR(IF(COUNTIF(BD!$F$3:$F$281,週休2日計画実績表!S98)&gt;0,"休",IF(OR(WEEKDAY(S98)=1,WEEKDAY(S98)=7),TEXT(S98,"aaa"),IF(COUNTIF(BD!$B$3:$B$548,週休2日計画実績表!S98)&gt;0,"祝",週休2日計画実績表!S98))),"")</f>
        <v/>
      </c>
      <c r="T99" s="214" t="str">
        <f>IFERROR(IF(COUNTIF(BD!$F$3:$F$281,週休2日計画実績表!T98)&gt;0,"休",IF(OR(WEEKDAY(T98)=1,WEEKDAY(T98)=7),TEXT(T98,"aaa"),IF(COUNTIF(BD!$B$3:$B$548,週休2日計画実績表!T98)&gt;0,"祝",週休2日計画実績表!T98))),"")</f>
        <v/>
      </c>
      <c r="U99" s="214" t="str">
        <f>IFERROR(IF(COUNTIF(BD!$F$3:$F$281,週休2日計画実績表!U98)&gt;0,"休",IF(OR(WEEKDAY(U98)=1,WEEKDAY(U98)=7),TEXT(U98,"aaa"),IF(COUNTIF(BD!$B$3:$B$548,週休2日計画実績表!U98)&gt;0,"祝",週休2日計画実績表!U98))),"")</f>
        <v/>
      </c>
      <c r="V99" s="214" t="str">
        <f>IFERROR(IF(COUNTIF(BD!$F$3:$F$281,週休2日計画実績表!V98)&gt;0,"休",IF(OR(WEEKDAY(V98)=1,WEEKDAY(V98)=7),TEXT(V98,"aaa"),IF(COUNTIF(BD!$B$3:$B$548,週休2日計画実績表!V98)&gt;0,"祝",週休2日計画実績表!V98))),"")</f>
        <v/>
      </c>
      <c r="W99" s="214" t="str">
        <f>IFERROR(IF(COUNTIF(BD!$F$3:$F$281,週休2日計画実績表!W98)&gt;0,"休",IF(OR(WEEKDAY(W98)=1,WEEKDAY(W98)=7),TEXT(W98,"aaa"),IF(COUNTIF(BD!$B$3:$B$548,週休2日計画実績表!W98)&gt;0,"祝",週休2日計画実績表!W98))),"")</f>
        <v/>
      </c>
      <c r="X99" s="214" t="str">
        <f>IFERROR(IF(COUNTIF(BD!$F$3:$F$281,週休2日計画実績表!X98)&gt;0,"休",IF(OR(WEEKDAY(X98)=1,WEEKDAY(X98)=7),TEXT(X98,"aaa"),IF(COUNTIF(BD!$B$3:$B$548,週休2日計画実績表!X98)&gt;0,"祝",週休2日計画実績表!X98))),"")</f>
        <v/>
      </c>
      <c r="Y99" s="214" t="str">
        <f>IFERROR(IF(COUNTIF(BD!$F$3:$F$281,週休2日計画実績表!Y98)&gt;0,"休",IF(OR(WEEKDAY(Y98)=1,WEEKDAY(Y98)=7),TEXT(Y98,"aaa"),IF(COUNTIF(BD!$B$3:$B$548,週休2日計画実績表!Y98)&gt;0,"祝",週休2日計画実績表!Y98))),"")</f>
        <v/>
      </c>
      <c r="Z99" s="214" t="str">
        <f>IFERROR(IF(COUNTIF(BD!$F$3:$F$281,週休2日計画実績表!Z98)&gt;0,"休",IF(OR(WEEKDAY(Z98)=1,WEEKDAY(Z98)=7),TEXT(Z98,"aaa"),IF(COUNTIF(BD!$B$3:$B$548,週休2日計画実績表!Z98)&gt;0,"祝",週休2日計画実績表!Z98))),"")</f>
        <v/>
      </c>
      <c r="AA99" s="214" t="str">
        <f>IFERROR(IF(COUNTIF(BD!$F$3:$F$281,週休2日計画実績表!AA98)&gt;0,"休",IF(OR(WEEKDAY(AA98)=1,WEEKDAY(AA98)=7),TEXT(AA98,"aaa"),IF(COUNTIF(BD!$B$3:$B$548,週休2日計画実績表!AA98)&gt;0,"祝",週休2日計画実績表!AA98))),"")</f>
        <v/>
      </c>
      <c r="AB99" s="214" t="str">
        <f>IFERROR(IF(COUNTIF(BD!$F$3:$F$281,週休2日計画実績表!AB98)&gt;0,"休",IF(OR(WEEKDAY(AB98)=1,WEEKDAY(AB98)=7),TEXT(AB98,"aaa"),IF(COUNTIF(BD!$B$3:$B$548,週休2日計画実績表!AB98)&gt;0,"祝",週休2日計画実績表!AB98))),"")</f>
        <v/>
      </c>
      <c r="AC99" s="214" t="str">
        <f>IFERROR(IF(COUNTIF(BD!$F$3:$F$281,週休2日計画実績表!AC98)&gt;0,"休",IF(OR(WEEKDAY(AC98)=1,WEEKDAY(AC98)=7),TEXT(AC98,"aaa"),IF(COUNTIF(BD!$B$3:$B$548,週休2日計画実績表!AC98)&gt;0,"祝",週休2日計画実績表!AC98))),"")</f>
        <v/>
      </c>
      <c r="AD99" s="214" t="str">
        <f>IFERROR(IF(COUNTIF(BD!$F$3:$F$281,週休2日計画実績表!AD98)&gt;0,"休",IF(OR(WEEKDAY(AD98)=1,WEEKDAY(AD98)=7),TEXT(AD98,"aaa"),IF(COUNTIF(BD!$B$3:$B$548,週休2日計画実績表!AD98)&gt;0,"祝",週休2日計画実績表!AD98))),"")</f>
        <v/>
      </c>
      <c r="AE99" s="214" t="str">
        <f>IFERROR(IF(COUNTIF(BD!$F$3:$F$281,週休2日計画実績表!AE98)&gt;0,"休",IF(OR(WEEKDAY(AE98)=1,WEEKDAY(AE98)=7),TEXT(AE98,"aaa"),IF(COUNTIF(BD!$B$3:$B$548,週休2日計画実績表!AE98)&gt;0,"祝",週休2日計画実績表!AE98))),"")</f>
        <v/>
      </c>
      <c r="AF99" s="214" t="str">
        <f>IFERROR(IF(COUNTIF(BD!$F$3:$F$281,週休2日計画実績表!AF98)&gt;0,"休",IF(OR(WEEKDAY(AF98)=1,WEEKDAY(AF98)=7),TEXT(AF98,"aaa"),IF(COUNTIF(BD!$B$3:$B$548,週休2日計画実績表!AF98)&gt;0,"祝",週休2日計画実績表!AF98))),"")</f>
        <v/>
      </c>
      <c r="AG99" s="233" t="str">
        <f>IFERROR(IF(COUNTIF(BD!$F$3:$F$281,週休2日計画実績表!AG98)&gt;0,"休",IF(OR(WEEKDAY(AG98)=1,WEEKDAY(AG98)=7),TEXT(AG98,"aaa"),IF(COUNTIF(BD!$B$3:$B$548,週休2日計画実績表!AG98)&gt;0,"祝",週休2日計画実績表!AG98))),"")</f>
        <v/>
      </c>
      <c r="AH99" s="507"/>
      <c r="AI99" s="508"/>
      <c r="AJ99" s="508"/>
      <c r="AK99" s="509"/>
      <c r="AL99" s="502"/>
      <c r="AM99" s="507"/>
      <c r="AN99" s="508"/>
      <c r="AO99" s="508"/>
      <c r="AP99" s="510"/>
      <c r="AQ99" s="264"/>
      <c r="AR99" s="264"/>
      <c r="AS99" s="264"/>
      <c r="AT99" s="264"/>
      <c r="AU99" s="264"/>
      <c r="AV99" s="264"/>
      <c r="AW99" s="264"/>
      <c r="AX99" s="264"/>
      <c r="AY99" s="264"/>
      <c r="AZ99" s="264"/>
      <c r="BA99" s="264"/>
      <c r="BB99" s="264"/>
      <c r="BC99" s="264"/>
      <c r="BD99" s="264"/>
      <c r="BE99" s="264"/>
      <c r="BF99" s="264"/>
      <c r="BG99" s="264"/>
      <c r="BH99" s="264"/>
      <c r="BI99" s="264"/>
      <c r="BJ99" s="264"/>
      <c r="BK99" s="264"/>
      <c r="BL99" s="264"/>
      <c r="BM99" s="264"/>
      <c r="BN99" s="264"/>
      <c r="BO99" s="264"/>
      <c r="BP99" s="264"/>
      <c r="BQ99" s="215"/>
    </row>
    <row r="100" spans="2:69" ht="15" hidden="1" customHeight="1">
      <c r="B100" s="211"/>
      <c r="C100" s="214" t="str">
        <f t="shared" ref="C100:F100" si="31">IF(OR(C99="",C99="休"),"","有")</f>
        <v/>
      </c>
      <c r="D100" s="214" t="str">
        <f t="shared" si="31"/>
        <v/>
      </c>
      <c r="E100" s="214" t="str">
        <f t="shared" si="31"/>
        <v/>
      </c>
      <c r="F100" s="214" t="str">
        <f t="shared" si="31"/>
        <v/>
      </c>
      <c r="G100" s="214" t="str">
        <f>IF(OR(G99="",G99="休"),"","有")</f>
        <v/>
      </c>
      <c r="H100" s="214" t="str">
        <f t="shared" ref="H100:AG100" si="32">IF(OR(H99="",H99="休"),"","有")</f>
        <v/>
      </c>
      <c r="I100" s="214" t="str">
        <f t="shared" si="32"/>
        <v/>
      </c>
      <c r="J100" s="214" t="str">
        <f t="shared" si="32"/>
        <v/>
      </c>
      <c r="K100" s="214" t="str">
        <f t="shared" si="32"/>
        <v/>
      </c>
      <c r="L100" s="214" t="str">
        <f t="shared" si="32"/>
        <v/>
      </c>
      <c r="M100" s="214" t="str">
        <f t="shared" si="32"/>
        <v/>
      </c>
      <c r="N100" s="214" t="str">
        <f t="shared" si="32"/>
        <v/>
      </c>
      <c r="O100" s="214" t="str">
        <f t="shared" si="32"/>
        <v/>
      </c>
      <c r="P100" s="214" t="str">
        <f t="shared" si="32"/>
        <v/>
      </c>
      <c r="Q100" s="214" t="str">
        <f t="shared" si="32"/>
        <v/>
      </c>
      <c r="R100" s="214" t="str">
        <f t="shared" si="32"/>
        <v/>
      </c>
      <c r="S100" s="214" t="str">
        <f t="shared" si="32"/>
        <v/>
      </c>
      <c r="T100" s="214" t="str">
        <f t="shared" si="32"/>
        <v/>
      </c>
      <c r="U100" s="214" t="str">
        <f t="shared" si="32"/>
        <v/>
      </c>
      <c r="V100" s="214" t="str">
        <f t="shared" si="32"/>
        <v/>
      </c>
      <c r="W100" s="214" t="str">
        <f t="shared" si="32"/>
        <v/>
      </c>
      <c r="X100" s="214" t="str">
        <f t="shared" si="32"/>
        <v/>
      </c>
      <c r="Y100" s="214" t="str">
        <f t="shared" si="32"/>
        <v/>
      </c>
      <c r="Z100" s="214" t="str">
        <f t="shared" si="32"/>
        <v/>
      </c>
      <c r="AA100" s="214" t="str">
        <f t="shared" si="32"/>
        <v/>
      </c>
      <c r="AB100" s="214" t="str">
        <f t="shared" si="32"/>
        <v/>
      </c>
      <c r="AC100" s="214" t="str">
        <f t="shared" si="32"/>
        <v/>
      </c>
      <c r="AD100" s="214" t="str">
        <f t="shared" si="32"/>
        <v/>
      </c>
      <c r="AE100" s="214" t="str">
        <f t="shared" si="32"/>
        <v/>
      </c>
      <c r="AF100" s="214" t="str">
        <f t="shared" si="32"/>
        <v/>
      </c>
      <c r="AG100" s="233" t="str">
        <f t="shared" si="32"/>
        <v/>
      </c>
      <c r="AH100" s="507"/>
      <c r="AI100" s="508"/>
      <c r="AJ100" s="508"/>
      <c r="AK100" s="509"/>
      <c r="AL100" s="502"/>
      <c r="AM100" s="507"/>
      <c r="AN100" s="508"/>
      <c r="AO100" s="508"/>
      <c r="AP100" s="510"/>
      <c r="AQ100" s="264"/>
      <c r="AR100" s="264"/>
      <c r="AS100" s="264"/>
      <c r="AT100" s="264"/>
      <c r="AU100" s="264"/>
      <c r="AV100" s="264"/>
      <c r="AW100" s="264"/>
      <c r="AX100" s="264"/>
      <c r="AY100" s="264"/>
      <c r="AZ100" s="264"/>
      <c r="BA100" s="264"/>
      <c r="BB100" s="264"/>
      <c r="BC100" s="264"/>
      <c r="BD100" s="264"/>
      <c r="BE100" s="264"/>
      <c r="BF100" s="264"/>
      <c r="BG100" s="264"/>
      <c r="BH100" s="264"/>
      <c r="BI100" s="264"/>
      <c r="BJ100" s="264"/>
      <c r="BK100" s="264"/>
      <c r="BL100" s="264"/>
      <c r="BM100" s="264"/>
      <c r="BN100" s="264"/>
      <c r="BO100" s="264"/>
      <c r="BP100" s="264"/>
      <c r="BQ100" s="215"/>
    </row>
    <row r="101" spans="2:69" s="220" customFormat="1" ht="60" customHeight="1">
      <c r="B101" s="216" t="str">
        <f>IF(C97="","","行事")</f>
        <v/>
      </c>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8"/>
      <c r="AH101" s="507"/>
      <c r="AI101" s="508"/>
      <c r="AJ101" s="508"/>
      <c r="AK101" s="509"/>
      <c r="AL101" s="502"/>
      <c r="AM101" s="507"/>
      <c r="AN101" s="508"/>
      <c r="AO101" s="508"/>
      <c r="AP101" s="510"/>
      <c r="AQ101" s="264"/>
      <c r="AR101" s="264"/>
      <c r="AS101" s="264"/>
      <c r="AT101" s="264"/>
      <c r="AU101" s="264"/>
      <c r="AV101" s="264"/>
      <c r="AW101" s="264"/>
      <c r="AX101" s="264"/>
      <c r="AY101" s="264"/>
      <c r="AZ101" s="264"/>
      <c r="BA101" s="264"/>
      <c r="BB101" s="264"/>
      <c r="BC101" s="264"/>
      <c r="BD101" s="264"/>
      <c r="BE101" s="264"/>
      <c r="BF101" s="264"/>
      <c r="BG101" s="264"/>
      <c r="BH101" s="264"/>
      <c r="BI101" s="264"/>
      <c r="BJ101" s="264"/>
      <c r="BK101" s="264"/>
      <c r="BL101" s="264"/>
      <c r="BM101" s="264"/>
      <c r="BN101" s="264"/>
      <c r="BO101" s="264"/>
      <c r="BP101" s="264"/>
      <c r="BQ101" s="219"/>
    </row>
    <row r="102" spans="2:69" s="224" customFormat="1" ht="15" customHeight="1">
      <c r="B102" s="211" t="str">
        <f>IF(C97="","","計画")</f>
        <v/>
      </c>
      <c r="C102" s="221"/>
      <c r="D102" s="221"/>
      <c r="E102" s="221"/>
      <c r="F102" s="221"/>
      <c r="G102" s="221"/>
      <c r="H102" s="221"/>
      <c r="I102" s="221"/>
      <c r="J102" s="221"/>
      <c r="K102" s="221"/>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c r="AG102" s="235"/>
      <c r="AH102" s="211" t="str">
        <f>IF(C97="","",COUNTIF(C102:AG102,"○"))</f>
        <v/>
      </c>
      <c r="AI102" s="221" t="str">
        <f>IF(C97="","",COUNTA(C98:AG98)-COUNTIF(C100:AG100,"")-COUNTIF(C102:AG102,"/"))</f>
        <v/>
      </c>
      <c r="AJ102" s="222" t="str">
        <f>IF(C97="","",IFERROR(AH102/AI102,""))</f>
        <v/>
      </c>
      <c r="AK102" s="223" t="str">
        <f>IF(C97="","",IF(AI102=0,"",IF(COUNTIFS(C99:AG99,"日",C102:AG102,"")+COUNTIFS(C99:AG99,"日",C102:AG102,"○")+COUNTIFS(C99:AG99,"土",C102:AG102,"")+COUNTIFS(C99:AG99,"土",C102:AG102,"○")&lt;=COUNTIF(C102:AG102,"○"),"○",IF(AH102/AI102&gt;=2/7,"○","-"))))</f>
        <v/>
      </c>
      <c r="AM102" s="211" t="str">
        <f>IF(C97="","",AM94+AH102)</f>
        <v/>
      </c>
      <c r="AN102" s="221" t="str">
        <f>IF(C97="","",AN94+AI102)</f>
        <v/>
      </c>
      <c r="AO102" s="222" t="str">
        <f>IFERROR(AM102/AN102,"")</f>
        <v/>
      </c>
      <c r="AP102" s="225" t="str">
        <f>IF(C97="","",IF(C105="",IF(AM102/AN102&gt;=2/7,"OK","NG"),""))</f>
        <v/>
      </c>
      <c r="AQ102" s="262"/>
      <c r="AR102" s="262"/>
      <c r="AS102" s="262"/>
      <c r="AT102" s="262"/>
      <c r="AU102" s="262"/>
      <c r="AV102" s="262"/>
      <c r="AW102" s="262"/>
      <c r="AX102" s="262"/>
      <c r="AY102" s="262"/>
      <c r="AZ102" s="262"/>
      <c r="BA102" s="262"/>
      <c r="BB102" s="262"/>
      <c r="BC102" s="262"/>
      <c r="BD102" s="262"/>
      <c r="BE102" s="262"/>
      <c r="BF102" s="262"/>
      <c r="BG102" s="262"/>
      <c r="BH102" s="262"/>
      <c r="BI102" s="262"/>
      <c r="BJ102" s="262"/>
      <c r="BK102" s="262"/>
      <c r="BL102" s="262"/>
      <c r="BM102" s="262"/>
      <c r="BN102" s="262"/>
      <c r="BO102" s="262"/>
      <c r="BP102" s="262"/>
      <c r="BQ102" s="226"/>
    </row>
    <row r="103" spans="2:69" s="224" customFormat="1" ht="15" customHeight="1" thickBot="1">
      <c r="B103" s="227" t="str">
        <f>IF(C97="","","実施")</f>
        <v/>
      </c>
      <c r="C103" s="228"/>
      <c r="D103" s="228"/>
      <c r="E103" s="228"/>
      <c r="F103" s="228"/>
      <c r="G103" s="228"/>
      <c r="H103" s="228"/>
      <c r="I103" s="228"/>
      <c r="J103" s="228"/>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34"/>
      <c r="AH103" s="227" t="str">
        <f>IF(C97="","",COUNTIF(C103:AG103,"●"))</f>
        <v/>
      </c>
      <c r="AI103" s="228" t="str">
        <f>IF(C97="","",COUNTA(C98:AG98)-COUNTIF(C100:AG100,"")-COUNTIF(C103:AG103,"/"))</f>
        <v/>
      </c>
      <c r="AJ103" s="229" t="str">
        <f>IF(C97="","",IFERROR(AH103/AI103,""))</f>
        <v/>
      </c>
      <c r="AK103" s="230" t="str">
        <f>IF(C97="","",IF(AI103=0,"",IF(COUNTIFS(C99:AG99,"日",C103:AG103,"")+COUNTIFS(C99:AG99,"日",C103:AG103,"●")+COUNTIFS(C99:AG99,"土",C103:AG103,"")+COUNTIFS(C99:AG99,"土",C103:AG103,"●")&lt;=COUNTIF(C103:AG103,"●"),"○",IF(AH103/AI103&gt;=2/7,"○","-"))))</f>
        <v/>
      </c>
      <c r="AM103" s="227" t="str">
        <f>IF(C97="","",AM95+AH103)</f>
        <v/>
      </c>
      <c r="AN103" s="228" t="str">
        <f>IF(C97="","",AN95+AI103)</f>
        <v/>
      </c>
      <c r="AO103" s="229" t="str">
        <f>IFERROR(AM103/AN103,"")</f>
        <v/>
      </c>
      <c r="AP103" s="231" t="str">
        <f>IF(C97="","",IF(C105="",IF(AM103/AN103&gt;=2/7,"OK","NG"),""))</f>
        <v/>
      </c>
      <c r="AQ103" s="263"/>
      <c r="AR103" s="263"/>
      <c r="AS103" s="263"/>
      <c r="AT103" s="263"/>
      <c r="AU103" s="263"/>
      <c r="AV103" s="263"/>
      <c r="AW103" s="263"/>
      <c r="AX103" s="263"/>
      <c r="AY103" s="263"/>
      <c r="AZ103" s="263"/>
      <c r="BA103" s="263"/>
      <c r="BB103" s="263"/>
      <c r="BC103" s="263"/>
      <c r="BD103" s="263"/>
      <c r="BE103" s="263"/>
      <c r="BF103" s="263"/>
      <c r="BG103" s="263"/>
      <c r="BH103" s="263"/>
      <c r="BI103" s="263"/>
      <c r="BJ103" s="263"/>
      <c r="BK103" s="263"/>
      <c r="BL103" s="263"/>
      <c r="BM103" s="263"/>
      <c r="BN103" s="263"/>
      <c r="BO103" s="263"/>
      <c r="BP103" s="263"/>
      <c r="BQ103" s="215"/>
    </row>
    <row r="104" spans="2:69" ht="18" customHeight="1" thickBot="1">
      <c r="AP104" s="224"/>
      <c r="AQ104" s="224"/>
      <c r="AR104" s="224"/>
      <c r="AS104" s="224"/>
      <c r="AT104" s="224"/>
      <c r="AU104" s="224"/>
      <c r="AV104" s="224"/>
      <c r="AW104" s="224"/>
      <c r="AX104" s="224"/>
      <c r="AY104" s="224"/>
      <c r="AZ104" s="224"/>
      <c r="BA104" s="224"/>
      <c r="BB104" s="224"/>
      <c r="BC104" s="224"/>
      <c r="BD104" s="224"/>
      <c r="BE104" s="224"/>
      <c r="BF104" s="224"/>
      <c r="BG104" s="224"/>
      <c r="BH104" s="224"/>
      <c r="BI104" s="224"/>
      <c r="BJ104" s="224"/>
      <c r="BK104" s="224"/>
      <c r="BL104" s="224"/>
      <c r="BM104" s="224"/>
      <c r="BN104" s="224"/>
      <c r="BO104" s="224"/>
      <c r="BP104" s="224"/>
      <c r="BQ104" s="232"/>
    </row>
    <row r="105" spans="2:69" ht="16.899999999999999" customHeight="1">
      <c r="B105" s="210" t="str">
        <f>IF(C105="","","月")</f>
        <v/>
      </c>
      <c r="C105" s="496" t="str">
        <f>IFERROR(IF(EOMONTH(C97,0)+1&gt;$L$5,"",EOMONTH(C97,0)+1),"")</f>
        <v/>
      </c>
      <c r="D105" s="497"/>
      <c r="E105" s="497"/>
      <c r="F105" s="497"/>
      <c r="G105" s="497"/>
      <c r="H105" s="497"/>
      <c r="I105" s="497"/>
      <c r="J105" s="497"/>
      <c r="K105" s="497"/>
      <c r="L105" s="497"/>
      <c r="M105" s="497"/>
      <c r="N105" s="497"/>
      <c r="O105" s="497"/>
      <c r="P105" s="497"/>
      <c r="Q105" s="497"/>
      <c r="R105" s="497"/>
      <c r="S105" s="497"/>
      <c r="T105" s="497"/>
      <c r="U105" s="497"/>
      <c r="V105" s="497"/>
      <c r="W105" s="497"/>
      <c r="X105" s="497"/>
      <c r="Y105" s="497"/>
      <c r="Z105" s="497"/>
      <c r="AA105" s="497"/>
      <c r="AB105" s="497"/>
      <c r="AC105" s="497"/>
      <c r="AD105" s="497"/>
      <c r="AE105" s="497"/>
      <c r="AF105" s="497"/>
      <c r="AG105" s="497"/>
      <c r="AH105" s="498" t="str">
        <f>IF(C105="","","月単位")</f>
        <v/>
      </c>
      <c r="AI105" s="499"/>
      <c r="AJ105" s="499"/>
      <c r="AK105" s="500"/>
      <c r="AL105" s="501"/>
      <c r="AM105" s="498" t="str">
        <f>IF(C105="","","累計")</f>
        <v/>
      </c>
      <c r="AN105" s="499"/>
      <c r="AO105" s="499"/>
      <c r="AP105" s="500"/>
      <c r="AQ105" s="260"/>
      <c r="AR105" s="260"/>
      <c r="AS105" s="260"/>
      <c r="AT105" s="260"/>
      <c r="AU105" s="260"/>
      <c r="AV105" s="260"/>
      <c r="AW105" s="260"/>
      <c r="AX105" s="260"/>
      <c r="AY105" s="260"/>
      <c r="AZ105" s="260"/>
      <c r="BA105" s="260"/>
      <c r="BB105" s="260"/>
      <c r="BC105" s="260"/>
      <c r="BD105" s="260"/>
      <c r="BE105" s="260"/>
      <c r="BF105" s="260"/>
      <c r="BG105" s="260"/>
      <c r="BH105" s="260"/>
      <c r="BI105" s="260"/>
      <c r="BJ105" s="260"/>
      <c r="BK105" s="260"/>
      <c r="BL105" s="260"/>
      <c r="BM105" s="260"/>
      <c r="BN105" s="260"/>
      <c r="BO105" s="260"/>
      <c r="BP105" s="260"/>
    </row>
    <row r="106" spans="2:69" ht="15" customHeight="1">
      <c r="B106" s="211" t="str">
        <f>IF(C105="","","日")</f>
        <v/>
      </c>
      <c r="C106" s="212" t="str">
        <f>IF($C105="","",IF($C105+COLUMN(C106)-COLUMN($B106)-1&gt;$L$5,"",IF($C105+COLUMN(C106)-COLUMN($B106)-1&gt;=EOMONTH($C105,0)+1,"",$C105+COLUMN(C106)-COLUMN($B106)-1)))</f>
        <v/>
      </c>
      <c r="D106" s="212" t="str">
        <f t="shared" ref="D106:AG106" si="33">IF($C105="","",IF($C105+COLUMN(D106)-COLUMN($B106)-1&gt;$L$5,"",IF($C105+COLUMN(D106)-COLUMN($B106)-1&gt;=EOMONTH($C105,0)+1,"",$C105+COLUMN(D106)-COLUMN($B106)-1)))</f>
        <v/>
      </c>
      <c r="E106" s="212" t="str">
        <f t="shared" si="33"/>
        <v/>
      </c>
      <c r="F106" s="212" t="str">
        <f t="shared" si="33"/>
        <v/>
      </c>
      <c r="G106" s="212" t="str">
        <f t="shared" si="33"/>
        <v/>
      </c>
      <c r="H106" s="212" t="str">
        <f t="shared" si="33"/>
        <v/>
      </c>
      <c r="I106" s="212" t="str">
        <f t="shared" si="33"/>
        <v/>
      </c>
      <c r="J106" s="212" t="str">
        <f t="shared" si="33"/>
        <v/>
      </c>
      <c r="K106" s="212" t="str">
        <f t="shared" si="33"/>
        <v/>
      </c>
      <c r="L106" s="212" t="str">
        <f t="shared" si="33"/>
        <v/>
      </c>
      <c r="M106" s="212" t="str">
        <f t="shared" si="33"/>
        <v/>
      </c>
      <c r="N106" s="212" t="str">
        <f t="shared" si="33"/>
        <v/>
      </c>
      <c r="O106" s="212" t="str">
        <f t="shared" si="33"/>
        <v/>
      </c>
      <c r="P106" s="212" t="str">
        <f t="shared" si="33"/>
        <v/>
      </c>
      <c r="Q106" s="212" t="str">
        <f t="shared" si="33"/>
        <v/>
      </c>
      <c r="R106" s="212" t="str">
        <f t="shared" si="33"/>
        <v/>
      </c>
      <c r="S106" s="212" t="str">
        <f t="shared" si="33"/>
        <v/>
      </c>
      <c r="T106" s="212" t="str">
        <f t="shared" si="33"/>
        <v/>
      </c>
      <c r="U106" s="212" t="str">
        <f t="shared" si="33"/>
        <v/>
      </c>
      <c r="V106" s="212" t="str">
        <f t="shared" si="33"/>
        <v/>
      </c>
      <c r="W106" s="212" t="str">
        <f t="shared" si="33"/>
        <v/>
      </c>
      <c r="X106" s="212" t="str">
        <f t="shared" si="33"/>
        <v/>
      </c>
      <c r="Y106" s="212" t="str">
        <f t="shared" si="33"/>
        <v/>
      </c>
      <c r="Z106" s="212" t="str">
        <f t="shared" si="33"/>
        <v/>
      </c>
      <c r="AA106" s="212" t="str">
        <f t="shared" si="33"/>
        <v/>
      </c>
      <c r="AB106" s="212" t="str">
        <f t="shared" si="33"/>
        <v/>
      </c>
      <c r="AC106" s="212" t="str">
        <f t="shared" si="33"/>
        <v/>
      </c>
      <c r="AD106" s="212" t="str">
        <f t="shared" si="33"/>
        <v/>
      </c>
      <c r="AE106" s="212" t="str">
        <f t="shared" si="33"/>
        <v/>
      </c>
      <c r="AF106" s="212" t="str">
        <f t="shared" si="33"/>
        <v/>
      </c>
      <c r="AG106" s="213" t="str">
        <f t="shared" si="33"/>
        <v/>
      </c>
      <c r="AH106" s="507" t="str">
        <f>IF(C105="","","閉所日数計")</f>
        <v/>
      </c>
      <c r="AI106" s="508" t="str">
        <f>IF(C105="","","対象日数計")</f>
        <v/>
      </c>
      <c r="AJ106" s="508" t="str">
        <f>IF(C105="","","現場閉所率")</f>
        <v/>
      </c>
      <c r="AK106" s="509" t="str">
        <f>IF(C105="","","達成状況")</f>
        <v/>
      </c>
      <c r="AL106" s="502"/>
      <c r="AM106" s="507" t="str">
        <f>IF(C105="","","閉所日数計")</f>
        <v/>
      </c>
      <c r="AN106" s="508" t="str">
        <f>IF(C105="","","対象日数計")</f>
        <v/>
      </c>
      <c r="AO106" s="508" t="str">
        <f>IF(C105="","","現場閉所率")</f>
        <v/>
      </c>
      <c r="AP106" s="510" t="str">
        <f>IF(C105="","",IF(C113="","達成状況",""))</f>
        <v/>
      </c>
      <c r="AQ106" s="264"/>
      <c r="AR106" s="264"/>
      <c r="AS106" s="264"/>
      <c r="AT106" s="264"/>
      <c r="AU106" s="264"/>
      <c r="AV106" s="264"/>
      <c r="AW106" s="264"/>
      <c r="AX106" s="264"/>
      <c r="AY106" s="264"/>
      <c r="AZ106" s="264"/>
      <c r="BA106" s="264"/>
      <c r="BB106" s="264"/>
      <c r="BC106" s="264"/>
      <c r="BD106" s="264"/>
      <c r="BE106" s="264"/>
      <c r="BF106" s="264"/>
      <c r="BG106" s="264"/>
      <c r="BH106" s="264"/>
      <c r="BI106" s="264"/>
      <c r="BJ106" s="264"/>
      <c r="BK106" s="264"/>
      <c r="BL106" s="264"/>
      <c r="BM106" s="264"/>
      <c r="BN106" s="264"/>
      <c r="BO106" s="264"/>
      <c r="BP106" s="264"/>
    </row>
    <row r="107" spans="2:69" ht="15" customHeight="1">
      <c r="B107" s="211" t="str">
        <f>IF(C105="","","曜日")</f>
        <v/>
      </c>
      <c r="C107" s="214" t="str">
        <f>IFERROR(IF(COUNTIF(BD!$F$3:$F$281,週休2日計画実績表!C106)&gt;0,"休",IF(OR(WEEKDAY(C106)=1,WEEKDAY(C106)=7),TEXT(C106,"aaa"),IF(COUNTIF(BD!$B$3:$B$548,週休2日計画実績表!C106)&gt;0,"祝",週休2日計画実績表!C106))),"")</f>
        <v/>
      </c>
      <c r="D107" s="214" t="str">
        <f>IFERROR(IF(COUNTIF(BD!$F$3:$F$281,週休2日計画実績表!D106)&gt;0,"休",IF(OR(WEEKDAY(D106)=1,WEEKDAY(D106)=7),TEXT(D106,"aaa"),IF(COUNTIF(BD!$B$3:$B$548,週休2日計画実績表!D106)&gt;0,"祝",週休2日計画実績表!D106))),"")</f>
        <v/>
      </c>
      <c r="E107" s="214" t="str">
        <f>IFERROR(IF(COUNTIF(BD!$F$3:$F$281,週休2日計画実績表!E106)&gt;0,"休",IF(OR(WEEKDAY(E106)=1,WEEKDAY(E106)=7),TEXT(E106,"aaa"),IF(COUNTIF(BD!$B$3:$B$548,週休2日計画実績表!E106)&gt;0,"祝",週休2日計画実績表!E106))),"")</f>
        <v/>
      </c>
      <c r="F107" s="214" t="str">
        <f>IFERROR(IF(COUNTIF(BD!$F$3:$F$281,週休2日計画実績表!F106)&gt;0,"休",IF(OR(WEEKDAY(F106)=1,WEEKDAY(F106)=7),TEXT(F106,"aaa"),IF(COUNTIF(BD!$B$3:$B$548,週休2日計画実績表!F106)&gt;0,"祝",週休2日計画実績表!F106))),"")</f>
        <v/>
      </c>
      <c r="G107" s="214" t="str">
        <f>IFERROR(IF(COUNTIF(BD!$F$3:$F$281,週休2日計画実績表!G106)&gt;0,"休",IF(OR(WEEKDAY(G106)=1,WEEKDAY(G106)=7),TEXT(G106,"aaa"),IF(COUNTIF(BD!$B$3:$B$548,週休2日計画実績表!G106)&gt;0,"祝",週休2日計画実績表!G106))),"")</f>
        <v/>
      </c>
      <c r="H107" s="214" t="str">
        <f>IFERROR(IF(COUNTIF(BD!$F$3:$F$281,週休2日計画実績表!H106)&gt;0,"休",IF(OR(WEEKDAY(H106)=1,WEEKDAY(H106)=7),TEXT(H106,"aaa"),IF(COUNTIF(BD!$B$3:$B$548,週休2日計画実績表!H106)&gt;0,"祝",週休2日計画実績表!H106))),"")</f>
        <v/>
      </c>
      <c r="I107" s="214" t="str">
        <f>IFERROR(IF(COUNTIF(BD!$F$3:$F$281,週休2日計画実績表!I106)&gt;0,"休",IF(OR(WEEKDAY(I106)=1,WEEKDAY(I106)=7),TEXT(I106,"aaa"),IF(COUNTIF(BD!$B$3:$B$548,週休2日計画実績表!I106)&gt;0,"祝",週休2日計画実績表!I106))),"")</f>
        <v/>
      </c>
      <c r="J107" s="214" t="str">
        <f>IFERROR(IF(COUNTIF(BD!$F$3:$F$281,週休2日計画実績表!J106)&gt;0,"休",IF(OR(WEEKDAY(J106)=1,WEEKDAY(J106)=7),TEXT(J106,"aaa"),IF(COUNTIF(BD!$B$3:$B$548,週休2日計画実績表!J106)&gt;0,"祝",週休2日計画実績表!J106))),"")</f>
        <v/>
      </c>
      <c r="K107" s="214" t="str">
        <f>IFERROR(IF(COUNTIF(BD!$F$3:$F$281,週休2日計画実績表!K106)&gt;0,"休",IF(OR(WEEKDAY(K106)=1,WEEKDAY(K106)=7),TEXT(K106,"aaa"),IF(COUNTIF(BD!$B$3:$B$548,週休2日計画実績表!K106)&gt;0,"祝",週休2日計画実績表!K106))),"")</f>
        <v/>
      </c>
      <c r="L107" s="214" t="str">
        <f>IFERROR(IF(COUNTIF(BD!$F$3:$F$281,週休2日計画実績表!L106)&gt;0,"休",IF(OR(WEEKDAY(L106)=1,WEEKDAY(L106)=7),TEXT(L106,"aaa"),IF(COUNTIF(BD!$B$3:$B$548,週休2日計画実績表!L106)&gt;0,"祝",週休2日計画実績表!L106))),"")</f>
        <v/>
      </c>
      <c r="M107" s="214" t="str">
        <f>IFERROR(IF(COUNTIF(BD!$F$3:$F$281,週休2日計画実績表!M106)&gt;0,"休",IF(OR(WEEKDAY(M106)=1,WEEKDAY(M106)=7),TEXT(M106,"aaa"),IF(COUNTIF(BD!$B$3:$B$548,週休2日計画実績表!M106)&gt;0,"祝",週休2日計画実績表!M106))),"")</f>
        <v/>
      </c>
      <c r="N107" s="214" t="str">
        <f>IFERROR(IF(COUNTIF(BD!$F$3:$F$281,週休2日計画実績表!N106)&gt;0,"休",IF(OR(WEEKDAY(N106)=1,WEEKDAY(N106)=7),TEXT(N106,"aaa"),IF(COUNTIF(BD!$B$3:$B$548,週休2日計画実績表!N106)&gt;0,"祝",週休2日計画実績表!N106))),"")</f>
        <v/>
      </c>
      <c r="O107" s="214" t="str">
        <f>IFERROR(IF(COUNTIF(BD!$F$3:$F$281,週休2日計画実績表!O106)&gt;0,"休",IF(OR(WEEKDAY(O106)=1,WEEKDAY(O106)=7),TEXT(O106,"aaa"),IF(COUNTIF(BD!$B$3:$B$548,週休2日計画実績表!O106)&gt;0,"祝",週休2日計画実績表!O106))),"")</f>
        <v/>
      </c>
      <c r="P107" s="214" t="str">
        <f>IFERROR(IF(COUNTIF(BD!$F$3:$F$281,週休2日計画実績表!P106)&gt;0,"休",IF(OR(WEEKDAY(P106)=1,WEEKDAY(P106)=7),TEXT(P106,"aaa"),IF(COUNTIF(BD!$B$3:$B$548,週休2日計画実績表!P106)&gt;0,"祝",週休2日計画実績表!P106))),"")</f>
        <v/>
      </c>
      <c r="Q107" s="214" t="str">
        <f>IFERROR(IF(COUNTIF(BD!$F$3:$F$281,週休2日計画実績表!Q106)&gt;0,"休",IF(OR(WEEKDAY(Q106)=1,WEEKDAY(Q106)=7),TEXT(Q106,"aaa"),IF(COUNTIF(BD!$B$3:$B$548,週休2日計画実績表!Q106)&gt;0,"祝",週休2日計画実績表!Q106))),"")</f>
        <v/>
      </c>
      <c r="R107" s="214" t="str">
        <f>IFERROR(IF(COUNTIF(BD!$F$3:$F$281,週休2日計画実績表!R106)&gt;0,"休",IF(OR(WEEKDAY(R106)=1,WEEKDAY(R106)=7),TEXT(R106,"aaa"),IF(COUNTIF(BD!$B$3:$B$548,週休2日計画実績表!R106)&gt;0,"祝",週休2日計画実績表!R106))),"")</f>
        <v/>
      </c>
      <c r="S107" s="214" t="str">
        <f>IFERROR(IF(COUNTIF(BD!$F$3:$F$281,週休2日計画実績表!S106)&gt;0,"休",IF(OR(WEEKDAY(S106)=1,WEEKDAY(S106)=7),TEXT(S106,"aaa"),IF(COUNTIF(BD!$B$3:$B$548,週休2日計画実績表!S106)&gt;0,"祝",週休2日計画実績表!S106))),"")</f>
        <v/>
      </c>
      <c r="T107" s="214" t="str">
        <f>IFERROR(IF(COUNTIF(BD!$F$3:$F$281,週休2日計画実績表!T106)&gt;0,"休",IF(OR(WEEKDAY(T106)=1,WEEKDAY(T106)=7),TEXT(T106,"aaa"),IF(COUNTIF(BD!$B$3:$B$548,週休2日計画実績表!T106)&gt;0,"祝",週休2日計画実績表!T106))),"")</f>
        <v/>
      </c>
      <c r="U107" s="214" t="str">
        <f>IFERROR(IF(COUNTIF(BD!$F$3:$F$281,週休2日計画実績表!U106)&gt;0,"休",IF(OR(WEEKDAY(U106)=1,WEEKDAY(U106)=7),TEXT(U106,"aaa"),IF(COUNTIF(BD!$B$3:$B$548,週休2日計画実績表!U106)&gt;0,"祝",週休2日計画実績表!U106))),"")</f>
        <v/>
      </c>
      <c r="V107" s="214" t="str">
        <f>IFERROR(IF(COUNTIF(BD!$F$3:$F$281,週休2日計画実績表!V106)&gt;0,"休",IF(OR(WEEKDAY(V106)=1,WEEKDAY(V106)=7),TEXT(V106,"aaa"),IF(COUNTIF(BD!$B$3:$B$548,週休2日計画実績表!V106)&gt;0,"祝",週休2日計画実績表!V106))),"")</f>
        <v/>
      </c>
      <c r="W107" s="214" t="str">
        <f>IFERROR(IF(COUNTIF(BD!$F$3:$F$281,週休2日計画実績表!W106)&gt;0,"休",IF(OR(WEEKDAY(W106)=1,WEEKDAY(W106)=7),TEXT(W106,"aaa"),IF(COUNTIF(BD!$B$3:$B$548,週休2日計画実績表!W106)&gt;0,"祝",週休2日計画実績表!W106))),"")</f>
        <v/>
      </c>
      <c r="X107" s="214" t="str">
        <f>IFERROR(IF(COUNTIF(BD!$F$3:$F$281,週休2日計画実績表!X106)&gt;0,"休",IF(OR(WEEKDAY(X106)=1,WEEKDAY(X106)=7),TEXT(X106,"aaa"),IF(COUNTIF(BD!$B$3:$B$548,週休2日計画実績表!X106)&gt;0,"祝",週休2日計画実績表!X106))),"")</f>
        <v/>
      </c>
      <c r="Y107" s="214" t="str">
        <f>IFERROR(IF(COUNTIF(BD!$F$3:$F$281,週休2日計画実績表!Y106)&gt;0,"休",IF(OR(WEEKDAY(Y106)=1,WEEKDAY(Y106)=7),TEXT(Y106,"aaa"),IF(COUNTIF(BD!$B$3:$B$548,週休2日計画実績表!Y106)&gt;0,"祝",週休2日計画実績表!Y106))),"")</f>
        <v/>
      </c>
      <c r="Z107" s="214" t="str">
        <f>IFERROR(IF(COUNTIF(BD!$F$3:$F$281,週休2日計画実績表!Z106)&gt;0,"休",IF(OR(WEEKDAY(Z106)=1,WEEKDAY(Z106)=7),TEXT(Z106,"aaa"),IF(COUNTIF(BD!$B$3:$B$548,週休2日計画実績表!Z106)&gt;0,"祝",週休2日計画実績表!Z106))),"")</f>
        <v/>
      </c>
      <c r="AA107" s="214" t="str">
        <f>IFERROR(IF(COUNTIF(BD!$F$3:$F$281,週休2日計画実績表!AA106)&gt;0,"休",IF(OR(WEEKDAY(AA106)=1,WEEKDAY(AA106)=7),TEXT(AA106,"aaa"),IF(COUNTIF(BD!$B$3:$B$548,週休2日計画実績表!AA106)&gt;0,"祝",週休2日計画実績表!AA106))),"")</f>
        <v/>
      </c>
      <c r="AB107" s="214" t="str">
        <f>IFERROR(IF(COUNTIF(BD!$F$3:$F$281,週休2日計画実績表!AB106)&gt;0,"休",IF(OR(WEEKDAY(AB106)=1,WEEKDAY(AB106)=7),TEXT(AB106,"aaa"),IF(COUNTIF(BD!$B$3:$B$548,週休2日計画実績表!AB106)&gt;0,"祝",週休2日計画実績表!AB106))),"")</f>
        <v/>
      </c>
      <c r="AC107" s="214" t="str">
        <f>IFERROR(IF(COUNTIF(BD!$F$3:$F$281,週休2日計画実績表!AC106)&gt;0,"休",IF(OR(WEEKDAY(AC106)=1,WEEKDAY(AC106)=7),TEXT(AC106,"aaa"),IF(COUNTIF(BD!$B$3:$B$548,週休2日計画実績表!AC106)&gt;0,"祝",週休2日計画実績表!AC106))),"")</f>
        <v/>
      </c>
      <c r="AD107" s="214" t="str">
        <f>IFERROR(IF(COUNTIF(BD!$F$3:$F$281,週休2日計画実績表!AD106)&gt;0,"休",IF(OR(WEEKDAY(AD106)=1,WEEKDAY(AD106)=7),TEXT(AD106,"aaa"),IF(COUNTIF(BD!$B$3:$B$548,週休2日計画実績表!AD106)&gt;0,"祝",週休2日計画実績表!AD106))),"")</f>
        <v/>
      </c>
      <c r="AE107" s="214" t="str">
        <f>IFERROR(IF(COUNTIF(BD!$F$3:$F$281,週休2日計画実績表!AE106)&gt;0,"休",IF(OR(WEEKDAY(AE106)=1,WEEKDAY(AE106)=7),TEXT(AE106,"aaa"),IF(COUNTIF(BD!$B$3:$B$548,週休2日計画実績表!AE106)&gt;0,"祝",週休2日計画実績表!AE106))),"")</f>
        <v/>
      </c>
      <c r="AF107" s="214" t="str">
        <f>IFERROR(IF(COUNTIF(BD!$F$3:$F$281,週休2日計画実績表!AF106)&gt;0,"休",IF(OR(WEEKDAY(AF106)=1,WEEKDAY(AF106)=7),TEXT(AF106,"aaa"),IF(COUNTIF(BD!$B$3:$B$548,週休2日計画実績表!AF106)&gt;0,"祝",週休2日計画実績表!AF106))),"")</f>
        <v/>
      </c>
      <c r="AG107" s="233" t="str">
        <f>IFERROR(IF(COUNTIF(BD!$F$3:$F$281,週休2日計画実績表!AG106)&gt;0,"休",IF(OR(WEEKDAY(AG106)=1,WEEKDAY(AG106)=7),TEXT(AG106,"aaa"),IF(COUNTIF(BD!$B$3:$B$548,週休2日計画実績表!AG106)&gt;0,"祝",週休2日計画実績表!AG106))),"")</f>
        <v/>
      </c>
      <c r="AH107" s="507"/>
      <c r="AI107" s="508"/>
      <c r="AJ107" s="508"/>
      <c r="AK107" s="509"/>
      <c r="AL107" s="502"/>
      <c r="AM107" s="507"/>
      <c r="AN107" s="508"/>
      <c r="AO107" s="508"/>
      <c r="AP107" s="510"/>
      <c r="AQ107" s="264"/>
      <c r="AR107" s="264"/>
      <c r="AS107" s="264"/>
      <c r="AT107" s="264"/>
      <c r="AU107" s="264"/>
      <c r="AV107" s="264"/>
      <c r="AW107" s="264"/>
      <c r="AX107" s="264"/>
      <c r="AY107" s="264"/>
      <c r="AZ107" s="264"/>
      <c r="BA107" s="264"/>
      <c r="BB107" s="264"/>
      <c r="BC107" s="264"/>
      <c r="BD107" s="264"/>
      <c r="BE107" s="264"/>
      <c r="BF107" s="264"/>
      <c r="BG107" s="264"/>
      <c r="BH107" s="264"/>
      <c r="BI107" s="264"/>
      <c r="BJ107" s="264"/>
      <c r="BK107" s="264"/>
      <c r="BL107" s="264"/>
      <c r="BM107" s="264"/>
      <c r="BN107" s="264"/>
      <c r="BO107" s="264"/>
      <c r="BP107" s="264"/>
      <c r="BQ107" s="215"/>
    </row>
    <row r="108" spans="2:69" ht="15" hidden="1" customHeight="1">
      <c r="B108" s="211"/>
      <c r="C108" s="214" t="str">
        <f t="shared" ref="C108:F108" si="34">IF(OR(C107="",C107="休"),"","有")</f>
        <v/>
      </c>
      <c r="D108" s="214" t="str">
        <f t="shared" si="34"/>
        <v/>
      </c>
      <c r="E108" s="214" t="str">
        <f t="shared" si="34"/>
        <v/>
      </c>
      <c r="F108" s="214" t="str">
        <f t="shared" si="34"/>
        <v/>
      </c>
      <c r="G108" s="214" t="str">
        <f>IF(OR(G107="",G107="休"),"","有")</f>
        <v/>
      </c>
      <c r="H108" s="214" t="str">
        <f t="shared" ref="H108:AG108" si="35">IF(OR(H107="",H107="休"),"","有")</f>
        <v/>
      </c>
      <c r="I108" s="214" t="str">
        <f t="shared" si="35"/>
        <v/>
      </c>
      <c r="J108" s="214" t="str">
        <f t="shared" si="35"/>
        <v/>
      </c>
      <c r="K108" s="214" t="str">
        <f t="shared" si="35"/>
        <v/>
      </c>
      <c r="L108" s="214" t="str">
        <f t="shared" si="35"/>
        <v/>
      </c>
      <c r="M108" s="214" t="str">
        <f t="shared" si="35"/>
        <v/>
      </c>
      <c r="N108" s="214" t="str">
        <f t="shared" si="35"/>
        <v/>
      </c>
      <c r="O108" s="214" t="str">
        <f t="shared" si="35"/>
        <v/>
      </c>
      <c r="P108" s="214" t="str">
        <f t="shared" si="35"/>
        <v/>
      </c>
      <c r="Q108" s="214" t="str">
        <f t="shared" si="35"/>
        <v/>
      </c>
      <c r="R108" s="214" t="str">
        <f t="shared" si="35"/>
        <v/>
      </c>
      <c r="S108" s="214" t="str">
        <f t="shared" si="35"/>
        <v/>
      </c>
      <c r="T108" s="214" t="str">
        <f t="shared" si="35"/>
        <v/>
      </c>
      <c r="U108" s="214" t="str">
        <f t="shared" si="35"/>
        <v/>
      </c>
      <c r="V108" s="214" t="str">
        <f t="shared" si="35"/>
        <v/>
      </c>
      <c r="W108" s="214" t="str">
        <f t="shared" si="35"/>
        <v/>
      </c>
      <c r="X108" s="214" t="str">
        <f t="shared" si="35"/>
        <v/>
      </c>
      <c r="Y108" s="214" t="str">
        <f t="shared" si="35"/>
        <v/>
      </c>
      <c r="Z108" s="214" t="str">
        <f t="shared" si="35"/>
        <v/>
      </c>
      <c r="AA108" s="214" t="str">
        <f t="shared" si="35"/>
        <v/>
      </c>
      <c r="AB108" s="214" t="str">
        <f t="shared" si="35"/>
        <v/>
      </c>
      <c r="AC108" s="214" t="str">
        <f t="shared" si="35"/>
        <v/>
      </c>
      <c r="AD108" s="214" t="str">
        <f t="shared" si="35"/>
        <v/>
      </c>
      <c r="AE108" s="214" t="str">
        <f t="shared" si="35"/>
        <v/>
      </c>
      <c r="AF108" s="214" t="str">
        <f t="shared" si="35"/>
        <v/>
      </c>
      <c r="AG108" s="233" t="str">
        <f t="shared" si="35"/>
        <v/>
      </c>
      <c r="AH108" s="507"/>
      <c r="AI108" s="508"/>
      <c r="AJ108" s="508"/>
      <c r="AK108" s="509"/>
      <c r="AL108" s="502"/>
      <c r="AM108" s="507"/>
      <c r="AN108" s="508"/>
      <c r="AO108" s="508"/>
      <c r="AP108" s="510"/>
      <c r="AQ108" s="264"/>
      <c r="AR108" s="264"/>
      <c r="AS108" s="264"/>
      <c r="AT108" s="264"/>
      <c r="AU108" s="264"/>
      <c r="AV108" s="264"/>
      <c r="AW108" s="264"/>
      <c r="AX108" s="264"/>
      <c r="AY108" s="264"/>
      <c r="AZ108" s="264"/>
      <c r="BA108" s="264"/>
      <c r="BB108" s="264"/>
      <c r="BC108" s="264"/>
      <c r="BD108" s="264"/>
      <c r="BE108" s="264"/>
      <c r="BF108" s="264"/>
      <c r="BG108" s="264"/>
      <c r="BH108" s="264"/>
      <c r="BI108" s="264"/>
      <c r="BJ108" s="264"/>
      <c r="BK108" s="264"/>
      <c r="BL108" s="264"/>
      <c r="BM108" s="264"/>
      <c r="BN108" s="264"/>
      <c r="BO108" s="264"/>
      <c r="BP108" s="264"/>
      <c r="BQ108" s="215"/>
    </row>
    <row r="109" spans="2:69" s="220" customFormat="1" ht="60" customHeight="1">
      <c r="B109" s="216" t="str">
        <f>IF(C105="","","行事")</f>
        <v/>
      </c>
      <c r="C109" s="217"/>
      <c r="D109" s="217"/>
      <c r="E109" s="217"/>
      <c r="F109" s="217"/>
      <c r="G109" s="217"/>
      <c r="H109" s="217"/>
      <c r="I109" s="217"/>
      <c r="J109" s="217"/>
      <c r="K109" s="217"/>
      <c r="L109" s="217"/>
      <c r="M109" s="217"/>
      <c r="N109" s="217"/>
      <c r="O109" s="217"/>
      <c r="P109" s="217"/>
      <c r="Q109" s="217"/>
      <c r="R109" s="217"/>
      <c r="S109" s="217"/>
      <c r="T109" s="217"/>
      <c r="U109" s="217"/>
      <c r="V109" s="217"/>
      <c r="W109" s="217"/>
      <c r="X109" s="217"/>
      <c r="Y109" s="217"/>
      <c r="Z109" s="217"/>
      <c r="AA109" s="217"/>
      <c r="AB109" s="217"/>
      <c r="AC109" s="217"/>
      <c r="AD109" s="217"/>
      <c r="AE109" s="217"/>
      <c r="AF109" s="217"/>
      <c r="AG109" s="218"/>
      <c r="AH109" s="507"/>
      <c r="AI109" s="508"/>
      <c r="AJ109" s="508"/>
      <c r="AK109" s="509"/>
      <c r="AL109" s="502"/>
      <c r="AM109" s="507"/>
      <c r="AN109" s="508"/>
      <c r="AO109" s="508"/>
      <c r="AP109" s="510"/>
      <c r="AQ109" s="264"/>
      <c r="AR109" s="264"/>
      <c r="AS109" s="264"/>
      <c r="AT109" s="264"/>
      <c r="AU109" s="264"/>
      <c r="AV109" s="264"/>
      <c r="AW109" s="264"/>
      <c r="AX109" s="264"/>
      <c r="AY109" s="264"/>
      <c r="AZ109" s="264"/>
      <c r="BA109" s="264"/>
      <c r="BB109" s="264"/>
      <c r="BC109" s="264"/>
      <c r="BD109" s="264"/>
      <c r="BE109" s="264"/>
      <c r="BF109" s="264"/>
      <c r="BG109" s="264"/>
      <c r="BH109" s="264"/>
      <c r="BI109" s="264"/>
      <c r="BJ109" s="264"/>
      <c r="BK109" s="264"/>
      <c r="BL109" s="264"/>
      <c r="BM109" s="264"/>
      <c r="BN109" s="264"/>
      <c r="BO109" s="264"/>
      <c r="BP109" s="264"/>
      <c r="BQ109" s="219"/>
    </row>
    <row r="110" spans="2:69" s="224" customFormat="1" ht="15" customHeight="1">
      <c r="B110" s="211" t="str">
        <f>IF(C105="","","計画")</f>
        <v/>
      </c>
      <c r="C110" s="221"/>
      <c r="D110" s="221"/>
      <c r="E110" s="221"/>
      <c r="F110" s="221"/>
      <c r="G110" s="221"/>
      <c r="H110" s="221"/>
      <c r="I110" s="221"/>
      <c r="J110" s="221"/>
      <c r="K110" s="221"/>
      <c r="L110" s="221"/>
      <c r="M110" s="221"/>
      <c r="N110" s="221"/>
      <c r="O110" s="221"/>
      <c r="P110" s="221"/>
      <c r="Q110" s="221"/>
      <c r="R110" s="221"/>
      <c r="S110" s="221"/>
      <c r="T110" s="221"/>
      <c r="U110" s="221"/>
      <c r="V110" s="221"/>
      <c r="W110" s="221"/>
      <c r="X110" s="221"/>
      <c r="Y110" s="221"/>
      <c r="Z110" s="221"/>
      <c r="AA110" s="221"/>
      <c r="AB110" s="221"/>
      <c r="AC110" s="221"/>
      <c r="AD110" s="221"/>
      <c r="AE110" s="221"/>
      <c r="AF110" s="221"/>
      <c r="AG110" s="235"/>
      <c r="AH110" s="211" t="str">
        <f>IF(C105="","",COUNTIF(C110:AG110,"○"))</f>
        <v/>
      </c>
      <c r="AI110" s="221" t="str">
        <f>IF(C105="","",COUNTA(C106:AG106)-COUNTIF(C108:AG108,"")-COUNTIF(C110:AG110,"/"))</f>
        <v/>
      </c>
      <c r="AJ110" s="222" t="str">
        <f>IF(C105="","",IFERROR(AH110/AI110,""))</f>
        <v/>
      </c>
      <c r="AK110" s="223" t="str">
        <f>IF(C105="","",IF(AI110=0,"",IF(COUNTIFS(C107:AG107,"日",C110:AG110,"")+COUNTIFS(C107:AG107,"日",C110:AG110,"○")+COUNTIFS(C107:AG107,"土",C110:AG110,"")+COUNTIFS(C107:AG107,"土",C110:AG110,"○")&lt;=COUNTIF(C110:AG110,"○"),"○",IF(AH110/AI110&gt;=2/7,"○","-"))))</f>
        <v/>
      </c>
      <c r="AM110" s="211" t="str">
        <f>IF(C105="","",AM102+AH110)</f>
        <v/>
      </c>
      <c r="AN110" s="221" t="str">
        <f>IF(C105="","",AN102+AI110)</f>
        <v/>
      </c>
      <c r="AO110" s="222" t="str">
        <f>IFERROR(AM110/AN110,"")</f>
        <v/>
      </c>
      <c r="AP110" s="225" t="str">
        <f>IF(C105="","",IF(C113="",IF(AM110/AN110&gt;=2/7,"OK","NG"),""))</f>
        <v/>
      </c>
      <c r="AQ110" s="262"/>
      <c r="AR110" s="262"/>
      <c r="AS110" s="262"/>
      <c r="AT110" s="262"/>
      <c r="AU110" s="262"/>
      <c r="AV110" s="262"/>
      <c r="AW110" s="262"/>
      <c r="AX110" s="262"/>
      <c r="AY110" s="262"/>
      <c r="AZ110" s="262"/>
      <c r="BA110" s="262"/>
      <c r="BB110" s="262"/>
      <c r="BC110" s="262"/>
      <c r="BD110" s="262"/>
      <c r="BE110" s="262"/>
      <c r="BF110" s="262"/>
      <c r="BG110" s="262"/>
      <c r="BH110" s="262"/>
      <c r="BI110" s="262"/>
      <c r="BJ110" s="262"/>
      <c r="BK110" s="262"/>
      <c r="BL110" s="262"/>
      <c r="BM110" s="262"/>
      <c r="BN110" s="262"/>
      <c r="BO110" s="262"/>
      <c r="BP110" s="262"/>
      <c r="BQ110" s="226"/>
    </row>
    <row r="111" spans="2:69" s="224" customFormat="1" ht="15" customHeight="1" thickBot="1">
      <c r="B111" s="227" t="str">
        <f>IF(C105="","","実施")</f>
        <v/>
      </c>
      <c r="C111" s="228"/>
      <c r="D111" s="228"/>
      <c r="E111" s="228"/>
      <c r="F111" s="228"/>
      <c r="G111" s="228"/>
      <c r="H111" s="228"/>
      <c r="I111" s="228"/>
      <c r="J111" s="228"/>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34"/>
      <c r="AH111" s="227" t="str">
        <f>IF(C105="","",COUNTIF(C111:AG111,"●"))</f>
        <v/>
      </c>
      <c r="AI111" s="228" t="str">
        <f>IF(C105="","",COUNTA(C106:AG106)-COUNTIF(C108:AG108,"")-COUNTIF(C111:AG111,"/"))</f>
        <v/>
      </c>
      <c r="AJ111" s="229" t="str">
        <f>IF(C105="","",IFERROR(AH111/AI111,""))</f>
        <v/>
      </c>
      <c r="AK111" s="230" t="str">
        <f>IF(C105="","",IF(AI111=0,"",IF(COUNTIFS(C107:AG107,"日",C111:AG111,"")+COUNTIFS(C107:AG107,"日",C111:AG111,"●")+COUNTIFS(C107:AG107,"土",C111:AG111,"")+COUNTIFS(C107:AG107,"土",C111:AG111,"●")&lt;=COUNTIF(C111:AG111,"●"),"○",IF(AH111/AI111&gt;=2/7,"○","-"))))</f>
        <v/>
      </c>
      <c r="AM111" s="227" t="str">
        <f>IF(C105="","",AM103+AH111)</f>
        <v/>
      </c>
      <c r="AN111" s="228" t="str">
        <f>IF(C105="","",AN103+AI111)</f>
        <v/>
      </c>
      <c r="AO111" s="229" t="str">
        <f>IFERROR(AM111/AN111,"")</f>
        <v/>
      </c>
      <c r="AP111" s="231" t="str">
        <f>IF(C105="","",IF(C113="",IF(AM111/AN111&gt;=2/7,"OK","NG"),""))</f>
        <v/>
      </c>
      <c r="AQ111" s="263"/>
      <c r="AR111" s="263"/>
      <c r="AS111" s="263"/>
      <c r="AT111" s="263"/>
      <c r="AU111" s="263"/>
      <c r="AV111" s="263"/>
      <c r="AW111" s="263"/>
      <c r="AX111" s="263"/>
      <c r="AY111" s="263"/>
      <c r="AZ111" s="263"/>
      <c r="BA111" s="263"/>
      <c r="BB111" s="263"/>
      <c r="BC111" s="263"/>
      <c r="BD111" s="263"/>
      <c r="BE111" s="263"/>
      <c r="BF111" s="263"/>
      <c r="BG111" s="263"/>
      <c r="BH111" s="263"/>
      <c r="BI111" s="263"/>
      <c r="BJ111" s="263"/>
      <c r="BK111" s="263"/>
      <c r="BL111" s="263"/>
      <c r="BM111" s="263"/>
      <c r="BN111" s="263"/>
      <c r="BO111" s="263"/>
      <c r="BP111" s="263"/>
      <c r="BQ111" s="215"/>
    </row>
    <row r="112" spans="2:69" ht="18" customHeight="1" thickBot="1">
      <c r="AP112" s="224"/>
      <c r="AQ112" s="224"/>
      <c r="AR112" s="224"/>
      <c r="AS112" s="224"/>
      <c r="AT112" s="224"/>
      <c r="AU112" s="224"/>
      <c r="AV112" s="224"/>
      <c r="AW112" s="224"/>
      <c r="AX112" s="224"/>
      <c r="AY112" s="224"/>
      <c r="AZ112" s="224"/>
      <c r="BA112" s="224"/>
      <c r="BB112" s="224"/>
      <c r="BC112" s="224"/>
      <c r="BD112" s="224"/>
      <c r="BE112" s="224"/>
      <c r="BF112" s="224"/>
      <c r="BG112" s="224"/>
      <c r="BH112" s="224"/>
      <c r="BI112" s="224"/>
      <c r="BJ112" s="224"/>
      <c r="BK112" s="224"/>
      <c r="BL112" s="224"/>
      <c r="BM112" s="224"/>
      <c r="BN112" s="224"/>
      <c r="BO112" s="224"/>
      <c r="BP112" s="224"/>
      <c r="BQ112" s="232"/>
    </row>
    <row r="113" spans="2:69" ht="16.899999999999999" customHeight="1">
      <c r="B113" s="210" t="str">
        <f>IF(C113="","","月")</f>
        <v/>
      </c>
      <c r="C113" s="496" t="str">
        <f>IFERROR(IF(EOMONTH(C105,0)+1&gt;$L$5,"",EOMONTH(C105,0)+1),"")</f>
        <v/>
      </c>
      <c r="D113" s="497"/>
      <c r="E113" s="497"/>
      <c r="F113" s="497"/>
      <c r="G113" s="497"/>
      <c r="H113" s="497"/>
      <c r="I113" s="497"/>
      <c r="J113" s="497"/>
      <c r="K113" s="497"/>
      <c r="L113" s="497"/>
      <c r="M113" s="497"/>
      <c r="N113" s="497"/>
      <c r="O113" s="497"/>
      <c r="P113" s="497"/>
      <c r="Q113" s="497"/>
      <c r="R113" s="497"/>
      <c r="S113" s="497"/>
      <c r="T113" s="497"/>
      <c r="U113" s="497"/>
      <c r="V113" s="497"/>
      <c r="W113" s="497"/>
      <c r="X113" s="497"/>
      <c r="Y113" s="497"/>
      <c r="Z113" s="497"/>
      <c r="AA113" s="497"/>
      <c r="AB113" s="497"/>
      <c r="AC113" s="497"/>
      <c r="AD113" s="497"/>
      <c r="AE113" s="497"/>
      <c r="AF113" s="497"/>
      <c r="AG113" s="497"/>
      <c r="AH113" s="498" t="str">
        <f>IF(C113="","","月単位")</f>
        <v/>
      </c>
      <c r="AI113" s="499"/>
      <c r="AJ113" s="499"/>
      <c r="AK113" s="500"/>
      <c r="AL113" s="501"/>
      <c r="AM113" s="498" t="str">
        <f>IF(C113="","","累計")</f>
        <v/>
      </c>
      <c r="AN113" s="499"/>
      <c r="AO113" s="499"/>
      <c r="AP113" s="500"/>
      <c r="AQ113" s="260"/>
      <c r="AR113" s="260"/>
      <c r="AS113" s="260"/>
      <c r="AT113" s="260"/>
      <c r="AU113" s="260"/>
      <c r="AV113" s="260"/>
      <c r="AW113" s="260"/>
      <c r="AX113" s="260"/>
      <c r="AY113" s="260"/>
      <c r="AZ113" s="260"/>
      <c r="BA113" s="260"/>
      <c r="BB113" s="260"/>
      <c r="BC113" s="260"/>
      <c r="BD113" s="260"/>
      <c r="BE113" s="260"/>
      <c r="BF113" s="260"/>
      <c r="BG113" s="260"/>
      <c r="BH113" s="260"/>
      <c r="BI113" s="260"/>
      <c r="BJ113" s="260"/>
      <c r="BK113" s="260"/>
      <c r="BL113" s="260"/>
      <c r="BM113" s="260"/>
      <c r="BN113" s="260"/>
      <c r="BO113" s="260"/>
      <c r="BP113" s="260"/>
    </row>
    <row r="114" spans="2:69" ht="15" customHeight="1">
      <c r="B114" s="211" t="str">
        <f>IF(C113="","","日")</f>
        <v/>
      </c>
      <c r="C114" s="212" t="str">
        <f>IF($C113="","",IF($C113+COLUMN(C114)-COLUMN($B114)-1&gt;$L$5,"",IF($C113+COLUMN(C114)-COLUMN($B114)-1&gt;=EOMONTH($C113,0)+1,"",$C113+COLUMN(C114)-COLUMN($B114)-1)))</f>
        <v/>
      </c>
      <c r="D114" s="212" t="str">
        <f t="shared" ref="D114:AG114" si="36">IF($C113="","",IF($C113+COLUMN(D114)-COLUMN($B114)-1&gt;$L$5,"",IF($C113+COLUMN(D114)-COLUMN($B114)-1&gt;=EOMONTH($C113,0)+1,"",$C113+COLUMN(D114)-COLUMN($B114)-1)))</f>
        <v/>
      </c>
      <c r="E114" s="212" t="str">
        <f t="shared" si="36"/>
        <v/>
      </c>
      <c r="F114" s="212" t="str">
        <f t="shared" si="36"/>
        <v/>
      </c>
      <c r="G114" s="212" t="str">
        <f t="shared" si="36"/>
        <v/>
      </c>
      <c r="H114" s="212" t="str">
        <f t="shared" si="36"/>
        <v/>
      </c>
      <c r="I114" s="212" t="str">
        <f t="shared" si="36"/>
        <v/>
      </c>
      <c r="J114" s="212" t="str">
        <f t="shared" si="36"/>
        <v/>
      </c>
      <c r="K114" s="212" t="str">
        <f t="shared" si="36"/>
        <v/>
      </c>
      <c r="L114" s="212" t="str">
        <f t="shared" si="36"/>
        <v/>
      </c>
      <c r="M114" s="212" t="str">
        <f t="shared" si="36"/>
        <v/>
      </c>
      <c r="N114" s="212" t="str">
        <f t="shared" si="36"/>
        <v/>
      </c>
      <c r="O114" s="212" t="str">
        <f t="shared" si="36"/>
        <v/>
      </c>
      <c r="P114" s="212" t="str">
        <f t="shared" si="36"/>
        <v/>
      </c>
      <c r="Q114" s="212" t="str">
        <f t="shared" si="36"/>
        <v/>
      </c>
      <c r="R114" s="212" t="str">
        <f t="shared" si="36"/>
        <v/>
      </c>
      <c r="S114" s="212" t="str">
        <f t="shared" si="36"/>
        <v/>
      </c>
      <c r="T114" s="212" t="str">
        <f t="shared" si="36"/>
        <v/>
      </c>
      <c r="U114" s="212" t="str">
        <f t="shared" si="36"/>
        <v/>
      </c>
      <c r="V114" s="212" t="str">
        <f t="shared" si="36"/>
        <v/>
      </c>
      <c r="W114" s="212" t="str">
        <f t="shared" si="36"/>
        <v/>
      </c>
      <c r="X114" s="212" t="str">
        <f t="shared" si="36"/>
        <v/>
      </c>
      <c r="Y114" s="212" t="str">
        <f t="shared" si="36"/>
        <v/>
      </c>
      <c r="Z114" s="212" t="str">
        <f t="shared" si="36"/>
        <v/>
      </c>
      <c r="AA114" s="212" t="str">
        <f t="shared" si="36"/>
        <v/>
      </c>
      <c r="AB114" s="212" t="str">
        <f t="shared" si="36"/>
        <v/>
      </c>
      <c r="AC114" s="212" t="str">
        <f t="shared" si="36"/>
        <v/>
      </c>
      <c r="AD114" s="212" t="str">
        <f t="shared" si="36"/>
        <v/>
      </c>
      <c r="AE114" s="212" t="str">
        <f t="shared" si="36"/>
        <v/>
      </c>
      <c r="AF114" s="212" t="str">
        <f t="shared" si="36"/>
        <v/>
      </c>
      <c r="AG114" s="213" t="str">
        <f t="shared" si="36"/>
        <v/>
      </c>
      <c r="AH114" s="507" t="str">
        <f>IF(C113="","","閉所日数計")</f>
        <v/>
      </c>
      <c r="AI114" s="508" t="str">
        <f>IF(C113="","","対象日数計")</f>
        <v/>
      </c>
      <c r="AJ114" s="508" t="str">
        <f>IF(C113="","","現場閉所率")</f>
        <v/>
      </c>
      <c r="AK114" s="509" t="str">
        <f>IF(C113="","","達成状況")</f>
        <v/>
      </c>
      <c r="AL114" s="502"/>
      <c r="AM114" s="507" t="str">
        <f>IF(C113="","","閉所日数計")</f>
        <v/>
      </c>
      <c r="AN114" s="508" t="str">
        <f>IF(C113="","","対象日数計")</f>
        <v/>
      </c>
      <c r="AO114" s="508" t="str">
        <f>IF(C113="","","現場閉所率")</f>
        <v/>
      </c>
      <c r="AP114" s="510" t="str">
        <f>IF(C113="","",IF(C121="","達成状況",""))</f>
        <v/>
      </c>
      <c r="AQ114" s="264"/>
      <c r="AR114" s="264"/>
      <c r="AS114" s="264"/>
      <c r="AT114" s="264"/>
      <c r="AU114" s="264"/>
      <c r="AV114" s="264"/>
      <c r="AW114" s="264"/>
      <c r="AX114" s="264"/>
      <c r="AY114" s="264"/>
      <c r="AZ114" s="264"/>
      <c r="BA114" s="264"/>
      <c r="BB114" s="264"/>
      <c r="BC114" s="264"/>
      <c r="BD114" s="264"/>
      <c r="BE114" s="264"/>
      <c r="BF114" s="264"/>
      <c r="BG114" s="264"/>
      <c r="BH114" s="264"/>
      <c r="BI114" s="264"/>
      <c r="BJ114" s="264"/>
      <c r="BK114" s="264"/>
      <c r="BL114" s="264"/>
      <c r="BM114" s="264"/>
      <c r="BN114" s="264"/>
      <c r="BO114" s="264"/>
      <c r="BP114" s="264"/>
    </row>
    <row r="115" spans="2:69" ht="15" customHeight="1">
      <c r="B115" s="211" t="str">
        <f>IF(C113="","","曜日")</f>
        <v/>
      </c>
      <c r="C115" s="214" t="str">
        <f>IFERROR(IF(COUNTIF(BD!$F$3:$F$281,週休2日計画実績表!C114)&gt;0,"休",IF(OR(WEEKDAY(C114)=1,WEEKDAY(C114)=7),TEXT(C114,"aaa"),IF(COUNTIF(BD!$B$3:$B$548,週休2日計画実績表!C114)&gt;0,"祝",週休2日計画実績表!C114))),"")</f>
        <v/>
      </c>
      <c r="D115" s="214" t="str">
        <f>IFERROR(IF(COUNTIF(BD!$F$3:$F$281,週休2日計画実績表!D114)&gt;0,"休",IF(OR(WEEKDAY(D114)=1,WEEKDAY(D114)=7),TEXT(D114,"aaa"),IF(COUNTIF(BD!$B$3:$B$548,週休2日計画実績表!D114)&gt;0,"祝",週休2日計画実績表!D114))),"")</f>
        <v/>
      </c>
      <c r="E115" s="214" t="str">
        <f>IFERROR(IF(COUNTIF(BD!$F$3:$F$281,週休2日計画実績表!E114)&gt;0,"休",IF(OR(WEEKDAY(E114)=1,WEEKDAY(E114)=7),TEXT(E114,"aaa"),IF(COUNTIF(BD!$B$3:$B$548,週休2日計画実績表!E114)&gt;0,"祝",週休2日計画実績表!E114))),"")</f>
        <v/>
      </c>
      <c r="F115" s="214" t="str">
        <f>IFERROR(IF(COUNTIF(BD!$F$3:$F$281,週休2日計画実績表!F114)&gt;0,"休",IF(OR(WEEKDAY(F114)=1,WEEKDAY(F114)=7),TEXT(F114,"aaa"),IF(COUNTIF(BD!$B$3:$B$548,週休2日計画実績表!F114)&gt;0,"祝",週休2日計画実績表!F114))),"")</f>
        <v/>
      </c>
      <c r="G115" s="214" t="str">
        <f>IFERROR(IF(COUNTIF(BD!$F$3:$F$281,週休2日計画実績表!G114)&gt;0,"休",IF(OR(WEEKDAY(G114)=1,WEEKDAY(G114)=7),TEXT(G114,"aaa"),IF(COUNTIF(BD!$B$3:$B$548,週休2日計画実績表!G114)&gt;0,"祝",週休2日計画実績表!G114))),"")</f>
        <v/>
      </c>
      <c r="H115" s="214" t="str">
        <f>IFERROR(IF(COUNTIF(BD!$F$3:$F$281,週休2日計画実績表!H114)&gt;0,"休",IF(OR(WEEKDAY(H114)=1,WEEKDAY(H114)=7),TEXT(H114,"aaa"),IF(COUNTIF(BD!$B$3:$B$548,週休2日計画実績表!H114)&gt;0,"祝",週休2日計画実績表!H114))),"")</f>
        <v/>
      </c>
      <c r="I115" s="214" t="str">
        <f>IFERROR(IF(COUNTIF(BD!$F$3:$F$281,週休2日計画実績表!I114)&gt;0,"休",IF(OR(WEEKDAY(I114)=1,WEEKDAY(I114)=7),TEXT(I114,"aaa"),IF(COUNTIF(BD!$B$3:$B$548,週休2日計画実績表!I114)&gt;0,"祝",週休2日計画実績表!I114))),"")</f>
        <v/>
      </c>
      <c r="J115" s="214" t="str">
        <f>IFERROR(IF(COUNTIF(BD!$F$3:$F$281,週休2日計画実績表!J114)&gt;0,"休",IF(OR(WEEKDAY(J114)=1,WEEKDAY(J114)=7),TEXT(J114,"aaa"),IF(COUNTIF(BD!$B$3:$B$548,週休2日計画実績表!J114)&gt;0,"祝",週休2日計画実績表!J114))),"")</f>
        <v/>
      </c>
      <c r="K115" s="214" t="str">
        <f>IFERROR(IF(COUNTIF(BD!$F$3:$F$281,週休2日計画実績表!K114)&gt;0,"休",IF(OR(WEEKDAY(K114)=1,WEEKDAY(K114)=7),TEXT(K114,"aaa"),IF(COUNTIF(BD!$B$3:$B$548,週休2日計画実績表!K114)&gt;0,"祝",週休2日計画実績表!K114))),"")</f>
        <v/>
      </c>
      <c r="L115" s="214" t="str">
        <f>IFERROR(IF(COUNTIF(BD!$F$3:$F$281,週休2日計画実績表!L114)&gt;0,"休",IF(OR(WEEKDAY(L114)=1,WEEKDAY(L114)=7),TEXT(L114,"aaa"),IF(COUNTIF(BD!$B$3:$B$548,週休2日計画実績表!L114)&gt;0,"祝",週休2日計画実績表!L114))),"")</f>
        <v/>
      </c>
      <c r="M115" s="214" t="str">
        <f>IFERROR(IF(COUNTIF(BD!$F$3:$F$281,週休2日計画実績表!M114)&gt;0,"休",IF(OR(WEEKDAY(M114)=1,WEEKDAY(M114)=7),TEXT(M114,"aaa"),IF(COUNTIF(BD!$B$3:$B$548,週休2日計画実績表!M114)&gt;0,"祝",週休2日計画実績表!M114))),"")</f>
        <v/>
      </c>
      <c r="N115" s="214" t="str">
        <f>IFERROR(IF(COUNTIF(BD!$F$3:$F$281,週休2日計画実績表!N114)&gt;0,"休",IF(OR(WEEKDAY(N114)=1,WEEKDAY(N114)=7),TEXT(N114,"aaa"),IF(COUNTIF(BD!$B$3:$B$548,週休2日計画実績表!N114)&gt;0,"祝",週休2日計画実績表!N114))),"")</f>
        <v/>
      </c>
      <c r="O115" s="214" t="str">
        <f>IFERROR(IF(COUNTIF(BD!$F$3:$F$281,週休2日計画実績表!O114)&gt;0,"休",IF(OR(WEEKDAY(O114)=1,WEEKDAY(O114)=7),TEXT(O114,"aaa"),IF(COUNTIF(BD!$B$3:$B$548,週休2日計画実績表!O114)&gt;0,"祝",週休2日計画実績表!O114))),"")</f>
        <v/>
      </c>
      <c r="P115" s="214" t="str">
        <f>IFERROR(IF(COUNTIF(BD!$F$3:$F$281,週休2日計画実績表!P114)&gt;0,"休",IF(OR(WEEKDAY(P114)=1,WEEKDAY(P114)=7),TEXT(P114,"aaa"),IF(COUNTIF(BD!$B$3:$B$548,週休2日計画実績表!P114)&gt;0,"祝",週休2日計画実績表!P114))),"")</f>
        <v/>
      </c>
      <c r="Q115" s="214" t="str">
        <f>IFERROR(IF(COUNTIF(BD!$F$3:$F$281,週休2日計画実績表!Q114)&gt;0,"休",IF(OR(WEEKDAY(Q114)=1,WEEKDAY(Q114)=7),TEXT(Q114,"aaa"),IF(COUNTIF(BD!$B$3:$B$548,週休2日計画実績表!Q114)&gt;0,"祝",週休2日計画実績表!Q114))),"")</f>
        <v/>
      </c>
      <c r="R115" s="214" t="str">
        <f>IFERROR(IF(COUNTIF(BD!$F$3:$F$281,週休2日計画実績表!R114)&gt;0,"休",IF(OR(WEEKDAY(R114)=1,WEEKDAY(R114)=7),TEXT(R114,"aaa"),IF(COUNTIF(BD!$B$3:$B$548,週休2日計画実績表!R114)&gt;0,"祝",週休2日計画実績表!R114))),"")</f>
        <v/>
      </c>
      <c r="S115" s="214" t="str">
        <f>IFERROR(IF(COUNTIF(BD!$F$3:$F$281,週休2日計画実績表!S114)&gt;0,"休",IF(OR(WEEKDAY(S114)=1,WEEKDAY(S114)=7),TEXT(S114,"aaa"),IF(COUNTIF(BD!$B$3:$B$548,週休2日計画実績表!S114)&gt;0,"祝",週休2日計画実績表!S114))),"")</f>
        <v/>
      </c>
      <c r="T115" s="214" t="str">
        <f>IFERROR(IF(COUNTIF(BD!$F$3:$F$281,週休2日計画実績表!T114)&gt;0,"休",IF(OR(WEEKDAY(T114)=1,WEEKDAY(T114)=7),TEXT(T114,"aaa"),IF(COUNTIF(BD!$B$3:$B$548,週休2日計画実績表!T114)&gt;0,"祝",週休2日計画実績表!T114))),"")</f>
        <v/>
      </c>
      <c r="U115" s="214" t="str">
        <f>IFERROR(IF(COUNTIF(BD!$F$3:$F$281,週休2日計画実績表!U114)&gt;0,"休",IF(OR(WEEKDAY(U114)=1,WEEKDAY(U114)=7),TEXT(U114,"aaa"),IF(COUNTIF(BD!$B$3:$B$548,週休2日計画実績表!U114)&gt;0,"祝",週休2日計画実績表!U114))),"")</f>
        <v/>
      </c>
      <c r="V115" s="214" t="str">
        <f>IFERROR(IF(COUNTIF(BD!$F$3:$F$281,週休2日計画実績表!V114)&gt;0,"休",IF(OR(WEEKDAY(V114)=1,WEEKDAY(V114)=7),TEXT(V114,"aaa"),IF(COUNTIF(BD!$B$3:$B$548,週休2日計画実績表!V114)&gt;0,"祝",週休2日計画実績表!V114))),"")</f>
        <v/>
      </c>
      <c r="W115" s="214" t="str">
        <f>IFERROR(IF(COUNTIF(BD!$F$3:$F$281,週休2日計画実績表!W114)&gt;0,"休",IF(OR(WEEKDAY(W114)=1,WEEKDAY(W114)=7),TEXT(W114,"aaa"),IF(COUNTIF(BD!$B$3:$B$548,週休2日計画実績表!W114)&gt;0,"祝",週休2日計画実績表!W114))),"")</f>
        <v/>
      </c>
      <c r="X115" s="214" t="str">
        <f>IFERROR(IF(COUNTIF(BD!$F$3:$F$281,週休2日計画実績表!X114)&gt;0,"休",IF(OR(WEEKDAY(X114)=1,WEEKDAY(X114)=7),TEXT(X114,"aaa"),IF(COUNTIF(BD!$B$3:$B$548,週休2日計画実績表!X114)&gt;0,"祝",週休2日計画実績表!X114))),"")</f>
        <v/>
      </c>
      <c r="Y115" s="214" t="str">
        <f>IFERROR(IF(COUNTIF(BD!$F$3:$F$281,週休2日計画実績表!Y114)&gt;0,"休",IF(OR(WEEKDAY(Y114)=1,WEEKDAY(Y114)=7),TEXT(Y114,"aaa"),IF(COUNTIF(BD!$B$3:$B$548,週休2日計画実績表!Y114)&gt;0,"祝",週休2日計画実績表!Y114))),"")</f>
        <v/>
      </c>
      <c r="Z115" s="214" t="str">
        <f>IFERROR(IF(COUNTIF(BD!$F$3:$F$281,週休2日計画実績表!Z114)&gt;0,"休",IF(OR(WEEKDAY(Z114)=1,WEEKDAY(Z114)=7),TEXT(Z114,"aaa"),IF(COUNTIF(BD!$B$3:$B$548,週休2日計画実績表!Z114)&gt;0,"祝",週休2日計画実績表!Z114))),"")</f>
        <v/>
      </c>
      <c r="AA115" s="214" t="str">
        <f>IFERROR(IF(COUNTIF(BD!$F$3:$F$281,週休2日計画実績表!AA114)&gt;0,"休",IF(OR(WEEKDAY(AA114)=1,WEEKDAY(AA114)=7),TEXT(AA114,"aaa"),IF(COUNTIF(BD!$B$3:$B$548,週休2日計画実績表!AA114)&gt;0,"祝",週休2日計画実績表!AA114))),"")</f>
        <v/>
      </c>
      <c r="AB115" s="214" t="str">
        <f>IFERROR(IF(COUNTIF(BD!$F$3:$F$281,週休2日計画実績表!AB114)&gt;0,"休",IF(OR(WEEKDAY(AB114)=1,WEEKDAY(AB114)=7),TEXT(AB114,"aaa"),IF(COUNTIF(BD!$B$3:$B$548,週休2日計画実績表!AB114)&gt;0,"祝",週休2日計画実績表!AB114))),"")</f>
        <v/>
      </c>
      <c r="AC115" s="214" t="str">
        <f>IFERROR(IF(COUNTIF(BD!$F$3:$F$281,週休2日計画実績表!AC114)&gt;0,"休",IF(OR(WEEKDAY(AC114)=1,WEEKDAY(AC114)=7),TEXT(AC114,"aaa"),IF(COUNTIF(BD!$B$3:$B$548,週休2日計画実績表!AC114)&gt;0,"祝",週休2日計画実績表!AC114))),"")</f>
        <v/>
      </c>
      <c r="AD115" s="214" t="str">
        <f>IFERROR(IF(COUNTIF(BD!$F$3:$F$281,週休2日計画実績表!AD114)&gt;0,"休",IF(OR(WEEKDAY(AD114)=1,WEEKDAY(AD114)=7),TEXT(AD114,"aaa"),IF(COUNTIF(BD!$B$3:$B$548,週休2日計画実績表!AD114)&gt;0,"祝",週休2日計画実績表!AD114))),"")</f>
        <v/>
      </c>
      <c r="AE115" s="214" t="str">
        <f>IFERROR(IF(COUNTIF(BD!$F$3:$F$281,週休2日計画実績表!AE114)&gt;0,"休",IF(OR(WEEKDAY(AE114)=1,WEEKDAY(AE114)=7),TEXT(AE114,"aaa"),IF(COUNTIF(BD!$B$3:$B$548,週休2日計画実績表!AE114)&gt;0,"祝",週休2日計画実績表!AE114))),"")</f>
        <v/>
      </c>
      <c r="AF115" s="214" t="str">
        <f>IFERROR(IF(COUNTIF(BD!$F$3:$F$281,週休2日計画実績表!AF114)&gt;0,"休",IF(OR(WEEKDAY(AF114)=1,WEEKDAY(AF114)=7),TEXT(AF114,"aaa"),IF(COUNTIF(BD!$B$3:$B$548,週休2日計画実績表!AF114)&gt;0,"祝",週休2日計画実績表!AF114))),"")</f>
        <v/>
      </c>
      <c r="AG115" s="233" t="str">
        <f>IFERROR(IF(COUNTIF(BD!$F$3:$F$281,週休2日計画実績表!AG114)&gt;0,"休",IF(OR(WEEKDAY(AG114)=1,WEEKDAY(AG114)=7),TEXT(AG114,"aaa"),IF(COUNTIF(BD!$B$3:$B$548,週休2日計画実績表!AG114)&gt;0,"祝",週休2日計画実績表!AG114))),"")</f>
        <v/>
      </c>
      <c r="AH115" s="507"/>
      <c r="AI115" s="508"/>
      <c r="AJ115" s="508"/>
      <c r="AK115" s="509"/>
      <c r="AL115" s="502"/>
      <c r="AM115" s="507"/>
      <c r="AN115" s="508"/>
      <c r="AO115" s="508"/>
      <c r="AP115" s="510"/>
      <c r="AQ115" s="264"/>
      <c r="AR115" s="264"/>
      <c r="AS115" s="264"/>
      <c r="AT115" s="264"/>
      <c r="AU115" s="264"/>
      <c r="AV115" s="264"/>
      <c r="AW115" s="264"/>
      <c r="AX115" s="264"/>
      <c r="AY115" s="264"/>
      <c r="AZ115" s="264"/>
      <c r="BA115" s="264"/>
      <c r="BB115" s="264"/>
      <c r="BC115" s="264"/>
      <c r="BD115" s="264"/>
      <c r="BE115" s="264"/>
      <c r="BF115" s="264"/>
      <c r="BG115" s="264"/>
      <c r="BH115" s="264"/>
      <c r="BI115" s="264"/>
      <c r="BJ115" s="264"/>
      <c r="BK115" s="264"/>
      <c r="BL115" s="264"/>
      <c r="BM115" s="264"/>
      <c r="BN115" s="264"/>
      <c r="BO115" s="264"/>
      <c r="BP115" s="264"/>
      <c r="BQ115" s="215"/>
    </row>
    <row r="116" spans="2:69" ht="15" hidden="1" customHeight="1">
      <c r="B116" s="211"/>
      <c r="C116" s="214" t="str">
        <f t="shared" ref="C116:F116" si="37">IF(OR(C115="",C115="休"),"","有")</f>
        <v/>
      </c>
      <c r="D116" s="214" t="str">
        <f t="shared" si="37"/>
        <v/>
      </c>
      <c r="E116" s="214" t="str">
        <f t="shared" si="37"/>
        <v/>
      </c>
      <c r="F116" s="214" t="str">
        <f t="shared" si="37"/>
        <v/>
      </c>
      <c r="G116" s="214" t="str">
        <f>IF(OR(G115="",G115="休"),"","有")</f>
        <v/>
      </c>
      <c r="H116" s="214" t="str">
        <f t="shared" ref="H116:AG116" si="38">IF(OR(H115="",H115="休"),"","有")</f>
        <v/>
      </c>
      <c r="I116" s="214" t="str">
        <f t="shared" si="38"/>
        <v/>
      </c>
      <c r="J116" s="214" t="str">
        <f t="shared" si="38"/>
        <v/>
      </c>
      <c r="K116" s="214" t="str">
        <f t="shared" si="38"/>
        <v/>
      </c>
      <c r="L116" s="214" t="str">
        <f t="shared" si="38"/>
        <v/>
      </c>
      <c r="M116" s="214" t="str">
        <f t="shared" si="38"/>
        <v/>
      </c>
      <c r="N116" s="214" t="str">
        <f t="shared" si="38"/>
        <v/>
      </c>
      <c r="O116" s="214" t="str">
        <f t="shared" si="38"/>
        <v/>
      </c>
      <c r="P116" s="214" t="str">
        <f t="shared" si="38"/>
        <v/>
      </c>
      <c r="Q116" s="214" t="str">
        <f t="shared" si="38"/>
        <v/>
      </c>
      <c r="R116" s="214" t="str">
        <f t="shared" si="38"/>
        <v/>
      </c>
      <c r="S116" s="214" t="str">
        <f t="shared" si="38"/>
        <v/>
      </c>
      <c r="T116" s="214" t="str">
        <f t="shared" si="38"/>
        <v/>
      </c>
      <c r="U116" s="214" t="str">
        <f t="shared" si="38"/>
        <v/>
      </c>
      <c r="V116" s="214" t="str">
        <f t="shared" si="38"/>
        <v/>
      </c>
      <c r="W116" s="214" t="str">
        <f t="shared" si="38"/>
        <v/>
      </c>
      <c r="X116" s="214" t="str">
        <f t="shared" si="38"/>
        <v/>
      </c>
      <c r="Y116" s="214" t="str">
        <f t="shared" si="38"/>
        <v/>
      </c>
      <c r="Z116" s="214" t="str">
        <f t="shared" si="38"/>
        <v/>
      </c>
      <c r="AA116" s="214" t="str">
        <f t="shared" si="38"/>
        <v/>
      </c>
      <c r="AB116" s="214" t="str">
        <f t="shared" si="38"/>
        <v/>
      </c>
      <c r="AC116" s="214" t="str">
        <f t="shared" si="38"/>
        <v/>
      </c>
      <c r="AD116" s="214" t="str">
        <f t="shared" si="38"/>
        <v/>
      </c>
      <c r="AE116" s="214" t="str">
        <f t="shared" si="38"/>
        <v/>
      </c>
      <c r="AF116" s="214" t="str">
        <f t="shared" si="38"/>
        <v/>
      </c>
      <c r="AG116" s="233" t="str">
        <f t="shared" si="38"/>
        <v/>
      </c>
      <c r="AH116" s="507"/>
      <c r="AI116" s="508"/>
      <c r="AJ116" s="508"/>
      <c r="AK116" s="509"/>
      <c r="AL116" s="502"/>
      <c r="AM116" s="507"/>
      <c r="AN116" s="508"/>
      <c r="AO116" s="508"/>
      <c r="AP116" s="510"/>
      <c r="AQ116" s="264"/>
      <c r="AR116" s="264"/>
      <c r="AS116" s="264"/>
      <c r="AT116" s="264"/>
      <c r="AU116" s="264"/>
      <c r="AV116" s="264"/>
      <c r="AW116" s="264"/>
      <c r="AX116" s="264"/>
      <c r="AY116" s="264"/>
      <c r="AZ116" s="264"/>
      <c r="BA116" s="264"/>
      <c r="BB116" s="264"/>
      <c r="BC116" s="264"/>
      <c r="BD116" s="264"/>
      <c r="BE116" s="264"/>
      <c r="BF116" s="264"/>
      <c r="BG116" s="264"/>
      <c r="BH116" s="264"/>
      <c r="BI116" s="264"/>
      <c r="BJ116" s="264"/>
      <c r="BK116" s="264"/>
      <c r="BL116" s="264"/>
      <c r="BM116" s="264"/>
      <c r="BN116" s="264"/>
      <c r="BO116" s="264"/>
      <c r="BP116" s="264"/>
      <c r="BQ116" s="215"/>
    </row>
    <row r="117" spans="2:69" s="220" customFormat="1" ht="60" customHeight="1">
      <c r="B117" s="216" t="str">
        <f>IF(C113="","","行事")</f>
        <v/>
      </c>
      <c r="C117" s="217"/>
      <c r="D117" s="217"/>
      <c r="E117" s="217"/>
      <c r="F117" s="217"/>
      <c r="G117" s="217"/>
      <c r="H117" s="217"/>
      <c r="I117" s="217"/>
      <c r="J117" s="217"/>
      <c r="K117" s="217"/>
      <c r="L117" s="217"/>
      <c r="M117" s="217"/>
      <c r="N117" s="217"/>
      <c r="O117" s="217"/>
      <c r="P117" s="217"/>
      <c r="Q117" s="217"/>
      <c r="R117" s="217"/>
      <c r="S117" s="217"/>
      <c r="T117" s="217"/>
      <c r="U117" s="217"/>
      <c r="V117" s="217"/>
      <c r="W117" s="217"/>
      <c r="X117" s="217"/>
      <c r="Y117" s="217"/>
      <c r="Z117" s="217"/>
      <c r="AA117" s="217"/>
      <c r="AB117" s="217"/>
      <c r="AC117" s="217"/>
      <c r="AD117" s="217"/>
      <c r="AE117" s="217"/>
      <c r="AF117" s="217"/>
      <c r="AG117" s="218"/>
      <c r="AH117" s="507"/>
      <c r="AI117" s="508"/>
      <c r="AJ117" s="508"/>
      <c r="AK117" s="509"/>
      <c r="AL117" s="502"/>
      <c r="AM117" s="507"/>
      <c r="AN117" s="508"/>
      <c r="AO117" s="508"/>
      <c r="AP117" s="510"/>
      <c r="AQ117" s="264"/>
      <c r="AR117" s="264"/>
      <c r="AS117" s="264"/>
      <c r="AT117" s="264"/>
      <c r="AU117" s="264"/>
      <c r="AV117" s="264"/>
      <c r="AW117" s="264"/>
      <c r="AX117" s="264"/>
      <c r="AY117" s="264"/>
      <c r="AZ117" s="264"/>
      <c r="BA117" s="264"/>
      <c r="BB117" s="264"/>
      <c r="BC117" s="264"/>
      <c r="BD117" s="264"/>
      <c r="BE117" s="264"/>
      <c r="BF117" s="264"/>
      <c r="BG117" s="264"/>
      <c r="BH117" s="264"/>
      <c r="BI117" s="264"/>
      <c r="BJ117" s="264"/>
      <c r="BK117" s="264"/>
      <c r="BL117" s="264"/>
      <c r="BM117" s="264"/>
      <c r="BN117" s="264"/>
      <c r="BO117" s="264"/>
      <c r="BP117" s="264"/>
      <c r="BQ117" s="219"/>
    </row>
    <row r="118" spans="2:69" s="224" customFormat="1" ht="15" customHeight="1">
      <c r="B118" s="211" t="str">
        <f>IF(C113="","","計画")</f>
        <v/>
      </c>
      <c r="C118" s="221"/>
      <c r="D118" s="221"/>
      <c r="E118" s="221"/>
      <c r="F118" s="221"/>
      <c r="G118" s="221"/>
      <c r="H118" s="221"/>
      <c r="I118" s="221"/>
      <c r="J118" s="221"/>
      <c r="K118" s="221"/>
      <c r="L118" s="221"/>
      <c r="M118" s="221"/>
      <c r="N118" s="221"/>
      <c r="O118" s="221"/>
      <c r="P118" s="221"/>
      <c r="Q118" s="221"/>
      <c r="R118" s="221"/>
      <c r="S118" s="221"/>
      <c r="T118" s="221"/>
      <c r="U118" s="221"/>
      <c r="V118" s="221"/>
      <c r="W118" s="221"/>
      <c r="X118" s="221"/>
      <c r="Y118" s="221"/>
      <c r="Z118" s="221"/>
      <c r="AA118" s="221"/>
      <c r="AB118" s="221"/>
      <c r="AC118" s="221"/>
      <c r="AD118" s="221"/>
      <c r="AE118" s="221"/>
      <c r="AF118" s="221"/>
      <c r="AG118" s="235"/>
      <c r="AH118" s="211" t="str">
        <f>IF(C113="","",COUNTIF(C118:AG118,"○"))</f>
        <v/>
      </c>
      <c r="AI118" s="221" t="str">
        <f>IF(C113="","",COUNTA(C114:AG114)-COUNTIF(C116:AG116,"")-COUNTIF(C118:AG118,"/"))</f>
        <v/>
      </c>
      <c r="AJ118" s="222" t="str">
        <f>IF(C113="","",IFERROR(AH118/AI118,""))</f>
        <v/>
      </c>
      <c r="AK118" s="223" t="str">
        <f>IF(C113="","",IF(AI118=0,"",IF(COUNTIFS(C115:AG115,"日",C118:AG118,"")+COUNTIFS(C115:AG115,"日",C118:AG118,"○")+COUNTIFS(C115:AG115,"土",C118:AG118,"")+COUNTIFS(C115:AG115,"土",C118:AG118,"○")&lt;=COUNTIF(C118:AG118,"○"),"○",IF(AH118/AI118&gt;=2/7,"○","-"))))</f>
        <v/>
      </c>
      <c r="AM118" s="211" t="str">
        <f>IF(C113="","",AM110+AH118)</f>
        <v/>
      </c>
      <c r="AN118" s="221" t="str">
        <f>IF(C113="","",AN110+AI118)</f>
        <v/>
      </c>
      <c r="AO118" s="222" t="str">
        <f>IFERROR(AM118/AN118,"")</f>
        <v/>
      </c>
      <c r="AP118" s="225" t="str">
        <f>IF(C113="","",IF(C121="",IF(AM118/AN118&gt;=2/7,"OK","NG"),""))</f>
        <v/>
      </c>
      <c r="AQ118" s="262"/>
      <c r="AR118" s="262"/>
      <c r="AS118" s="262"/>
      <c r="AT118" s="262"/>
      <c r="AU118" s="262"/>
      <c r="AV118" s="262"/>
      <c r="AW118" s="262"/>
      <c r="AX118" s="262"/>
      <c r="AY118" s="262"/>
      <c r="AZ118" s="262"/>
      <c r="BA118" s="262"/>
      <c r="BB118" s="262"/>
      <c r="BC118" s="262"/>
      <c r="BD118" s="262"/>
      <c r="BE118" s="262"/>
      <c r="BF118" s="262"/>
      <c r="BG118" s="262"/>
      <c r="BH118" s="262"/>
      <c r="BI118" s="262"/>
      <c r="BJ118" s="262"/>
      <c r="BK118" s="262"/>
      <c r="BL118" s="262"/>
      <c r="BM118" s="262"/>
      <c r="BN118" s="262"/>
      <c r="BO118" s="262"/>
      <c r="BP118" s="262"/>
      <c r="BQ118" s="226"/>
    </row>
    <row r="119" spans="2:69" s="224" customFormat="1" ht="15" customHeight="1" thickBot="1">
      <c r="B119" s="227" t="str">
        <f>IF(C113="","","実施")</f>
        <v/>
      </c>
      <c r="C119" s="228"/>
      <c r="D119" s="228"/>
      <c r="E119" s="228"/>
      <c r="F119" s="228"/>
      <c r="G119" s="228"/>
      <c r="H119" s="228"/>
      <c r="I119" s="228"/>
      <c r="J119" s="228"/>
      <c r="K119" s="228"/>
      <c r="L119" s="228"/>
      <c r="M119" s="228"/>
      <c r="N119" s="228"/>
      <c r="O119" s="228"/>
      <c r="P119" s="228"/>
      <c r="Q119" s="228"/>
      <c r="R119" s="228"/>
      <c r="S119" s="228"/>
      <c r="T119" s="228"/>
      <c r="U119" s="228"/>
      <c r="V119" s="228"/>
      <c r="W119" s="228"/>
      <c r="X119" s="228"/>
      <c r="Y119" s="228"/>
      <c r="Z119" s="228"/>
      <c r="AA119" s="228"/>
      <c r="AB119" s="228"/>
      <c r="AC119" s="228"/>
      <c r="AD119" s="228"/>
      <c r="AE119" s="228"/>
      <c r="AF119" s="228"/>
      <c r="AG119" s="234"/>
      <c r="AH119" s="227" t="str">
        <f>IF(C113="","",COUNTIF(C119:AG119,"●"))</f>
        <v/>
      </c>
      <c r="AI119" s="228" t="str">
        <f>IF(C113="","",COUNTA(C114:AG114)-COUNTIF(C116:AG116,"")-COUNTIF(C119:AG119,"/"))</f>
        <v/>
      </c>
      <c r="AJ119" s="229" t="str">
        <f>IF(C113="","",IFERROR(AH119/AI119,""))</f>
        <v/>
      </c>
      <c r="AK119" s="230" t="str">
        <f>IF(C113="","",IF(AI119=0,"",IF(COUNTIFS(C115:AG115,"日",C119:AG119,"")+COUNTIFS(C115:AG115,"日",C119:AG119,"●")+COUNTIFS(C115:AG115,"土",C119:AG119,"")+COUNTIFS(C115:AG115,"土",C119:AG119,"●")&lt;=COUNTIF(C119:AG119,"●"),"○",IF(AH119/AI119&gt;=2/7,"○","-"))))</f>
        <v/>
      </c>
      <c r="AM119" s="227" t="str">
        <f>IF(C113="","",AM111+AH119)</f>
        <v/>
      </c>
      <c r="AN119" s="228" t="str">
        <f>IF(C113="","",AN111+AI119)</f>
        <v/>
      </c>
      <c r="AO119" s="229" t="str">
        <f>IFERROR(AM119/AN119,"")</f>
        <v/>
      </c>
      <c r="AP119" s="231" t="str">
        <f>IF(C113="","",IF(C121="",IF(AM119/AN119&gt;=2/7,"OK","NG"),""))</f>
        <v/>
      </c>
      <c r="AQ119" s="263"/>
      <c r="AR119" s="263"/>
      <c r="AS119" s="263"/>
      <c r="AT119" s="263"/>
      <c r="AU119" s="263"/>
      <c r="AV119" s="263"/>
      <c r="AW119" s="263"/>
      <c r="AX119" s="263"/>
      <c r="AY119" s="263"/>
      <c r="AZ119" s="263"/>
      <c r="BA119" s="263"/>
      <c r="BB119" s="263"/>
      <c r="BC119" s="263"/>
      <c r="BD119" s="263"/>
      <c r="BE119" s="263"/>
      <c r="BF119" s="263"/>
      <c r="BG119" s="263"/>
      <c r="BH119" s="263"/>
      <c r="BI119" s="263"/>
      <c r="BJ119" s="263"/>
      <c r="BK119" s="263"/>
      <c r="BL119" s="263"/>
      <c r="BM119" s="263"/>
      <c r="BN119" s="263"/>
      <c r="BO119" s="263"/>
      <c r="BP119" s="263"/>
      <c r="BQ119" s="215"/>
    </row>
    <row r="120" spans="2:69" ht="18" customHeight="1" thickBot="1">
      <c r="AP120" s="224"/>
      <c r="AQ120" s="224"/>
      <c r="AR120" s="224"/>
      <c r="AS120" s="224"/>
      <c r="AT120" s="224"/>
      <c r="AU120" s="224"/>
      <c r="AV120" s="224"/>
      <c r="AW120" s="224"/>
      <c r="AX120" s="224"/>
      <c r="AY120" s="224"/>
      <c r="AZ120" s="224"/>
      <c r="BA120" s="224"/>
      <c r="BB120" s="224"/>
      <c r="BC120" s="224"/>
      <c r="BD120" s="224"/>
      <c r="BE120" s="224"/>
      <c r="BF120" s="224"/>
      <c r="BG120" s="224"/>
      <c r="BH120" s="224"/>
      <c r="BI120" s="224"/>
      <c r="BJ120" s="224"/>
      <c r="BK120" s="224"/>
      <c r="BL120" s="224"/>
      <c r="BM120" s="224"/>
      <c r="BN120" s="224"/>
      <c r="BO120" s="224"/>
      <c r="BP120" s="224"/>
      <c r="BQ120" s="232"/>
    </row>
    <row r="121" spans="2:69" ht="16.899999999999999" customHeight="1">
      <c r="B121" s="210" t="str">
        <f>IF(C121="","","月")</f>
        <v/>
      </c>
      <c r="C121" s="496" t="str">
        <f>IFERROR(IF(EOMONTH(C113,0)+1&gt;$L$5,"",EOMONTH(C113,0)+1),"")</f>
        <v/>
      </c>
      <c r="D121" s="497"/>
      <c r="E121" s="497"/>
      <c r="F121" s="497"/>
      <c r="G121" s="497"/>
      <c r="H121" s="497"/>
      <c r="I121" s="497"/>
      <c r="J121" s="497"/>
      <c r="K121" s="497"/>
      <c r="L121" s="497"/>
      <c r="M121" s="497"/>
      <c r="N121" s="497"/>
      <c r="O121" s="497"/>
      <c r="P121" s="497"/>
      <c r="Q121" s="497"/>
      <c r="R121" s="497"/>
      <c r="S121" s="497"/>
      <c r="T121" s="497"/>
      <c r="U121" s="497"/>
      <c r="V121" s="497"/>
      <c r="W121" s="497"/>
      <c r="X121" s="497"/>
      <c r="Y121" s="497"/>
      <c r="Z121" s="497"/>
      <c r="AA121" s="497"/>
      <c r="AB121" s="497"/>
      <c r="AC121" s="497"/>
      <c r="AD121" s="497"/>
      <c r="AE121" s="497"/>
      <c r="AF121" s="497"/>
      <c r="AG121" s="497"/>
      <c r="AH121" s="498" t="str">
        <f>IF(C121="","","月単位")</f>
        <v/>
      </c>
      <c r="AI121" s="499"/>
      <c r="AJ121" s="499"/>
      <c r="AK121" s="500"/>
      <c r="AL121" s="501"/>
      <c r="AM121" s="498" t="str">
        <f>IF(C121="","","累計")</f>
        <v/>
      </c>
      <c r="AN121" s="499"/>
      <c r="AO121" s="499"/>
      <c r="AP121" s="500"/>
      <c r="AQ121" s="260"/>
      <c r="AR121" s="260"/>
      <c r="AS121" s="260"/>
      <c r="AT121" s="260"/>
      <c r="AU121" s="260"/>
      <c r="AV121" s="260"/>
      <c r="AW121" s="260"/>
      <c r="AX121" s="260"/>
      <c r="AY121" s="260"/>
      <c r="AZ121" s="260"/>
      <c r="BA121" s="260"/>
      <c r="BB121" s="260"/>
      <c r="BC121" s="260"/>
      <c r="BD121" s="260"/>
      <c r="BE121" s="260"/>
      <c r="BF121" s="260"/>
      <c r="BG121" s="260"/>
      <c r="BH121" s="260"/>
      <c r="BI121" s="260"/>
      <c r="BJ121" s="260"/>
      <c r="BK121" s="260"/>
      <c r="BL121" s="260"/>
      <c r="BM121" s="260"/>
      <c r="BN121" s="260"/>
      <c r="BO121" s="260"/>
      <c r="BP121" s="260"/>
    </row>
    <row r="122" spans="2:69" ht="15" customHeight="1">
      <c r="B122" s="211" t="str">
        <f>IF(C121="","","日")</f>
        <v/>
      </c>
      <c r="C122" s="212" t="str">
        <f>IF($C121="","",IF($C121+COLUMN(C122)-COLUMN($B122)-1&gt;$L$5,"",IF($C121+COLUMN(C122)-COLUMN($B122)-1&gt;=EOMONTH($C121,0)+1,"",$C121+COLUMN(C122)-COLUMN($B122)-1)))</f>
        <v/>
      </c>
      <c r="D122" s="212" t="str">
        <f t="shared" ref="D122:AG122" si="39">IF($C121="","",IF($C121+COLUMN(D122)-COLUMN($B122)-1&gt;$L$5,"",IF($C121+COLUMN(D122)-COLUMN($B122)-1&gt;=EOMONTH($C121,0)+1,"",$C121+COLUMN(D122)-COLUMN($B122)-1)))</f>
        <v/>
      </c>
      <c r="E122" s="212" t="str">
        <f t="shared" si="39"/>
        <v/>
      </c>
      <c r="F122" s="212" t="str">
        <f t="shared" si="39"/>
        <v/>
      </c>
      <c r="G122" s="212" t="str">
        <f t="shared" si="39"/>
        <v/>
      </c>
      <c r="H122" s="212" t="str">
        <f t="shared" si="39"/>
        <v/>
      </c>
      <c r="I122" s="212" t="str">
        <f t="shared" si="39"/>
        <v/>
      </c>
      <c r="J122" s="212" t="str">
        <f t="shared" si="39"/>
        <v/>
      </c>
      <c r="K122" s="212" t="str">
        <f t="shared" si="39"/>
        <v/>
      </c>
      <c r="L122" s="212" t="str">
        <f t="shared" si="39"/>
        <v/>
      </c>
      <c r="M122" s="212" t="str">
        <f t="shared" si="39"/>
        <v/>
      </c>
      <c r="N122" s="212" t="str">
        <f t="shared" si="39"/>
        <v/>
      </c>
      <c r="O122" s="212" t="str">
        <f t="shared" si="39"/>
        <v/>
      </c>
      <c r="P122" s="212" t="str">
        <f t="shared" si="39"/>
        <v/>
      </c>
      <c r="Q122" s="212" t="str">
        <f t="shared" si="39"/>
        <v/>
      </c>
      <c r="R122" s="212" t="str">
        <f t="shared" si="39"/>
        <v/>
      </c>
      <c r="S122" s="212" t="str">
        <f t="shared" si="39"/>
        <v/>
      </c>
      <c r="T122" s="212" t="str">
        <f t="shared" si="39"/>
        <v/>
      </c>
      <c r="U122" s="212" t="str">
        <f t="shared" si="39"/>
        <v/>
      </c>
      <c r="V122" s="212" t="str">
        <f t="shared" si="39"/>
        <v/>
      </c>
      <c r="W122" s="212" t="str">
        <f t="shared" si="39"/>
        <v/>
      </c>
      <c r="X122" s="212" t="str">
        <f t="shared" si="39"/>
        <v/>
      </c>
      <c r="Y122" s="212" t="str">
        <f t="shared" si="39"/>
        <v/>
      </c>
      <c r="Z122" s="212" t="str">
        <f t="shared" si="39"/>
        <v/>
      </c>
      <c r="AA122" s="212" t="str">
        <f t="shared" si="39"/>
        <v/>
      </c>
      <c r="AB122" s="212" t="str">
        <f t="shared" si="39"/>
        <v/>
      </c>
      <c r="AC122" s="212" t="str">
        <f t="shared" si="39"/>
        <v/>
      </c>
      <c r="AD122" s="212" t="str">
        <f t="shared" si="39"/>
        <v/>
      </c>
      <c r="AE122" s="212" t="str">
        <f t="shared" si="39"/>
        <v/>
      </c>
      <c r="AF122" s="212" t="str">
        <f t="shared" si="39"/>
        <v/>
      </c>
      <c r="AG122" s="213" t="str">
        <f t="shared" si="39"/>
        <v/>
      </c>
      <c r="AH122" s="507" t="str">
        <f>IF(C121="","","閉所日数計")</f>
        <v/>
      </c>
      <c r="AI122" s="508" t="str">
        <f>IF(C121="","","対象日数計")</f>
        <v/>
      </c>
      <c r="AJ122" s="508" t="str">
        <f>IF(C121="","","現場閉所率")</f>
        <v/>
      </c>
      <c r="AK122" s="509" t="str">
        <f>IF(C121="","","達成状況")</f>
        <v/>
      </c>
      <c r="AL122" s="502"/>
      <c r="AM122" s="507" t="str">
        <f>IF(C121="","","閉所日数計")</f>
        <v/>
      </c>
      <c r="AN122" s="508" t="str">
        <f>IF(C121="","","対象日数計")</f>
        <v/>
      </c>
      <c r="AO122" s="508" t="str">
        <f>IF(C121="","","現場閉所率")</f>
        <v/>
      </c>
      <c r="AP122" s="510" t="str">
        <f>IF(C121="","",IF(C129="","達成状況",""))</f>
        <v/>
      </c>
      <c r="AQ122" s="264"/>
      <c r="AR122" s="264"/>
      <c r="AS122" s="264"/>
      <c r="AT122" s="264"/>
      <c r="AU122" s="264"/>
      <c r="AV122" s="264"/>
      <c r="AW122" s="264"/>
      <c r="AX122" s="264"/>
      <c r="AY122" s="264"/>
      <c r="AZ122" s="264"/>
      <c r="BA122" s="264"/>
      <c r="BB122" s="264"/>
      <c r="BC122" s="264"/>
      <c r="BD122" s="264"/>
      <c r="BE122" s="264"/>
      <c r="BF122" s="264"/>
      <c r="BG122" s="264"/>
      <c r="BH122" s="264"/>
      <c r="BI122" s="264"/>
      <c r="BJ122" s="264"/>
      <c r="BK122" s="264"/>
      <c r="BL122" s="264"/>
      <c r="BM122" s="264"/>
      <c r="BN122" s="264"/>
      <c r="BO122" s="264"/>
      <c r="BP122" s="264"/>
    </row>
    <row r="123" spans="2:69" ht="15" customHeight="1">
      <c r="B123" s="211" t="str">
        <f>IF(C121="","","曜日")</f>
        <v/>
      </c>
      <c r="C123" s="214" t="str">
        <f>IFERROR(IF(COUNTIF(BD!$F$3:$F$281,週休2日計画実績表!C122)&gt;0,"休",IF(OR(WEEKDAY(C122)=1,WEEKDAY(C122)=7),TEXT(C122,"aaa"),IF(COUNTIF(BD!$B$3:$B$548,週休2日計画実績表!C122)&gt;0,"祝",週休2日計画実績表!C122))),"")</f>
        <v/>
      </c>
      <c r="D123" s="214" t="str">
        <f>IFERROR(IF(COUNTIF(BD!$F$3:$F$281,週休2日計画実績表!D122)&gt;0,"休",IF(OR(WEEKDAY(D122)=1,WEEKDAY(D122)=7),TEXT(D122,"aaa"),IF(COUNTIF(BD!$B$3:$B$548,週休2日計画実績表!D122)&gt;0,"祝",週休2日計画実績表!D122))),"")</f>
        <v/>
      </c>
      <c r="E123" s="214" t="str">
        <f>IFERROR(IF(COUNTIF(BD!$F$3:$F$281,週休2日計画実績表!E122)&gt;0,"休",IF(OR(WEEKDAY(E122)=1,WEEKDAY(E122)=7),TEXT(E122,"aaa"),IF(COUNTIF(BD!$B$3:$B$548,週休2日計画実績表!E122)&gt;0,"祝",週休2日計画実績表!E122))),"")</f>
        <v/>
      </c>
      <c r="F123" s="214" t="str">
        <f>IFERROR(IF(COUNTIF(BD!$F$3:$F$281,週休2日計画実績表!F122)&gt;0,"休",IF(OR(WEEKDAY(F122)=1,WEEKDAY(F122)=7),TEXT(F122,"aaa"),IF(COUNTIF(BD!$B$3:$B$548,週休2日計画実績表!F122)&gt;0,"祝",週休2日計画実績表!F122))),"")</f>
        <v/>
      </c>
      <c r="G123" s="214" t="str">
        <f>IFERROR(IF(COUNTIF(BD!$F$3:$F$281,週休2日計画実績表!G122)&gt;0,"休",IF(OR(WEEKDAY(G122)=1,WEEKDAY(G122)=7),TEXT(G122,"aaa"),IF(COUNTIF(BD!$B$3:$B$548,週休2日計画実績表!G122)&gt;0,"祝",週休2日計画実績表!G122))),"")</f>
        <v/>
      </c>
      <c r="H123" s="214" t="str">
        <f>IFERROR(IF(COUNTIF(BD!$F$3:$F$281,週休2日計画実績表!H122)&gt;0,"休",IF(OR(WEEKDAY(H122)=1,WEEKDAY(H122)=7),TEXT(H122,"aaa"),IF(COUNTIF(BD!$B$3:$B$548,週休2日計画実績表!H122)&gt;0,"祝",週休2日計画実績表!H122))),"")</f>
        <v/>
      </c>
      <c r="I123" s="214" t="str">
        <f>IFERROR(IF(COUNTIF(BD!$F$3:$F$281,週休2日計画実績表!I122)&gt;0,"休",IF(OR(WEEKDAY(I122)=1,WEEKDAY(I122)=7),TEXT(I122,"aaa"),IF(COUNTIF(BD!$B$3:$B$548,週休2日計画実績表!I122)&gt;0,"祝",週休2日計画実績表!I122))),"")</f>
        <v/>
      </c>
      <c r="J123" s="214" t="str">
        <f>IFERROR(IF(COUNTIF(BD!$F$3:$F$281,週休2日計画実績表!J122)&gt;0,"休",IF(OR(WEEKDAY(J122)=1,WEEKDAY(J122)=7),TEXT(J122,"aaa"),IF(COUNTIF(BD!$B$3:$B$548,週休2日計画実績表!J122)&gt;0,"祝",週休2日計画実績表!J122))),"")</f>
        <v/>
      </c>
      <c r="K123" s="214" t="str">
        <f>IFERROR(IF(COUNTIF(BD!$F$3:$F$281,週休2日計画実績表!K122)&gt;0,"休",IF(OR(WEEKDAY(K122)=1,WEEKDAY(K122)=7),TEXT(K122,"aaa"),IF(COUNTIF(BD!$B$3:$B$548,週休2日計画実績表!K122)&gt;0,"祝",週休2日計画実績表!K122))),"")</f>
        <v/>
      </c>
      <c r="L123" s="214" t="str">
        <f>IFERROR(IF(COUNTIF(BD!$F$3:$F$281,週休2日計画実績表!L122)&gt;0,"休",IF(OR(WEEKDAY(L122)=1,WEEKDAY(L122)=7),TEXT(L122,"aaa"),IF(COUNTIF(BD!$B$3:$B$548,週休2日計画実績表!L122)&gt;0,"祝",週休2日計画実績表!L122))),"")</f>
        <v/>
      </c>
      <c r="M123" s="214" t="str">
        <f>IFERROR(IF(COUNTIF(BD!$F$3:$F$281,週休2日計画実績表!M122)&gt;0,"休",IF(OR(WEEKDAY(M122)=1,WEEKDAY(M122)=7),TEXT(M122,"aaa"),IF(COUNTIF(BD!$B$3:$B$548,週休2日計画実績表!M122)&gt;0,"祝",週休2日計画実績表!M122))),"")</f>
        <v/>
      </c>
      <c r="N123" s="214" t="str">
        <f>IFERROR(IF(COUNTIF(BD!$F$3:$F$281,週休2日計画実績表!N122)&gt;0,"休",IF(OR(WEEKDAY(N122)=1,WEEKDAY(N122)=7),TEXT(N122,"aaa"),IF(COUNTIF(BD!$B$3:$B$548,週休2日計画実績表!N122)&gt;0,"祝",週休2日計画実績表!N122))),"")</f>
        <v/>
      </c>
      <c r="O123" s="214" t="str">
        <f>IFERROR(IF(COUNTIF(BD!$F$3:$F$281,週休2日計画実績表!O122)&gt;0,"休",IF(OR(WEEKDAY(O122)=1,WEEKDAY(O122)=7),TEXT(O122,"aaa"),IF(COUNTIF(BD!$B$3:$B$548,週休2日計画実績表!O122)&gt;0,"祝",週休2日計画実績表!O122))),"")</f>
        <v/>
      </c>
      <c r="P123" s="214" t="str">
        <f>IFERROR(IF(COUNTIF(BD!$F$3:$F$281,週休2日計画実績表!P122)&gt;0,"休",IF(OR(WEEKDAY(P122)=1,WEEKDAY(P122)=7),TEXT(P122,"aaa"),IF(COUNTIF(BD!$B$3:$B$548,週休2日計画実績表!P122)&gt;0,"祝",週休2日計画実績表!P122))),"")</f>
        <v/>
      </c>
      <c r="Q123" s="214" t="str">
        <f>IFERROR(IF(COUNTIF(BD!$F$3:$F$281,週休2日計画実績表!Q122)&gt;0,"休",IF(OR(WEEKDAY(Q122)=1,WEEKDAY(Q122)=7),TEXT(Q122,"aaa"),IF(COUNTIF(BD!$B$3:$B$548,週休2日計画実績表!Q122)&gt;0,"祝",週休2日計画実績表!Q122))),"")</f>
        <v/>
      </c>
      <c r="R123" s="214" t="str">
        <f>IFERROR(IF(COUNTIF(BD!$F$3:$F$281,週休2日計画実績表!R122)&gt;0,"休",IF(OR(WEEKDAY(R122)=1,WEEKDAY(R122)=7),TEXT(R122,"aaa"),IF(COUNTIF(BD!$B$3:$B$548,週休2日計画実績表!R122)&gt;0,"祝",週休2日計画実績表!R122))),"")</f>
        <v/>
      </c>
      <c r="S123" s="214" t="str">
        <f>IFERROR(IF(COUNTIF(BD!$F$3:$F$281,週休2日計画実績表!S122)&gt;0,"休",IF(OR(WEEKDAY(S122)=1,WEEKDAY(S122)=7),TEXT(S122,"aaa"),IF(COUNTIF(BD!$B$3:$B$548,週休2日計画実績表!S122)&gt;0,"祝",週休2日計画実績表!S122))),"")</f>
        <v/>
      </c>
      <c r="T123" s="214" t="str">
        <f>IFERROR(IF(COUNTIF(BD!$F$3:$F$281,週休2日計画実績表!T122)&gt;0,"休",IF(OR(WEEKDAY(T122)=1,WEEKDAY(T122)=7),TEXT(T122,"aaa"),IF(COUNTIF(BD!$B$3:$B$548,週休2日計画実績表!T122)&gt;0,"祝",週休2日計画実績表!T122))),"")</f>
        <v/>
      </c>
      <c r="U123" s="214" t="str">
        <f>IFERROR(IF(COUNTIF(BD!$F$3:$F$281,週休2日計画実績表!U122)&gt;0,"休",IF(OR(WEEKDAY(U122)=1,WEEKDAY(U122)=7),TEXT(U122,"aaa"),IF(COUNTIF(BD!$B$3:$B$548,週休2日計画実績表!U122)&gt;0,"祝",週休2日計画実績表!U122))),"")</f>
        <v/>
      </c>
      <c r="V123" s="214" t="str">
        <f>IFERROR(IF(COUNTIF(BD!$F$3:$F$281,週休2日計画実績表!V122)&gt;0,"休",IF(OR(WEEKDAY(V122)=1,WEEKDAY(V122)=7),TEXT(V122,"aaa"),IF(COUNTIF(BD!$B$3:$B$548,週休2日計画実績表!V122)&gt;0,"祝",週休2日計画実績表!V122))),"")</f>
        <v/>
      </c>
      <c r="W123" s="214" t="str">
        <f>IFERROR(IF(COUNTIF(BD!$F$3:$F$281,週休2日計画実績表!W122)&gt;0,"休",IF(OR(WEEKDAY(W122)=1,WEEKDAY(W122)=7),TEXT(W122,"aaa"),IF(COUNTIF(BD!$B$3:$B$548,週休2日計画実績表!W122)&gt;0,"祝",週休2日計画実績表!W122))),"")</f>
        <v/>
      </c>
      <c r="X123" s="214" t="str">
        <f>IFERROR(IF(COUNTIF(BD!$F$3:$F$281,週休2日計画実績表!X122)&gt;0,"休",IF(OR(WEEKDAY(X122)=1,WEEKDAY(X122)=7),TEXT(X122,"aaa"),IF(COUNTIF(BD!$B$3:$B$548,週休2日計画実績表!X122)&gt;0,"祝",週休2日計画実績表!X122))),"")</f>
        <v/>
      </c>
      <c r="Y123" s="214" t="str">
        <f>IFERROR(IF(COUNTIF(BD!$F$3:$F$281,週休2日計画実績表!Y122)&gt;0,"休",IF(OR(WEEKDAY(Y122)=1,WEEKDAY(Y122)=7),TEXT(Y122,"aaa"),IF(COUNTIF(BD!$B$3:$B$548,週休2日計画実績表!Y122)&gt;0,"祝",週休2日計画実績表!Y122))),"")</f>
        <v/>
      </c>
      <c r="Z123" s="214" t="str">
        <f>IFERROR(IF(COUNTIF(BD!$F$3:$F$281,週休2日計画実績表!Z122)&gt;0,"休",IF(OR(WEEKDAY(Z122)=1,WEEKDAY(Z122)=7),TEXT(Z122,"aaa"),IF(COUNTIF(BD!$B$3:$B$548,週休2日計画実績表!Z122)&gt;0,"祝",週休2日計画実績表!Z122))),"")</f>
        <v/>
      </c>
      <c r="AA123" s="214" t="str">
        <f>IFERROR(IF(COUNTIF(BD!$F$3:$F$281,週休2日計画実績表!AA122)&gt;0,"休",IF(OR(WEEKDAY(AA122)=1,WEEKDAY(AA122)=7),TEXT(AA122,"aaa"),IF(COUNTIF(BD!$B$3:$B$548,週休2日計画実績表!AA122)&gt;0,"祝",週休2日計画実績表!AA122))),"")</f>
        <v/>
      </c>
      <c r="AB123" s="214" t="str">
        <f>IFERROR(IF(COUNTIF(BD!$F$3:$F$281,週休2日計画実績表!AB122)&gt;0,"休",IF(OR(WEEKDAY(AB122)=1,WEEKDAY(AB122)=7),TEXT(AB122,"aaa"),IF(COUNTIF(BD!$B$3:$B$548,週休2日計画実績表!AB122)&gt;0,"祝",週休2日計画実績表!AB122))),"")</f>
        <v/>
      </c>
      <c r="AC123" s="214" t="str">
        <f>IFERROR(IF(COUNTIF(BD!$F$3:$F$281,週休2日計画実績表!AC122)&gt;0,"休",IF(OR(WEEKDAY(AC122)=1,WEEKDAY(AC122)=7),TEXT(AC122,"aaa"),IF(COUNTIF(BD!$B$3:$B$548,週休2日計画実績表!AC122)&gt;0,"祝",週休2日計画実績表!AC122))),"")</f>
        <v/>
      </c>
      <c r="AD123" s="214" t="str">
        <f>IFERROR(IF(COUNTIF(BD!$F$3:$F$281,週休2日計画実績表!AD122)&gt;0,"休",IF(OR(WEEKDAY(AD122)=1,WEEKDAY(AD122)=7),TEXT(AD122,"aaa"),IF(COUNTIF(BD!$B$3:$B$548,週休2日計画実績表!AD122)&gt;0,"祝",週休2日計画実績表!AD122))),"")</f>
        <v/>
      </c>
      <c r="AE123" s="214" t="str">
        <f>IFERROR(IF(COUNTIF(BD!$F$3:$F$281,週休2日計画実績表!AE122)&gt;0,"休",IF(OR(WEEKDAY(AE122)=1,WEEKDAY(AE122)=7),TEXT(AE122,"aaa"),IF(COUNTIF(BD!$B$3:$B$548,週休2日計画実績表!AE122)&gt;0,"祝",週休2日計画実績表!AE122))),"")</f>
        <v/>
      </c>
      <c r="AF123" s="214" t="str">
        <f>IFERROR(IF(COUNTIF(BD!$F$3:$F$281,週休2日計画実績表!AF122)&gt;0,"休",IF(OR(WEEKDAY(AF122)=1,WEEKDAY(AF122)=7),TEXT(AF122,"aaa"),IF(COUNTIF(BD!$B$3:$B$548,週休2日計画実績表!AF122)&gt;0,"祝",週休2日計画実績表!AF122))),"")</f>
        <v/>
      </c>
      <c r="AG123" s="233" t="str">
        <f>IFERROR(IF(COUNTIF(BD!$F$3:$F$281,週休2日計画実績表!AG122)&gt;0,"休",IF(OR(WEEKDAY(AG122)=1,WEEKDAY(AG122)=7),TEXT(AG122,"aaa"),IF(COUNTIF(BD!$B$3:$B$548,週休2日計画実績表!AG122)&gt;0,"祝",週休2日計画実績表!AG122))),"")</f>
        <v/>
      </c>
      <c r="AH123" s="507"/>
      <c r="AI123" s="508"/>
      <c r="AJ123" s="508"/>
      <c r="AK123" s="509"/>
      <c r="AL123" s="502"/>
      <c r="AM123" s="507"/>
      <c r="AN123" s="508"/>
      <c r="AO123" s="508"/>
      <c r="AP123" s="510"/>
      <c r="AQ123" s="264"/>
      <c r="AR123" s="264"/>
      <c r="AS123" s="264"/>
      <c r="AT123" s="264"/>
      <c r="AU123" s="264"/>
      <c r="AV123" s="264"/>
      <c r="AW123" s="264"/>
      <c r="AX123" s="264"/>
      <c r="AY123" s="264"/>
      <c r="AZ123" s="264"/>
      <c r="BA123" s="264"/>
      <c r="BB123" s="264"/>
      <c r="BC123" s="264"/>
      <c r="BD123" s="264"/>
      <c r="BE123" s="264"/>
      <c r="BF123" s="264"/>
      <c r="BG123" s="264"/>
      <c r="BH123" s="264"/>
      <c r="BI123" s="264"/>
      <c r="BJ123" s="264"/>
      <c r="BK123" s="264"/>
      <c r="BL123" s="264"/>
      <c r="BM123" s="264"/>
      <c r="BN123" s="264"/>
      <c r="BO123" s="264"/>
      <c r="BP123" s="264"/>
      <c r="BQ123" s="215"/>
    </row>
    <row r="124" spans="2:69" ht="15" hidden="1" customHeight="1">
      <c r="B124" s="211"/>
      <c r="C124" s="214" t="str">
        <f t="shared" ref="C124:F124" si="40">IF(OR(C123="",C123="休"),"","有")</f>
        <v/>
      </c>
      <c r="D124" s="214" t="str">
        <f t="shared" si="40"/>
        <v/>
      </c>
      <c r="E124" s="214" t="str">
        <f t="shared" si="40"/>
        <v/>
      </c>
      <c r="F124" s="214" t="str">
        <f t="shared" si="40"/>
        <v/>
      </c>
      <c r="G124" s="214" t="str">
        <f>IF(OR(G123="",G123="休"),"","有")</f>
        <v/>
      </c>
      <c r="H124" s="214" t="str">
        <f t="shared" ref="H124:AG124" si="41">IF(OR(H123="",H123="休"),"","有")</f>
        <v/>
      </c>
      <c r="I124" s="214" t="str">
        <f t="shared" si="41"/>
        <v/>
      </c>
      <c r="J124" s="214" t="str">
        <f t="shared" si="41"/>
        <v/>
      </c>
      <c r="K124" s="214" t="str">
        <f t="shared" si="41"/>
        <v/>
      </c>
      <c r="L124" s="214" t="str">
        <f t="shared" si="41"/>
        <v/>
      </c>
      <c r="M124" s="214" t="str">
        <f t="shared" si="41"/>
        <v/>
      </c>
      <c r="N124" s="214" t="str">
        <f t="shared" si="41"/>
        <v/>
      </c>
      <c r="O124" s="214" t="str">
        <f t="shared" si="41"/>
        <v/>
      </c>
      <c r="P124" s="214" t="str">
        <f t="shared" si="41"/>
        <v/>
      </c>
      <c r="Q124" s="214" t="str">
        <f t="shared" si="41"/>
        <v/>
      </c>
      <c r="R124" s="214" t="str">
        <f t="shared" si="41"/>
        <v/>
      </c>
      <c r="S124" s="214" t="str">
        <f t="shared" si="41"/>
        <v/>
      </c>
      <c r="T124" s="214" t="str">
        <f t="shared" si="41"/>
        <v/>
      </c>
      <c r="U124" s="214" t="str">
        <f t="shared" si="41"/>
        <v/>
      </c>
      <c r="V124" s="214" t="str">
        <f t="shared" si="41"/>
        <v/>
      </c>
      <c r="W124" s="214" t="str">
        <f t="shared" si="41"/>
        <v/>
      </c>
      <c r="X124" s="214" t="str">
        <f t="shared" si="41"/>
        <v/>
      </c>
      <c r="Y124" s="214" t="str">
        <f t="shared" si="41"/>
        <v/>
      </c>
      <c r="Z124" s="214" t="str">
        <f t="shared" si="41"/>
        <v/>
      </c>
      <c r="AA124" s="214" t="str">
        <f t="shared" si="41"/>
        <v/>
      </c>
      <c r="AB124" s="214" t="str">
        <f t="shared" si="41"/>
        <v/>
      </c>
      <c r="AC124" s="214" t="str">
        <f t="shared" si="41"/>
        <v/>
      </c>
      <c r="AD124" s="214" t="str">
        <f t="shared" si="41"/>
        <v/>
      </c>
      <c r="AE124" s="214" t="str">
        <f t="shared" si="41"/>
        <v/>
      </c>
      <c r="AF124" s="214" t="str">
        <f t="shared" si="41"/>
        <v/>
      </c>
      <c r="AG124" s="233" t="str">
        <f t="shared" si="41"/>
        <v/>
      </c>
      <c r="AH124" s="507"/>
      <c r="AI124" s="508"/>
      <c r="AJ124" s="508"/>
      <c r="AK124" s="509"/>
      <c r="AL124" s="502"/>
      <c r="AM124" s="507"/>
      <c r="AN124" s="508"/>
      <c r="AO124" s="508"/>
      <c r="AP124" s="510"/>
      <c r="AQ124" s="264"/>
      <c r="AR124" s="264"/>
      <c r="AS124" s="264"/>
      <c r="AT124" s="264"/>
      <c r="AU124" s="264"/>
      <c r="AV124" s="264"/>
      <c r="AW124" s="264"/>
      <c r="AX124" s="264"/>
      <c r="AY124" s="264"/>
      <c r="AZ124" s="264"/>
      <c r="BA124" s="264"/>
      <c r="BB124" s="264"/>
      <c r="BC124" s="264"/>
      <c r="BD124" s="264"/>
      <c r="BE124" s="264"/>
      <c r="BF124" s="264"/>
      <c r="BG124" s="264"/>
      <c r="BH124" s="264"/>
      <c r="BI124" s="264"/>
      <c r="BJ124" s="264"/>
      <c r="BK124" s="264"/>
      <c r="BL124" s="264"/>
      <c r="BM124" s="264"/>
      <c r="BN124" s="264"/>
      <c r="BO124" s="264"/>
      <c r="BP124" s="264"/>
      <c r="BQ124" s="215"/>
    </row>
    <row r="125" spans="2:69" s="220" customFormat="1" ht="60" customHeight="1">
      <c r="B125" s="216" t="str">
        <f>IF(C121="","","行事")</f>
        <v/>
      </c>
      <c r="C125" s="217"/>
      <c r="D125" s="217"/>
      <c r="E125" s="217"/>
      <c r="F125" s="217"/>
      <c r="G125" s="217"/>
      <c r="H125" s="217"/>
      <c r="I125" s="217"/>
      <c r="J125" s="217"/>
      <c r="K125" s="217"/>
      <c r="L125" s="217"/>
      <c r="M125" s="217"/>
      <c r="N125" s="217"/>
      <c r="O125" s="217"/>
      <c r="P125" s="217"/>
      <c r="Q125" s="217"/>
      <c r="R125" s="217"/>
      <c r="S125" s="217"/>
      <c r="T125" s="217"/>
      <c r="U125" s="217"/>
      <c r="V125" s="217"/>
      <c r="W125" s="217"/>
      <c r="X125" s="217"/>
      <c r="Y125" s="217"/>
      <c r="Z125" s="217"/>
      <c r="AA125" s="217"/>
      <c r="AB125" s="217"/>
      <c r="AC125" s="217"/>
      <c r="AD125" s="217"/>
      <c r="AE125" s="217"/>
      <c r="AF125" s="217"/>
      <c r="AG125" s="218"/>
      <c r="AH125" s="507"/>
      <c r="AI125" s="508"/>
      <c r="AJ125" s="508"/>
      <c r="AK125" s="509"/>
      <c r="AL125" s="502"/>
      <c r="AM125" s="507"/>
      <c r="AN125" s="508"/>
      <c r="AO125" s="508"/>
      <c r="AP125" s="510"/>
      <c r="AQ125" s="264"/>
      <c r="AR125" s="264"/>
      <c r="AS125" s="264"/>
      <c r="AT125" s="264"/>
      <c r="AU125" s="264"/>
      <c r="AV125" s="264"/>
      <c r="AW125" s="264"/>
      <c r="AX125" s="264"/>
      <c r="AY125" s="264"/>
      <c r="AZ125" s="264"/>
      <c r="BA125" s="264"/>
      <c r="BB125" s="264"/>
      <c r="BC125" s="264"/>
      <c r="BD125" s="264"/>
      <c r="BE125" s="264"/>
      <c r="BF125" s="264"/>
      <c r="BG125" s="264"/>
      <c r="BH125" s="264"/>
      <c r="BI125" s="264"/>
      <c r="BJ125" s="264"/>
      <c r="BK125" s="264"/>
      <c r="BL125" s="264"/>
      <c r="BM125" s="264"/>
      <c r="BN125" s="264"/>
      <c r="BO125" s="264"/>
      <c r="BP125" s="264"/>
      <c r="BQ125" s="219"/>
    </row>
    <row r="126" spans="2:69" s="224" customFormat="1" ht="15" customHeight="1">
      <c r="B126" s="211" t="str">
        <f>IF(C121="","","計画")</f>
        <v/>
      </c>
      <c r="C126" s="221"/>
      <c r="D126" s="221"/>
      <c r="E126" s="221"/>
      <c r="F126" s="221"/>
      <c r="G126" s="221"/>
      <c r="H126" s="221"/>
      <c r="I126" s="221"/>
      <c r="J126" s="221"/>
      <c r="K126" s="221"/>
      <c r="L126" s="221"/>
      <c r="M126" s="221"/>
      <c r="N126" s="221"/>
      <c r="O126" s="221"/>
      <c r="P126" s="221"/>
      <c r="Q126" s="221"/>
      <c r="R126" s="221"/>
      <c r="S126" s="221"/>
      <c r="T126" s="221"/>
      <c r="U126" s="221"/>
      <c r="V126" s="221"/>
      <c r="W126" s="221"/>
      <c r="X126" s="221"/>
      <c r="Y126" s="221"/>
      <c r="Z126" s="221"/>
      <c r="AA126" s="221"/>
      <c r="AB126" s="221"/>
      <c r="AC126" s="221"/>
      <c r="AD126" s="221"/>
      <c r="AE126" s="221"/>
      <c r="AF126" s="221"/>
      <c r="AG126" s="235"/>
      <c r="AH126" s="211" t="str">
        <f>IF(C121="","",COUNTIF(C126:AG126,"○"))</f>
        <v/>
      </c>
      <c r="AI126" s="221" t="str">
        <f>IF(C121="","",COUNTA(C122:AG122)-COUNTIF(C124:AG124,"")-COUNTIF(C126:AG126,"/"))</f>
        <v/>
      </c>
      <c r="AJ126" s="222" t="str">
        <f>IF(C121="","",IFERROR(AH126/AI126,""))</f>
        <v/>
      </c>
      <c r="AK126" s="223" t="str">
        <f>IF(C121="","",IF(AI126=0,"",IF(COUNTIFS(C123:AG123,"日",C126:AG126,"")+COUNTIFS(C123:AG123,"日",C126:AG126,"○")+COUNTIFS(C123:AG123,"土",C126:AG126,"")+COUNTIFS(C123:AG123,"土",C126:AG126,"○")&lt;=COUNTIF(C126:AG126,"○"),"○",IF(AH126/AI126&gt;=2/7,"○","-"))))</f>
        <v/>
      </c>
      <c r="AM126" s="211" t="str">
        <f>IF(C121="","",AM118+AH126)</f>
        <v/>
      </c>
      <c r="AN126" s="221" t="str">
        <f>IF(C121="","",AN118+AI126)</f>
        <v/>
      </c>
      <c r="AO126" s="222" t="str">
        <f>IFERROR(AM126/AN126,"")</f>
        <v/>
      </c>
      <c r="AP126" s="225" t="str">
        <f>IF(C121="","",IF(C129="",IF(AM126/AN126&gt;=2/7,"OK","NG"),""))</f>
        <v/>
      </c>
      <c r="AQ126" s="262"/>
      <c r="AR126" s="262"/>
      <c r="AS126" s="262"/>
      <c r="AT126" s="262"/>
      <c r="AU126" s="262"/>
      <c r="AV126" s="262"/>
      <c r="AW126" s="262"/>
      <c r="AX126" s="262"/>
      <c r="AY126" s="262"/>
      <c r="AZ126" s="262"/>
      <c r="BA126" s="262"/>
      <c r="BB126" s="262"/>
      <c r="BC126" s="262"/>
      <c r="BD126" s="262"/>
      <c r="BE126" s="262"/>
      <c r="BF126" s="262"/>
      <c r="BG126" s="262"/>
      <c r="BH126" s="262"/>
      <c r="BI126" s="262"/>
      <c r="BJ126" s="262"/>
      <c r="BK126" s="262"/>
      <c r="BL126" s="262"/>
      <c r="BM126" s="262"/>
      <c r="BN126" s="262"/>
      <c r="BO126" s="262"/>
      <c r="BP126" s="262"/>
      <c r="BQ126" s="226"/>
    </row>
    <row r="127" spans="2:69" s="224" customFormat="1" ht="15" customHeight="1" thickBot="1">
      <c r="B127" s="227" t="str">
        <f>IF(C121="","","実施")</f>
        <v/>
      </c>
      <c r="C127" s="228"/>
      <c r="D127" s="228"/>
      <c r="E127" s="228"/>
      <c r="F127" s="228"/>
      <c r="G127" s="228"/>
      <c r="H127" s="228"/>
      <c r="I127" s="228"/>
      <c r="J127" s="228"/>
      <c r="K127" s="228"/>
      <c r="L127" s="228"/>
      <c r="M127" s="228"/>
      <c r="N127" s="228"/>
      <c r="O127" s="228"/>
      <c r="P127" s="228"/>
      <c r="Q127" s="228"/>
      <c r="R127" s="228"/>
      <c r="S127" s="228"/>
      <c r="T127" s="228"/>
      <c r="U127" s="228"/>
      <c r="V127" s="228"/>
      <c r="W127" s="228"/>
      <c r="X127" s="228"/>
      <c r="Y127" s="228"/>
      <c r="Z127" s="228"/>
      <c r="AA127" s="228"/>
      <c r="AB127" s="228"/>
      <c r="AC127" s="228"/>
      <c r="AD127" s="228"/>
      <c r="AE127" s="228"/>
      <c r="AF127" s="228"/>
      <c r="AG127" s="234"/>
      <c r="AH127" s="227" t="str">
        <f>IF(C121="","",COUNTIF(C127:AG127,"●"))</f>
        <v/>
      </c>
      <c r="AI127" s="228" t="str">
        <f>IF(C121="","",COUNTA(C122:AG122)-COUNTIF(C124:AG124,"")-COUNTIF(C127:AG127,"/"))</f>
        <v/>
      </c>
      <c r="AJ127" s="229" t="str">
        <f>IF(C121="","",IFERROR(AH127/AI127,""))</f>
        <v/>
      </c>
      <c r="AK127" s="230" t="str">
        <f>IF(C121="","",IF(AI127=0,"",IF(COUNTIFS(C123:AG123,"日",C127:AG127,"")+COUNTIFS(C123:AG123,"日",C127:AG127,"●")+COUNTIFS(C123:AG123,"土",C127:AG127,"")+COUNTIFS(C123:AG123,"土",C127:AG127,"●")&lt;=COUNTIF(C127:AG127,"●"),"○",IF(AH127/AI127&gt;=2/7,"○","-"))))</f>
        <v/>
      </c>
      <c r="AM127" s="227" t="str">
        <f>IF(C121="","",AM119+AH127)</f>
        <v/>
      </c>
      <c r="AN127" s="228" t="str">
        <f>IF(C121="","",AN119+AI127)</f>
        <v/>
      </c>
      <c r="AO127" s="229" t="str">
        <f>IFERROR(AM127/AN127,"")</f>
        <v/>
      </c>
      <c r="AP127" s="231" t="str">
        <f>IF(C121="","",IF(C129="",IF(AM127/AN127&gt;=2/7,"OK","NG"),""))</f>
        <v/>
      </c>
      <c r="AQ127" s="263"/>
      <c r="AR127" s="263"/>
      <c r="AS127" s="263"/>
      <c r="AT127" s="263"/>
      <c r="AU127" s="263"/>
      <c r="AV127" s="263"/>
      <c r="AW127" s="263"/>
      <c r="AX127" s="263"/>
      <c r="AY127" s="263"/>
      <c r="AZ127" s="263"/>
      <c r="BA127" s="263"/>
      <c r="BB127" s="263"/>
      <c r="BC127" s="263"/>
      <c r="BD127" s="263"/>
      <c r="BE127" s="263"/>
      <c r="BF127" s="263"/>
      <c r="BG127" s="263"/>
      <c r="BH127" s="263"/>
      <c r="BI127" s="263"/>
      <c r="BJ127" s="263"/>
      <c r="BK127" s="263"/>
      <c r="BL127" s="263"/>
      <c r="BM127" s="263"/>
      <c r="BN127" s="263"/>
      <c r="BO127" s="263"/>
      <c r="BP127" s="263"/>
      <c r="BQ127" s="215"/>
    </row>
    <row r="128" spans="2:69" ht="18" customHeight="1" thickBot="1">
      <c r="AP128" s="224"/>
      <c r="AQ128" s="224"/>
      <c r="AR128" s="224"/>
      <c r="AS128" s="224"/>
      <c r="AT128" s="224"/>
      <c r="AU128" s="224"/>
      <c r="AV128" s="224"/>
      <c r="AW128" s="224"/>
      <c r="AX128" s="224"/>
      <c r="AY128" s="224"/>
      <c r="AZ128" s="224"/>
      <c r="BA128" s="224"/>
      <c r="BB128" s="224"/>
      <c r="BC128" s="224"/>
      <c r="BD128" s="224"/>
      <c r="BE128" s="224"/>
      <c r="BF128" s="224"/>
      <c r="BG128" s="224"/>
      <c r="BH128" s="224"/>
      <c r="BI128" s="224"/>
      <c r="BJ128" s="224"/>
      <c r="BK128" s="224"/>
      <c r="BL128" s="224"/>
      <c r="BM128" s="224"/>
      <c r="BN128" s="224"/>
      <c r="BO128" s="224"/>
      <c r="BP128" s="224"/>
      <c r="BQ128" s="232"/>
    </row>
    <row r="129" spans="2:69" ht="16.899999999999999" customHeight="1">
      <c r="B129" s="210" t="str">
        <f>IF(C129="","","月")</f>
        <v/>
      </c>
      <c r="C129" s="496" t="str">
        <f>IFERROR(IF(EOMONTH(C121,0)+1&gt;$L$5,"",EOMONTH(C121,0)+1),"")</f>
        <v/>
      </c>
      <c r="D129" s="497"/>
      <c r="E129" s="497"/>
      <c r="F129" s="497"/>
      <c r="G129" s="497"/>
      <c r="H129" s="497"/>
      <c r="I129" s="497"/>
      <c r="J129" s="497"/>
      <c r="K129" s="497"/>
      <c r="L129" s="497"/>
      <c r="M129" s="497"/>
      <c r="N129" s="497"/>
      <c r="O129" s="497"/>
      <c r="P129" s="497"/>
      <c r="Q129" s="497"/>
      <c r="R129" s="497"/>
      <c r="S129" s="497"/>
      <c r="T129" s="497"/>
      <c r="U129" s="497"/>
      <c r="V129" s="497"/>
      <c r="W129" s="497"/>
      <c r="X129" s="497"/>
      <c r="Y129" s="497"/>
      <c r="Z129" s="497"/>
      <c r="AA129" s="497"/>
      <c r="AB129" s="497"/>
      <c r="AC129" s="497"/>
      <c r="AD129" s="497"/>
      <c r="AE129" s="497"/>
      <c r="AF129" s="497"/>
      <c r="AG129" s="497"/>
      <c r="AH129" s="498" t="str">
        <f>IF(C129="","","月単位")</f>
        <v/>
      </c>
      <c r="AI129" s="499"/>
      <c r="AJ129" s="499"/>
      <c r="AK129" s="500"/>
      <c r="AL129" s="501"/>
      <c r="AM129" s="498" t="str">
        <f>IF(C129="","","累計")</f>
        <v/>
      </c>
      <c r="AN129" s="499"/>
      <c r="AO129" s="499"/>
      <c r="AP129" s="500"/>
      <c r="AQ129" s="260"/>
      <c r="AR129" s="260"/>
      <c r="AS129" s="260"/>
      <c r="AT129" s="260"/>
      <c r="AU129" s="260"/>
      <c r="AV129" s="260"/>
      <c r="AW129" s="260"/>
      <c r="AX129" s="260"/>
      <c r="AY129" s="260"/>
      <c r="AZ129" s="260"/>
      <c r="BA129" s="260"/>
      <c r="BB129" s="260"/>
      <c r="BC129" s="260"/>
      <c r="BD129" s="260"/>
      <c r="BE129" s="260"/>
      <c r="BF129" s="260"/>
      <c r="BG129" s="260"/>
      <c r="BH129" s="260"/>
      <c r="BI129" s="260"/>
      <c r="BJ129" s="260"/>
      <c r="BK129" s="260"/>
      <c r="BL129" s="260"/>
      <c r="BM129" s="260"/>
      <c r="BN129" s="260"/>
      <c r="BO129" s="260"/>
      <c r="BP129" s="260"/>
    </row>
    <row r="130" spans="2:69" ht="15" customHeight="1">
      <c r="B130" s="211" t="str">
        <f>IF(C129="","","日")</f>
        <v/>
      </c>
      <c r="C130" s="212" t="str">
        <f>IF($C129="","",IF($C129+COLUMN(C130)-COLUMN($B130)-1&gt;$L$5,"",IF($C129+COLUMN(C130)-COLUMN($B130)-1&gt;=EOMONTH($C129,0)+1,"",$C129+COLUMN(C130)-COLUMN($B130)-1)))</f>
        <v/>
      </c>
      <c r="D130" s="212" t="str">
        <f t="shared" ref="D130:AG130" si="42">IF($C129="","",IF($C129+COLUMN(D130)-COLUMN($B130)-1&gt;$L$5,"",IF($C129+COLUMN(D130)-COLUMN($B130)-1&gt;=EOMONTH($C129,0)+1,"",$C129+COLUMN(D130)-COLUMN($B130)-1)))</f>
        <v/>
      </c>
      <c r="E130" s="212" t="str">
        <f t="shared" si="42"/>
        <v/>
      </c>
      <c r="F130" s="212" t="str">
        <f t="shared" si="42"/>
        <v/>
      </c>
      <c r="G130" s="212" t="str">
        <f t="shared" si="42"/>
        <v/>
      </c>
      <c r="H130" s="212" t="str">
        <f t="shared" si="42"/>
        <v/>
      </c>
      <c r="I130" s="212" t="str">
        <f t="shared" si="42"/>
        <v/>
      </c>
      <c r="J130" s="212" t="str">
        <f t="shared" si="42"/>
        <v/>
      </c>
      <c r="K130" s="212" t="str">
        <f t="shared" si="42"/>
        <v/>
      </c>
      <c r="L130" s="212" t="str">
        <f t="shared" si="42"/>
        <v/>
      </c>
      <c r="M130" s="212" t="str">
        <f t="shared" si="42"/>
        <v/>
      </c>
      <c r="N130" s="212" t="str">
        <f t="shared" si="42"/>
        <v/>
      </c>
      <c r="O130" s="212" t="str">
        <f t="shared" si="42"/>
        <v/>
      </c>
      <c r="P130" s="212" t="str">
        <f t="shared" si="42"/>
        <v/>
      </c>
      <c r="Q130" s="212" t="str">
        <f t="shared" si="42"/>
        <v/>
      </c>
      <c r="R130" s="212" t="str">
        <f t="shared" si="42"/>
        <v/>
      </c>
      <c r="S130" s="212" t="str">
        <f t="shared" si="42"/>
        <v/>
      </c>
      <c r="T130" s="212" t="str">
        <f t="shared" si="42"/>
        <v/>
      </c>
      <c r="U130" s="212" t="str">
        <f t="shared" si="42"/>
        <v/>
      </c>
      <c r="V130" s="212" t="str">
        <f t="shared" si="42"/>
        <v/>
      </c>
      <c r="W130" s="212" t="str">
        <f t="shared" si="42"/>
        <v/>
      </c>
      <c r="X130" s="212" t="str">
        <f t="shared" si="42"/>
        <v/>
      </c>
      <c r="Y130" s="212" t="str">
        <f t="shared" si="42"/>
        <v/>
      </c>
      <c r="Z130" s="212" t="str">
        <f t="shared" si="42"/>
        <v/>
      </c>
      <c r="AA130" s="212" t="str">
        <f t="shared" si="42"/>
        <v/>
      </c>
      <c r="AB130" s="212" t="str">
        <f t="shared" si="42"/>
        <v/>
      </c>
      <c r="AC130" s="212" t="str">
        <f t="shared" si="42"/>
        <v/>
      </c>
      <c r="AD130" s="212" t="str">
        <f t="shared" si="42"/>
        <v/>
      </c>
      <c r="AE130" s="212" t="str">
        <f t="shared" si="42"/>
        <v/>
      </c>
      <c r="AF130" s="212" t="str">
        <f t="shared" si="42"/>
        <v/>
      </c>
      <c r="AG130" s="213" t="str">
        <f t="shared" si="42"/>
        <v/>
      </c>
      <c r="AH130" s="507" t="str">
        <f>IF(C129="","","閉所日数計")</f>
        <v/>
      </c>
      <c r="AI130" s="508" t="str">
        <f>IF(C129="","","対象日数計")</f>
        <v/>
      </c>
      <c r="AJ130" s="508" t="str">
        <f>IF(C129="","","現場閉所率")</f>
        <v/>
      </c>
      <c r="AK130" s="509" t="str">
        <f>IF(C129="","","達成状況")</f>
        <v/>
      </c>
      <c r="AL130" s="502"/>
      <c r="AM130" s="507" t="str">
        <f>IF(C129="","","閉所日数計")</f>
        <v/>
      </c>
      <c r="AN130" s="508" t="str">
        <f>IF(C129="","","対象日数計")</f>
        <v/>
      </c>
      <c r="AO130" s="508" t="str">
        <f>IF(C129="","","現場閉所率")</f>
        <v/>
      </c>
      <c r="AP130" s="510" t="str">
        <f>IF(C129="","",IF(C137="","達成状況",""))</f>
        <v/>
      </c>
      <c r="AQ130" s="264"/>
      <c r="AR130" s="264"/>
      <c r="AS130" s="264"/>
      <c r="AT130" s="264"/>
      <c r="AU130" s="264"/>
      <c r="AV130" s="264"/>
      <c r="AW130" s="264"/>
      <c r="AX130" s="264"/>
      <c r="AY130" s="264"/>
      <c r="AZ130" s="264"/>
      <c r="BA130" s="264"/>
      <c r="BB130" s="264"/>
      <c r="BC130" s="264"/>
      <c r="BD130" s="264"/>
      <c r="BE130" s="264"/>
      <c r="BF130" s="264"/>
      <c r="BG130" s="264"/>
      <c r="BH130" s="264"/>
      <c r="BI130" s="264"/>
      <c r="BJ130" s="264"/>
      <c r="BK130" s="264"/>
      <c r="BL130" s="264"/>
      <c r="BM130" s="264"/>
      <c r="BN130" s="264"/>
      <c r="BO130" s="264"/>
      <c r="BP130" s="264"/>
    </row>
    <row r="131" spans="2:69" ht="15" customHeight="1">
      <c r="B131" s="211" t="str">
        <f>IF(C129="","","曜日")</f>
        <v/>
      </c>
      <c r="C131" s="214" t="str">
        <f>IFERROR(IF(COUNTIF(BD!$F$3:$F$281,週休2日計画実績表!C130)&gt;0,"休",IF(OR(WEEKDAY(C130)=1,WEEKDAY(C130)=7),TEXT(C130,"aaa"),IF(COUNTIF(BD!$B$3:$B$548,週休2日計画実績表!C130)&gt;0,"祝",週休2日計画実績表!C130))),"")</f>
        <v/>
      </c>
      <c r="D131" s="214" t="str">
        <f>IFERROR(IF(COUNTIF(BD!$F$3:$F$281,週休2日計画実績表!D130)&gt;0,"休",IF(OR(WEEKDAY(D130)=1,WEEKDAY(D130)=7),TEXT(D130,"aaa"),IF(COUNTIF(BD!$B$3:$B$548,週休2日計画実績表!D130)&gt;0,"祝",週休2日計画実績表!D130))),"")</f>
        <v/>
      </c>
      <c r="E131" s="214" t="str">
        <f>IFERROR(IF(COUNTIF(BD!$F$3:$F$281,週休2日計画実績表!E130)&gt;0,"休",IF(OR(WEEKDAY(E130)=1,WEEKDAY(E130)=7),TEXT(E130,"aaa"),IF(COUNTIF(BD!$B$3:$B$548,週休2日計画実績表!E130)&gt;0,"祝",週休2日計画実績表!E130))),"")</f>
        <v/>
      </c>
      <c r="F131" s="214" t="str">
        <f>IFERROR(IF(COUNTIF(BD!$F$3:$F$281,週休2日計画実績表!F130)&gt;0,"休",IF(OR(WEEKDAY(F130)=1,WEEKDAY(F130)=7),TEXT(F130,"aaa"),IF(COUNTIF(BD!$B$3:$B$548,週休2日計画実績表!F130)&gt;0,"祝",週休2日計画実績表!F130))),"")</f>
        <v/>
      </c>
      <c r="G131" s="214" t="str">
        <f>IFERROR(IF(COUNTIF(BD!$F$3:$F$281,週休2日計画実績表!G130)&gt;0,"休",IF(OR(WEEKDAY(G130)=1,WEEKDAY(G130)=7),TEXT(G130,"aaa"),IF(COUNTIF(BD!$B$3:$B$548,週休2日計画実績表!G130)&gt;0,"祝",週休2日計画実績表!G130))),"")</f>
        <v/>
      </c>
      <c r="H131" s="214" t="str">
        <f>IFERROR(IF(COUNTIF(BD!$F$3:$F$281,週休2日計画実績表!H130)&gt;0,"休",IF(OR(WEEKDAY(H130)=1,WEEKDAY(H130)=7),TEXT(H130,"aaa"),IF(COUNTIF(BD!$B$3:$B$548,週休2日計画実績表!H130)&gt;0,"祝",週休2日計画実績表!H130))),"")</f>
        <v/>
      </c>
      <c r="I131" s="214" t="str">
        <f>IFERROR(IF(COUNTIF(BD!$F$3:$F$281,週休2日計画実績表!I130)&gt;0,"休",IF(OR(WEEKDAY(I130)=1,WEEKDAY(I130)=7),TEXT(I130,"aaa"),IF(COUNTIF(BD!$B$3:$B$548,週休2日計画実績表!I130)&gt;0,"祝",週休2日計画実績表!I130))),"")</f>
        <v/>
      </c>
      <c r="J131" s="214" t="str">
        <f>IFERROR(IF(COUNTIF(BD!$F$3:$F$281,週休2日計画実績表!J130)&gt;0,"休",IF(OR(WEEKDAY(J130)=1,WEEKDAY(J130)=7),TEXT(J130,"aaa"),IF(COUNTIF(BD!$B$3:$B$548,週休2日計画実績表!J130)&gt;0,"祝",週休2日計画実績表!J130))),"")</f>
        <v/>
      </c>
      <c r="K131" s="214" t="str">
        <f>IFERROR(IF(COUNTIF(BD!$F$3:$F$281,週休2日計画実績表!K130)&gt;0,"休",IF(OR(WEEKDAY(K130)=1,WEEKDAY(K130)=7),TEXT(K130,"aaa"),IF(COUNTIF(BD!$B$3:$B$548,週休2日計画実績表!K130)&gt;0,"祝",週休2日計画実績表!K130))),"")</f>
        <v/>
      </c>
      <c r="L131" s="214" t="str">
        <f>IFERROR(IF(COUNTIF(BD!$F$3:$F$281,週休2日計画実績表!L130)&gt;0,"休",IF(OR(WEEKDAY(L130)=1,WEEKDAY(L130)=7),TEXT(L130,"aaa"),IF(COUNTIF(BD!$B$3:$B$548,週休2日計画実績表!L130)&gt;0,"祝",週休2日計画実績表!L130))),"")</f>
        <v/>
      </c>
      <c r="M131" s="214" t="str">
        <f>IFERROR(IF(COUNTIF(BD!$F$3:$F$281,週休2日計画実績表!M130)&gt;0,"休",IF(OR(WEEKDAY(M130)=1,WEEKDAY(M130)=7),TEXT(M130,"aaa"),IF(COUNTIF(BD!$B$3:$B$548,週休2日計画実績表!M130)&gt;0,"祝",週休2日計画実績表!M130))),"")</f>
        <v/>
      </c>
      <c r="N131" s="214" t="str">
        <f>IFERROR(IF(COUNTIF(BD!$F$3:$F$281,週休2日計画実績表!N130)&gt;0,"休",IF(OR(WEEKDAY(N130)=1,WEEKDAY(N130)=7),TEXT(N130,"aaa"),IF(COUNTIF(BD!$B$3:$B$548,週休2日計画実績表!N130)&gt;0,"祝",週休2日計画実績表!N130))),"")</f>
        <v/>
      </c>
      <c r="O131" s="214" t="str">
        <f>IFERROR(IF(COUNTIF(BD!$F$3:$F$281,週休2日計画実績表!O130)&gt;0,"休",IF(OR(WEEKDAY(O130)=1,WEEKDAY(O130)=7),TEXT(O130,"aaa"),IF(COUNTIF(BD!$B$3:$B$548,週休2日計画実績表!O130)&gt;0,"祝",週休2日計画実績表!O130))),"")</f>
        <v/>
      </c>
      <c r="P131" s="214" t="str">
        <f>IFERROR(IF(COUNTIF(BD!$F$3:$F$281,週休2日計画実績表!P130)&gt;0,"休",IF(OR(WEEKDAY(P130)=1,WEEKDAY(P130)=7),TEXT(P130,"aaa"),IF(COUNTIF(BD!$B$3:$B$548,週休2日計画実績表!P130)&gt;0,"祝",週休2日計画実績表!P130))),"")</f>
        <v/>
      </c>
      <c r="Q131" s="214" t="str">
        <f>IFERROR(IF(COUNTIF(BD!$F$3:$F$281,週休2日計画実績表!Q130)&gt;0,"休",IF(OR(WEEKDAY(Q130)=1,WEEKDAY(Q130)=7),TEXT(Q130,"aaa"),IF(COUNTIF(BD!$B$3:$B$548,週休2日計画実績表!Q130)&gt;0,"祝",週休2日計画実績表!Q130))),"")</f>
        <v/>
      </c>
      <c r="R131" s="214" t="str">
        <f>IFERROR(IF(COUNTIF(BD!$F$3:$F$281,週休2日計画実績表!R130)&gt;0,"休",IF(OR(WEEKDAY(R130)=1,WEEKDAY(R130)=7),TEXT(R130,"aaa"),IF(COUNTIF(BD!$B$3:$B$548,週休2日計画実績表!R130)&gt;0,"祝",週休2日計画実績表!R130))),"")</f>
        <v/>
      </c>
      <c r="S131" s="214" t="str">
        <f>IFERROR(IF(COUNTIF(BD!$F$3:$F$281,週休2日計画実績表!S130)&gt;0,"休",IF(OR(WEEKDAY(S130)=1,WEEKDAY(S130)=7),TEXT(S130,"aaa"),IF(COUNTIF(BD!$B$3:$B$548,週休2日計画実績表!S130)&gt;0,"祝",週休2日計画実績表!S130))),"")</f>
        <v/>
      </c>
      <c r="T131" s="214" t="str">
        <f>IFERROR(IF(COUNTIF(BD!$F$3:$F$281,週休2日計画実績表!T130)&gt;0,"休",IF(OR(WEEKDAY(T130)=1,WEEKDAY(T130)=7),TEXT(T130,"aaa"),IF(COUNTIF(BD!$B$3:$B$548,週休2日計画実績表!T130)&gt;0,"祝",週休2日計画実績表!T130))),"")</f>
        <v/>
      </c>
      <c r="U131" s="214" t="str">
        <f>IFERROR(IF(COUNTIF(BD!$F$3:$F$281,週休2日計画実績表!U130)&gt;0,"休",IF(OR(WEEKDAY(U130)=1,WEEKDAY(U130)=7),TEXT(U130,"aaa"),IF(COUNTIF(BD!$B$3:$B$548,週休2日計画実績表!U130)&gt;0,"祝",週休2日計画実績表!U130))),"")</f>
        <v/>
      </c>
      <c r="V131" s="214" t="str">
        <f>IFERROR(IF(COUNTIF(BD!$F$3:$F$281,週休2日計画実績表!V130)&gt;0,"休",IF(OR(WEEKDAY(V130)=1,WEEKDAY(V130)=7),TEXT(V130,"aaa"),IF(COUNTIF(BD!$B$3:$B$548,週休2日計画実績表!V130)&gt;0,"祝",週休2日計画実績表!V130))),"")</f>
        <v/>
      </c>
      <c r="W131" s="214" t="str">
        <f>IFERROR(IF(COUNTIF(BD!$F$3:$F$281,週休2日計画実績表!W130)&gt;0,"休",IF(OR(WEEKDAY(W130)=1,WEEKDAY(W130)=7),TEXT(W130,"aaa"),IF(COUNTIF(BD!$B$3:$B$548,週休2日計画実績表!W130)&gt;0,"祝",週休2日計画実績表!W130))),"")</f>
        <v/>
      </c>
      <c r="X131" s="214" t="str">
        <f>IFERROR(IF(COUNTIF(BD!$F$3:$F$281,週休2日計画実績表!X130)&gt;0,"休",IF(OR(WEEKDAY(X130)=1,WEEKDAY(X130)=7),TEXT(X130,"aaa"),IF(COUNTIF(BD!$B$3:$B$548,週休2日計画実績表!X130)&gt;0,"祝",週休2日計画実績表!X130))),"")</f>
        <v/>
      </c>
      <c r="Y131" s="214" t="str">
        <f>IFERROR(IF(COUNTIF(BD!$F$3:$F$281,週休2日計画実績表!Y130)&gt;0,"休",IF(OR(WEEKDAY(Y130)=1,WEEKDAY(Y130)=7),TEXT(Y130,"aaa"),IF(COUNTIF(BD!$B$3:$B$548,週休2日計画実績表!Y130)&gt;0,"祝",週休2日計画実績表!Y130))),"")</f>
        <v/>
      </c>
      <c r="Z131" s="214" t="str">
        <f>IFERROR(IF(COUNTIF(BD!$F$3:$F$281,週休2日計画実績表!Z130)&gt;0,"休",IF(OR(WEEKDAY(Z130)=1,WEEKDAY(Z130)=7),TEXT(Z130,"aaa"),IF(COUNTIF(BD!$B$3:$B$548,週休2日計画実績表!Z130)&gt;0,"祝",週休2日計画実績表!Z130))),"")</f>
        <v/>
      </c>
      <c r="AA131" s="214" t="str">
        <f>IFERROR(IF(COUNTIF(BD!$F$3:$F$281,週休2日計画実績表!AA130)&gt;0,"休",IF(OR(WEEKDAY(AA130)=1,WEEKDAY(AA130)=7),TEXT(AA130,"aaa"),IF(COUNTIF(BD!$B$3:$B$548,週休2日計画実績表!AA130)&gt;0,"祝",週休2日計画実績表!AA130))),"")</f>
        <v/>
      </c>
      <c r="AB131" s="214" t="str">
        <f>IFERROR(IF(COUNTIF(BD!$F$3:$F$281,週休2日計画実績表!AB130)&gt;0,"休",IF(OR(WEEKDAY(AB130)=1,WEEKDAY(AB130)=7),TEXT(AB130,"aaa"),IF(COUNTIF(BD!$B$3:$B$548,週休2日計画実績表!AB130)&gt;0,"祝",週休2日計画実績表!AB130))),"")</f>
        <v/>
      </c>
      <c r="AC131" s="214" t="str">
        <f>IFERROR(IF(COUNTIF(BD!$F$3:$F$281,週休2日計画実績表!AC130)&gt;0,"休",IF(OR(WEEKDAY(AC130)=1,WEEKDAY(AC130)=7),TEXT(AC130,"aaa"),IF(COUNTIF(BD!$B$3:$B$548,週休2日計画実績表!AC130)&gt;0,"祝",週休2日計画実績表!AC130))),"")</f>
        <v/>
      </c>
      <c r="AD131" s="214" t="str">
        <f>IFERROR(IF(COUNTIF(BD!$F$3:$F$281,週休2日計画実績表!AD130)&gt;0,"休",IF(OR(WEEKDAY(AD130)=1,WEEKDAY(AD130)=7),TEXT(AD130,"aaa"),IF(COUNTIF(BD!$B$3:$B$548,週休2日計画実績表!AD130)&gt;0,"祝",週休2日計画実績表!AD130))),"")</f>
        <v/>
      </c>
      <c r="AE131" s="214" t="str">
        <f>IFERROR(IF(COUNTIF(BD!$F$3:$F$281,週休2日計画実績表!AE130)&gt;0,"休",IF(OR(WEEKDAY(AE130)=1,WEEKDAY(AE130)=7),TEXT(AE130,"aaa"),IF(COUNTIF(BD!$B$3:$B$548,週休2日計画実績表!AE130)&gt;0,"祝",週休2日計画実績表!AE130))),"")</f>
        <v/>
      </c>
      <c r="AF131" s="214" t="str">
        <f>IFERROR(IF(COUNTIF(BD!$F$3:$F$281,週休2日計画実績表!AF130)&gt;0,"休",IF(OR(WEEKDAY(AF130)=1,WEEKDAY(AF130)=7),TEXT(AF130,"aaa"),IF(COUNTIF(BD!$B$3:$B$548,週休2日計画実績表!AF130)&gt;0,"祝",週休2日計画実績表!AF130))),"")</f>
        <v/>
      </c>
      <c r="AG131" s="233" t="str">
        <f>IFERROR(IF(COUNTIF(BD!$F$3:$F$281,週休2日計画実績表!AG130)&gt;0,"休",IF(OR(WEEKDAY(AG130)=1,WEEKDAY(AG130)=7),TEXT(AG130,"aaa"),IF(COUNTIF(BD!$B$3:$B$548,週休2日計画実績表!AG130)&gt;0,"祝",週休2日計画実績表!AG130))),"")</f>
        <v/>
      </c>
      <c r="AH131" s="507"/>
      <c r="AI131" s="508"/>
      <c r="AJ131" s="508"/>
      <c r="AK131" s="509"/>
      <c r="AL131" s="502"/>
      <c r="AM131" s="507"/>
      <c r="AN131" s="508"/>
      <c r="AO131" s="508"/>
      <c r="AP131" s="510"/>
      <c r="AQ131" s="264"/>
      <c r="AR131" s="264"/>
      <c r="AS131" s="264"/>
      <c r="AT131" s="264"/>
      <c r="AU131" s="264"/>
      <c r="AV131" s="264"/>
      <c r="AW131" s="264"/>
      <c r="AX131" s="264"/>
      <c r="AY131" s="264"/>
      <c r="AZ131" s="264"/>
      <c r="BA131" s="264"/>
      <c r="BB131" s="264"/>
      <c r="BC131" s="264"/>
      <c r="BD131" s="264"/>
      <c r="BE131" s="264"/>
      <c r="BF131" s="264"/>
      <c r="BG131" s="264"/>
      <c r="BH131" s="264"/>
      <c r="BI131" s="264"/>
      <c r="BJ131" s="264"/>
      <c r="BK131" s="264"/>
      <c r="BL131" s="264"/>
      <c r="BM131" s="264"/>
      <c r="BN131" s="264"/>
      <c r="BO131" s="264"/>
      <c r="BP131" s="264"/>
      <c r="BQ131" s="215"/>
    </row>
    <row r="132" spans="2:69" ht="15" hidden="1" customHeight="1">
      <c r="B132" s="211"/>
      <c r="C132" s="214" t="str">
        <f t="shared" ref="C132:F132" si="43">IF(OR(C131="",C131="休"),"","有")</f>
        <v/>
      </c>
      <c r="D132" s="214" t="str">
        <f t="shared" si="43"/>
        <v/>
      </c>
      <c r="E132" s="214" t="str">
        <f t="shared" si="43"/>
        <v/>
      </c>
      <c r="F132" s="214" t="str">
        <f t="shared" si="43"/>
        <v/>
      </c>
      <c r="G132" s="214" t="str">
        <f>IF(OR(G131="",G131="休"),"","有")</f>
        <v/>
      </c>
      <c r="H132" s="214" t="str">
        <f t="shared" ref="H132:AG132" si="44">IF(OR(H131="",H131="休"),"","有")</f>
        <v/>
      </c>
      <c r="I132" s="214" t="str">
        <f t="shared" si="44"/>
        <v/>
      </c>
      <c r="J132" s="214" t="str">
        <f t="shared" si="44"/>
        <v/>
      </c>
      <c r="K132" s="214" t="str">
        <f t="shared" si="44"/>
        <v/>
      </c>
      <c r="L132" s="214" t="str">
        <f t="shared" si="44"/>
        <v/>
      </c>
      <c r="M132" s="214" t="str">
        <f t="shared" si="44"/>
        <v/>
      </c>
      <c r="N132" s="214" t="str">
        <f t="shared" si="44"/>
        <v/>
      </c>
      <c r="O132" s="214" t="str">
        <f t="shared" si="44"/>
        <v/>
      </c>
      <c r="P132" s="214" t="str">
        <f t="shared" si="44"/>
        <v/>
      </c>
      <c r="Q132" s="214" t="str">
        <f t="shared" si="44"/>
        <v/>
      </c>
      <c r="R132" s="214" t="str">
        <f t="shared" si="44"/>
        <v/>
      </c>
      <c r="S132" s="214" t="str">
        <f t="shared" si="44"/>
        <v/>
      </c>
      <c r="T132" s="214" t="str">
        <f t="shared" si="44"/>
        <v/>
      </c>
      <c r="U132" s="214" t="str">
        <f t="shared" si="44"/>
        <v/>
      </c>
      <c r="V132" s="214" t="str">
        <f t="shared" si="44"/>
        <v/>
      </c>
      <c r="W132" s="214" t="str">
        <f t="shared" si="44"/>
        <v/>
      </c>
      <c r="X132" s="214" t="str">
        <f t="shared" si="44"/>
        <v/>
      </c>
      <c r="Y132" s="214" t="str">
        <f t="shared" si="44"/>
        <v/>
      </c>
      <c r="Z132" s="214" t="str">
        <f t="shared" si="44"/>
        <v/>
      </c>
      <c r="AA132" s="214" t="str">
        <f t="shared" si="44"/>
        <v/>
      </c>
      <c r="AB132" s="214" t="str">
        <f t="shared" si="44"/>
        <v/>
      </c>
      <c r="AC132" s="214" t="str">
        <f t="shared" si="44"/>
        <v/>
      </c>
      <c r="AD132" s="214" t="str">
        <f t="shared" si="44"/>
        <v/>
      </c>
      <c r="AE132" s="214" t="str">
        <f t="shared" si="44"/>
        <v/>
      </c>
      <c r="AF132" s="214" t="str">
        <f t="shared" si="44"/>
        <v/>
      </c>
      <c r="AG132" s="233" t="str">
        <f t="shared" si="44"/>
        <v/>
      </c>
      <c r="AH132" s="507"/>
      <c r="AI132" s="508"/>
      <c r="AJ132" s="508"/>
      <c r="AK132" s="509"/>
      <c r="AL132" s="502"/>
      <c r="AM132" s="507"/>
      <c r="AN132" s="508"/>
      <c r="AO132" s="508"/>
      <c r="AP132" s="510"/>
      <c r="AQ132" s="264"/>
      <c r="AR132" s="264"/>
      <c r="AS132" s="264"/>
      <c r="AT132" s="264"/>
      <c r="AU132" s="264"/>
      <c r="AV132" s="264"/>
      <c r="AW132" s="264"/>
      <c r="AX132" s="264"/>
      <c r="AY132" s="264"/>
      <c r="AZ132" s="264"/>
      <c r="BA132" s="264"/>
      <c r="BB132" s="264"/>
      <c r="BC132" s="264"/>
      <c r="BD132" s="264"/>
      <c r="BE132" s="264"/>
      <c r="BF132" s="264"/>
      <c r="BG132" s="264"/>
      <c r="BH132" s="264"/>
      <c r="BI132" s="264"/>
      <c r="BJ132" s="264"/>
      <c r="BK132" s="264"/>
      <c r="BL132" s="264"/>
      <c r="BM132" s="264"/>
      <c r="BN132" s="264"/>
      <c r="BO132" s="264"/>
      <c r="BP132" s="264"/>
      <c r="BQ132" s="215"/>
    </row>
    <row r="133" spans="2:69" s="220" customFormat="1" ht="60" customHeight="1">
      <c r="B133" s="216" t="str">
        <f>IF(C129="","","行事")</f>
        <v/>
      </c>
      <c r="C133" s="217"/>
      <c r="D133" s="217"/>
      <c r="E133" s="217"/>
      <c r="F133" s="217"/>
      <c r="G133" s="217"/>
      <c r="H133" s="217"/>
      <c r="I133" s="217"/>
      <c r="J133" s="217"/>
      <c r="K133" s="217"/>
      <c r="L133" s="217"/>
      <c r="M133" s="217"/>
      <c r="N133" s="217"/>
      <c r="O133" s="217"/>
      <c r="P133" s="217"/>
      <c r="Q133" s="217"/>
      <c r="R133" s="217"/>
      <c r="S133" s="217"/>
      <c r="T133" s="217"/>
      <c r="U133" s="217"/>
      <c r="V133" s="217"/>
      <c r="W133" s="217"/>
      <c r="X133" s="217"/>
      <c r="Y133" s="217"/>
      <c r="Z133" s="217"/>
      <c r="AA133" s="217"/>
      <c r="AB133" s="217"/>
      <c r="AC133" s="217"/>
      <c r="AD133" s="217"/>
      <c r="AE133" s="217"/>
      <c r="AF133" s="217"/>
      <c r="AG133" s="218"/>
      <c r="AH133" s="507"/>
      <c r="AI133" s="508"/>
      <c r="AJ133" s="508"/>
      <c r="AK133" s="509"/>
      <c r="AL133" s="502"/>
      <c r="AM133" s="507"/>
      <c r="AN133" s="508"/>
      <c r="AO133" s="508"/>
      <c r="AP133" s="510"/>
      <c r="AQ133" s="264"/>
      <c r="AR133" s="264"/>
      <c r="AS133" s="264"/>
      <c r="AT133" s="264"/>
      <c r="AU133" s="264"/>
      <c r="AV133" s="264"/>
      <c r="AW133" s="264"/>
      <c r="AX133" s="264"/>
      <c r="AY133" s="264"/>
      <c r="AZ133" s="264"/>
      <c r="BA133" s="264"/>
      <c r="BB133" s="264"/>
      <c r="BC133" s="264"/>
      <c r="BD133" s="264"/>
      <c r="BE133" s="264"/>
      <c r="BF133" s="264"/>
      <c r="BG133" s="264"/>
      <c r="BH133" s="264"/>
      <c r="BI133" s="264"/>
      <c r="BJ133" s="264"/>
      <c r="BK133" s="264"/>
      <c r="BL133" s="264"/>
      <c r="BM133" s="264"/>
      <c r="BN133" s="264"/>
      <c r="BO133" s="264"/>
      <c r="BP133" s="264"/>
      <c r="BQ133" s="219"/>
    </row>
    <row r="134" spans="2:69" s="224" customFormat="1" ht="15" customHeight="1">
      <c r="B134" s="211" t="str">
        <f>IF(C129="","","計画")</f>
        <v/>
      </c>
      <c r="C134" s="221"/>
      <c r="D134" s="221"/>
      <c r="E134" s="221"/>
      <c r="F134" s="221"/>
      <c r="G134" s="221"/>
      <c r="H134" s="221"/>
      <c r="I134" s="221"/>
      <c r="J134" s="221"/>
      <c r="K134" s="221"/>
      <c r="L134" s="221"/>
      <c r="M134" s="221"/>
      <c r="N134" s="221"/>
      <c r="O134" s="221"/>
      <c r="P134" s="221"/>
      <c r="Q134" s="221"/>
      <c r="R134" s="221"/>
      <c r="S134" s="221"/>
      <c r="T134" s="221"/>
      <c r="U134" s="221"/>
      <c r="V134" s="221"/>
      <c r="W134" s="221"/>
      <c r="X134" s="221"/>
      <c r="Y134" s="221"/>
      <c r="Z134" s="221"/>
      <c r="AA134" s="221"/>
      <c r="AB134" s="221"/>
      <c r="AC134" s="221"/>
      <c r="AD134" s="221"/>
      <c r="AE134" s="221"/>
      <c r="AF134" s="221"/>
      <c r="AG134" s="235"/>
      <c r="AH134" s="211" t="str">
        <f>IF(C129="","",COUNTIF(C134:AG134,"○"))</f>
        <v/>
      </c>
      <c r="AI134" s="221" t="str">
        <f>IF(C129="","",COUNTA(C130:AG130)-COUNTIF(C132:AG132,"")-COUNTIF(C134:AG134,"/"))</f>
        <v/>
      </c>
      <c r="AJ134" s="222" t="str">
        <f>IF(C129="","",IFERROR(AH134/AI134,""))</f>
        <v/>
      </c>
      <c r="AK134" s="223" t="str">
        <f>IF(C129="","",IF(AI134=0,"",IF(COUNTIFS(C131:AG131,"日",C134:AG134,"")+COUNTIFS(C131:AG131,"日",C134:AG134,"○")+COUNTIFS(C131:AG131,"土",C134:AG134,"")+COUNTIFS(C131:AG131,"土",C134:AG134,"○")&lt;=COUNTIF(C134:AG134,"○"),"○",IF(AH134/AI134&gt;=2/7,"○","-"))))</f>
        <v/>
      </c>
      <c r="AM134" s="211" t="str">
        <f>IF(C129="","",AM126+AH134)</f>
        <v/>
      </c>
      <c r="AN134" s="221" t="str">
        <f>IF(C129="","",AN126+AI134)</f>
        <v/>
      </c>
      <c r="AO134" s="222" t="str">
        <f>IFERROR(AM134/AN134,"")</f>
        <v/>
      </c>
      <c r="AP134" s="225" t="str">
        <f>IF(C129="","",IF(C137="",IF(AM134/AN134&gt;=2/7,"OK","NG"),""))</f>
        <v/>
      </c>
      <c r="AQ134" s="262"/>
      <c r="AR134" s="262"/>
      <c r="AS134" s="262"/>
      <c r="AT134" s="262"/>
      <c r="AU134" s="262"/>
      <c r="AV134" s="262"/>
      <c r="AW134" s="262"/>
      <c r="AX134" s="262"/>
      <c r="AY134" s="262"/>
      <c r="AZ134" s="262"/>
      <c r="BA134" s="262"/>
      <c r="BB134" s="262"/>
      <c r="BC134" s="262"/>
      <c r="BD134" s="262"/>
      <c r="BE134" s="262"/>
      <c r="BF134" s="262"/>
      <c r="BG134" s="262"/>
      <c r="BH134" s="262"/>
      <c r="BI134" s="262"/>
      <c r="BJ134" s="262"/>
      <c r="BK134" s="262"/>
      <c r="BL134" s="262"/>
      <c r="BM134" s="262"/>
      <c r="BN134" s="262"/>
      <c r="BO134" s="262"/>
      <c r="BP134" s="262"/>
      <c r="BQ134" s="226"/>
    </row>
    <row r="135" spans="2:69" s="224" customFormat="1" ht="15" customHeight="1" thickBot="1">
      <c r="B135" s="227" t="str">
        <f>IF(C129="","","実施")</f>
        <v/>
      </c>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c r="Y135" s="228"/>
      <c r="Z135" s="228"/>
      <c r="AA135" s="228"/>
      <c r="AB135" s="228"/>
      <c r="AC135" s="228"/>
      <c r="AD135" s="228"/>
      <c r="AE135" s="228"/>
      <c r="AF135" s="228"/>
      <c r="AG135" s="234"/>
      <c r="AH135" s="227" t="str">
        <f>IF(C129="","",COUNTIF(C135:AG135,"●"))</f>
        <v/>
      </c>
      <c r="AI135" s="228" t="str">
        <f>IF(C129="","",COUNTA(C130:AG130)-COUNTIF(C132:AG132,"")-COUNTIF(C135:AG135,"/"))</f>
        <v/>
      </c>
      <c r="AJ135" s="229" t="str">
        <f>IF(C129="","",IFERROR(AH135/AI135,""))</f>
        <v/>
      </c>
      <c r="AK135" s="230" t="str">
        <f>IF(C129="","",IF(AI135=0,"",IF(COUNTIFS(C131:AG131,"日",C135:AG135,"")+COUNTIFS(C131:AG131,"日",C135:AG135,"●")+COUNTIFS(C131:AG131,"土",C135:AG135,"")+COUNTIFS(C131:AG131,"土",C135:AG135,"●")&lt;=COUNTIF(C135:AG135,"●"),"○",IF(AH135/AI135&gt;=2/7,"○","-"))))</f>
        <v/>
      </c>
      <c r="AM135" s="227" t="str">
        <f>IF(C129="","",AM127+AH135)</f>
        <v/>
      </c>
      <c r="AN135" s="228" t="str">
        <f>IF(C129="","",AN127+AI135)</f>
        <v/>
      </c>
      <c r="AO135" s="229" t="str">
        <f>IFERROR(AM135/AN135,"")</f>
        <v/>
      </c>
      <c r="AP135" s="231" t="str">
        <f>IF(C129="","",IF(C137="",IF(AM135/AN135&gt;=2/7,"OK","NG"),""))</f>
        <v/>
      </c>
      <c r="AQ135" s="263"/>
      <c r="AR135" s="263"/>
      <c r="AS135" s="263"/>
      <c r="AT135" s="263"/>
      <c r="AU135" s="263"/>
      <c r="AV135" s="263"/>
      <c r="AW135" s="263"/>
      <c r="AX135" s="263"/>
      <c r="AY135" s="263"/>
      <c r="AZ135" s="263"/>
      <c r="BA135" s="263"/>
      <c r="BB135" s="263"/>
      <c r="BC135" s="263"/>
      <c r="BD135" s="263"/>
      <c r="BE135" s="263"/>
      <c r="BF135" s="263"/>
      <c r="BG135" s="263"/>
      <c r="BH135" s="263"/>
      <c r="BI135" s="263"/>
      <c r="BJ135" s="263"/>
      <c r="BK135" s="263"/>
      <c r="BL135" s="263"/>
      <c r="BM135" s="263"/>
      <c r="BN135" s="263"/>
      <c r="BO135" s="263"/>
      <c r="BP135" s="263"/>
      <c r="BQ135" s="215"/>
    </row>
    <row r="136" spans="2:69" ht="18" customHeight="1" thickBot="1">
      <c r="AP136" s="224"/>
      <c r="AQ136" s="224"/>
      <c r="AR136" s="224"/>
      <c r="AS136" s="224"/>
      <c r="AT136" s="224"/>
      <c r="AU136" s="224"/>
      <c r="AV136" s="224"/>
      <c r="AW136" s="224"/>
      <c r="AX136" s="224"/>
      <c r="AY136" s="224"/>
      <c r="AZ136" s="224"/>
      <c r="BA136" s="224"/>
      <c r="BB136" s="224"/>
      <c r="BC136" s="224"/>
      <c r="BD136" s="224"/>
      <c r="BE136" s="224"/>
      <c r="BF136" s="224"/>
      <c r="BG136" s="224"/>
      <c r="BH136" s="224"/>
      <c r="BI136" s="224"/>
      <c r="BJ136" s="224"/>
      <c r="BK136" s="224"/>
      <c r="BL136" s="224"/>
      <c r="BM136" s="224"/>
      <c r="BN136" s="224"/>
      <c r="BO136" s="224"/>
      <c r="BP136" s="224"/>
      <c r="BQ136" s="232"/>
    </row>
    <row r="137" spans="2:69" ht="16.899999999999999" customHeight="1">
      <c r="B137" s="210" t="str">
        <f>IF(C137="","","月")</f>
        <v/>
      </c>
      <c r="C137" s="496" t="str">
        <f>IFERROR(IF(EOMONTH(C129,0)+1&gt;$L$5,"",EOMONTH(C129,0)+1),"")</f>
        <v/>
      </c>
      <c r="D137" s="497"/>
      <c r="E137" s="497"/>
      <c r="F137" s="497"/>
      <c r="G137" s="497"/>
      <c r="H137" s="497"/>
      <c r="I137" s="497"/>
      <c r="J137" s="497"/>
      <c r="K137" s="497"/>
      <c r="L137" s="497"/>
      <c r="M137" s="497"/>
      <c r="N137" s="497"/>
      <c r="O137" s="497"/>
      <c r="P137" s="497"/>
      <c r="Q137" s="497"/>
      <c r="R137" s="497"/>
      <c r="S137" s="497"/>
      <c r="T137" s="497"/>
      <c r="U137" s="497"/>
      <c r="V137" s="497"/>
      <c r="W137" s="497"/>
      <c r="X137" s="497"/>
      <c r="Y137" s="497"/>
      <c r="Z137" s="497"/>
      <c r="AA137" s="497"/>
      <c r="AB137" s="497"/>
      <c r="AC137" s="497"/>
      <c r="AD137" s="497"/>
      <c r="AE137" s="497"/>
      <c r="AF137" s="497"/>
      <c r="AG137" s="497"/>
      <c r="AH137" s="498" t="str">
        <f>IF(C137="","","月単位")</f>
        <v/>
      </c>
      <c r="AI137" s="499"/>
      <c r="AJ137" s="499"/>
      <c r="AK137" s="500"/>
      <c r="AL137" s="501"/>
      <c r="AM137" s="498" t="str">
        <f>IF(C137="","","累計")</f>
        <v/>
      </c>
      <c r="AN137" s="499"/>
      <c r="AO137" s="499"/>
      <c r="AP137" s="500"/>
      <c r="AQ137" s="260"/>
      <c r="AR137" s="260"/>
      <c r="AS137" s="260"/>
      <c r="AT137" s="260"/>
      <c r="AU137" s="260"/>
      <c r="AV137" s="260"/>
      <c r="AW137" s="260"/>
      <c r="AX137" s="260"/>
      <c r="AY137" s="260"/>
      <c r="AZ137" s="260"/>
      <c r="BA137" s="260"/>
      <c r="BB137" s="260"/>
      <c r="BC137" s="260"/>
      <c r="BD137" s="260"/>
      <c r="BE137" s="260"/>
      <c r="BF137" s="260"/>
      <c r="BG137" s="260"/>
      <c r="BH137" s="260"/>
      <c r="BI137" s="260"/>
      <c r="BJ137" s="260"/>
      <c r="BK137" s="260"/>
      <c r="BL137" s="260"/>
      <c r="BM137" s="260"/>
      <c r="BN137" s="260"/>
      <c r="BO137" s="260"/>
      <c r="BP137" s="260"/>
    </row>
    <row r="138" spans="2:69" ht="15" customHeight="1">
      <c r="B138" s="211" t="str">
        <f>IF(C137="","","日")</f>
        <v/>
      </c>
      <c r="C138" s="212" t="str">
        <f>IF($C137="","",IF($C137+COLUMN(C138)-COLUMN($B138)-1&gt;$L$5,"",IF($C137+COLUMN(C138)-COLUMN($B138)-1&gt;=EOMONTH($C137,0)+1,"",$C137+COLUMN(C138)-COLUMN($B138)-1)))</f>
        <v/>
      </c>
      <c r="D138" s="212" t="str">
        <f t="shared" ref="D138:AG138" si="45">IF($C137="","",IF($C137+COLUMN(D138)-COLUMN($B138)-1&gt;$L$5,"",IF($C137+COLUMN(D138)-COLUMN($B138)-1&gt;=EOMONTH($C137,0)+1,"",$C137+COLUMN(D138)-COLUMN($B138)-1)))</f>
        <v/>
      </c>
      <c r="E138" s="212" t="str">
        <f t="shared" si="45"/>
        <v/>
      </c>
      <c r="F138" s="212" t="str">
        <f t="shared" si="45"/>
        <v/>
      </c>
      <c r="G138" s="212" t="str">
        <f t="shared" si="45"/>
        <v/>
      </c>
      <c r="H138" s="212" t="str">
        <f t="shared" si="45"/>
        <v/>
      </c>
      <c r="I138" s="212" t="str">
        <f t="shared" si="45"/>
        <v/>
      </c>
      <c r="J138" s="212" t="str">
        <f t="shared" si="45"/>
        <v/>
      </c>
      <c r="K138" s="212" t="str">
        <f t="shared" si="45"/>
        <v/>
      </c>
      <c r="L138" s="212" t="str">
        <f t="shared" si="45"/>
        <v/>
      </c>
      <c r="M138" s="212" t="str">
        <f t="shared" si="45"/>
        <v/>
      </c>
      <c r="N138" s="212" t="str">
        <f t="shared" si="45"/>
        <v/>
      </c>
      <c r="O138" s="212" t="str">
        <f t="shared" si="45"/>
        <v/>
      </c>
      <c r="P138" s="212" t="str">
        <f t="shared" si="45"/>
        <v/>
      </c>
      <c r="Q138" s="212" t="str">
        <f t="shared" si="45"/>
        <v/>
      </c>
      <c r="R138" s="212" t="str">
        <f t="shared" si="45"/>
        <v/>
      </c>
      <c r="S138" s="212" t="str">
        <f t="shared" si="45"/>
        <v/>
      </c>
      <c r="T138" s="212" t="str">
        <f t="shared" si="45"/>
        <v/>
      </c>
      <c r="U138" s="212" t="str">
        <f t="shared" si="45"/>
        <v/>
      </c>
      <c r="V138" s="212" t="str">
        <f t="shared" si="45"/>
        <v/>
      </c>
      <c r="W138" s="212" t="str">
        <f t="shared" si="45"/>
        <v/>
      </c>
      <c r="X138" s="212" t="str">
        <f t="shared" si="45"/>
        <v/>
      </c>
      <c r="Y138" s="212" t="str">
        <f t="shared" si="45"/>
        <v/>
      </c>
      <c r="Z138" s="212" t="str">
        <f t="shared" si="45"/>
        <v/>
      </c>
      <c r="AA138" s="212" t="str">
        <f t="shared" si="45"/>
        <v/>
      </c>
      <c r="AB138" s="212" t="str">
        <f t="shared" si="45"/>
        <v/>
      </c>
      <c r="AC138" s="212" t="str">
        <f t="shared" si="45"/>
        <v/>
      </c>
      <c r="AD138" s="212" t="str">
        <f t="shared" si="45"/>
        <v/>
      </c>
      <c r="AE138" s="212" t="str">
        <f t="shared" si="45"/>
        <v/>
      </c>
      <c r="AF138" s="212" t="str">
        <f t="shared" si="45"/>
        <v/>
      </c>
      <c r="AG138" s="213" t="str">
        <f t="shared" si="45"/>
        <v/>
      </c>
      <c r="AH138" s="507" t="str">
        <f>IF(C137="","","閉所日数計")</f>
        <v/>
      </c>
      <c r="AI138" s="508" t="str">
        <f>IF(C137="","","対象日数計")</f>
        <v/>
      </c>
      <c r="AJ138" s="508" t="str">
        <f>IF(C137="","","現場閉所率")</f>
        <v/>
      </c>
      <c r="AK138" s="509" t="str">
        <f>IF(C137="","","達成状況")</f>
        <v/>
      </c>
      <c r="AL138" s="502"/>
      <c r="AM138" s="507" t="str">
        <f>IF(C137="","","閉所日数計")</f>
        <v/>
      </c>
      <c r="AN138" s="508" t="str">
        <f>IF(C137="","","対象日数計")</f>
        <v/>
      </c>
      <c r="AO138" s="508" t="str">
        <f>IF(C137="","","現場閉所率")</f>
        <v/>
      </c>
      <c r="AP138" s="510" t="str">
        <f>IF(C137="","",IF(C145="","達成状況",""))</f>
        <v/>
      </c>
      <c r="AQ138" s="264"/>
      <c r="AR138" s="264"/>
      <c r="AS138" s="264"/>
      <c r="AT138" s="264"/>
      <c r="AU138" s="264"/>
      <c r="AV138" s="264"/>
      <c r="AW138" s="264"/>
      <c r="AX138" s="264"/>
      <c r="AY138" s="264"/>
      <c r="AZ138" s="264"/>
      <c r="BA138" s="264"/>
      <c r="BB138" s="264"/>
      <c r="BC138" s="264"/>
      <c r="BD138" s="264"/>
      <c r="BE138" s="264"/>
      <c r="BF138" s="264"/>
      <c r="BG138" s="264"/>
      <c r="BH138" s="264"/>
      <c r="BI138" s="264"/>
      <c r="BJ138" s="264"/>
      <c r="BK138" s="264"/>
      <c r="BL138" s="264"/>
      <c r="BM138" s="264"/>
      <c r="BN138" s="264"/>
      <c r="BO138" s="264"/>
      <c r="BP138" s="264"/>
    </row>
    <row r="139" spans="2:69" ht="15" customHeight="1">
      <c r="B139" s="211" t="str">
        <f>IF(C137="","","曜日")</f>
        <v/>
      </c>
      <c r="C139" s="214" t="str">
        <f>IFERROR(IF(COUNTIF(BD!$F$3:$F$281,週休2日計画実績表!C138)&gt;0,"休",IF(OR(WEEKDAY(C138)=1,WEEKDAY(C138)=7),TEXT(C138,"aaa"),IF(COUNTIF(BD!$B$3:$B$548,週休2日計画実績表!C138)&gt;0,"祝",週休2日計画実績表!C138))),"")</f>
        <v/>
      </c>
      <c r="D139" s="214" t="str">
        <f>IFERROR(IF(COUNTIF(BD!$F$3:$F$281,週休2日計画実績表!D138)&gt;0,"休",IF(OR(WEEKDAY(D138)=1,WEEKDAY(D138)=7),TEXT(D138,"aaa"),IF(COUNTIF(BD!$B$3:$B$548,週休2日計画実績表!D138)&gt;0,"祝",週休2日計画実績表!D138))),"")</f>
        <v/>
      </c>
      <c r="E139" s="214" t="str">
        <f>IFERROR(IF(COUNTIF(BD!$F$3:$F$281,週休2日計画実績表!E138)&gt;0,"休",IF(OR(WEEKDAY(E138)=1,WEEKDAY(E138)=7),TEXT(E138,"aaa"),IF(COUNTIF(BD!$B$3:$B$548,週休2日計画実績表!E138)&gt;0,"祝",週休2日計画実績表!E138))),"")</f>
        <v/>
      </c>
      <c r="F139" s="214" t="str">
        <f>IFERROR(IF(COUNTIF(BD!$F$3:$F$281,週休2日計画実績表!F138)&gt;0,"休",IF(OR(WEEKDAY(F138)=1,WEEKDAY(F138)=7),TEXT(F138,"aaa"),IF(COUNTIF(BD!$B$3:$B$548,週休2日計画実績表!F138)&gt;0,"祝",週休2日計画実績表!F138))),"")</f>
        <v/>
      </c>
      <c r="G139" s="214" t="str">
        <f>IFERROR(IF(COUNTIF(BD!$F$3:$F$281,週休2日計画実績表!G138)&gt;0,"休",IF(OR(WEEKDAY(G138)=1,WEEKDAY(G138)=7),TEXT(G138,"aaa"),IF(COUNTIF(BD!$B$3:$B$548,週休2日計画実績表!G138)&gt;0,"祝",週休2日計画実績表!G138))),"")</f>
        <v/>
      </c>
      <c r="H139" s="214" t="str">
        <f>IFERROR(IF(COUNTIF(BD!$F$3:$F$281,週休2日計画実績表!H138)&gt;0,"休",IF(OR(WEEKDAY(H138)=1,WEEKDAY(H138)=7),TEXT(H138,"aaa"),IF(COUNTIF(BD!$B$3:$B$548,週休2日計画実績表!H138)&gt;0,"祝",週休2日計画実績表!H138))),"")</f>
        <v/>
      </c>
      <c r="I139" s="214" t="str">
        <f>IFERROR(IF(COUNTIF(BD!$F$3:$F$281,週休2日計画実績表!I138)&gt;0,"休",IF(OR(WEEKDAY(I138)=1,WEEKDAY(I138)=7),TEXT(I138,"aaa"),IF(COUNTIF(BD!$B$3:$B$548,週休2日計画実績表!I138)&gt;0,"祝",週休2日計画実績表!I138))),"")</f>
        <v/>
      </c>
      <c r="J139" s="214" t="str">
        <f>IFERROR(IF(COUNTIF(BD!$F$3:$F$281,週休2日計画実績表!J138)&gt;0,"休",IF(OR(WEEKDAY(J138)=1,WEEKDAY(J138)=7),TEXT(J138,"aaa"),IF(COUNTIF(BD!$B$3:$B$548,週休2日計画実績表!J138)&gt;0,"祝",週休2日計画実績表!J138))),"")</f>
        <v/>
      </c>
      <c r="K139" s="214" t="str">
        <f>IFERROR(IF(COUNTIF(BD!$F$3:$F$281,週休2日計画実績表!K138)&gt;0,"休",IF(OR(WEEKDAY(K138)=1,WEEKDAY(K138)=7),TEXT(K138,"aaa"),IF(COUNTIF(BD!$B$3:$B$548,週休2日計画実績表!K138)&gt;0,"祝",週休2日計画実績表!K138))),"")</f>
        <v/>
      </c>
      <c r="L139" s="214" t="str">
        <f>IFERROR(IF(COUNTIF(BD!$F$3:$F$281,週休2日計画実績表!L138)&gt;0,"休",IF(OR(WEEKDAY(L138)=1,WEEKDAY(L138)=7),TEXT(L138,"aaa"),IF(COUNTIF(BD!$B$3:$B$548,週休2日計画実績表!L138)&gt;0,"祝",週休2日計画実績表!L138))),"")</f>
        <v/>
      </c>
      <c r="M139" s="214" t="str">
        <f>IFERROR(IF(COUNTIF(BD!$F$3:$F$281,週休2日計画実績表!M138)&gt;0,"休",IF(OR(WEEKDAY(M138)=1,WEEKDAY(M138)=7),TEXT(M138,"aaa"),IF(COUNTIF(BD!$B$3:$B$548,週休2日計画実績表!M138)&gt;0,"祝",週休2日計画実績表!M138))),"")</f>
        <v/>
      </c>
      <c r="N139" s="214" t="str">
        <f>IFERROR(IF(COUNTIF(BD!$F$3:$F$281,週休2日計画実績表!N138)&gt;0,"休",IF(OR(WEEKDAY(N138)=1,WEEKDAY(N138)=7),TEXT(N138,"aaa"),IF(COUNTIF(BD!$B$3:$B$548,週休2日計画実績表!N138)&gt;0,"祝",週休2日計画実績表!N138))),"")</f>
        <v/>
      </c>
      <c r="O139" s="214" t="str">
        <f>IFERROR(IF(COUNTIF(BD!$F$3:$F$281,週休2日計画実績表!O138)&gt;0,"休",IF(OR(WEEKDAY(O138)=1,WEEKDAY(O138)=7),TEXT(O138,"aaa"),IF(COUNTIF(BD!$B$3:$B$548,週休2日計画実績表!O138)&gt;0,"祝",週休2日計画実績表!O138))),"")</f>
        <v/>
      </c>
      <c r="P139" s="214" t="str">
        <f>IFERROR(IF(COUNTIF(BD!$F$3:$F$281,週休2日計画実績表!P138)&gt;0,"休",IF(OR(WEEKDAY(P138)=1,WEEKDAY(P138)=7),TEXT(P138,"aaa"),IF(COUNTIF(BD!$B$3:$B$548,週休2日計画実績表!P138)&gt;0,"祝",週休2日計画実績表!P138))),"")</f>
        <v/>
      </c>
      <c r="Q139" s="214" t="str">
        <f>IFERROR(IF(COUNTIF(BD!$F$3:$F$281,週休2日計画実績表!Q138)&gt;0,"休",IF(OR(WEEKDAY(Q138)=1,WEEKDAY(Q138)=7),TEXT(Q138,"aaa"),IF(COUNTIF(BD!$B$3:$B$548,週休2日計画実績表!Q138)&gt;0,"祝",週休2日計画実績表!Q138))),"")</f>
        <v/>
      </c>
      <c r="R139" s="214" t="str">
        <f>IFERROR(IF(COUNTIF(BD!$F$3:$F$281,週休2日計画実績表!R138)&gt;0,"休",IF(OR(WEEKDAY(R138)=1,WEEKDAY(R138)=7),TEXT(R138,"aaa"),IF(COUNTIF(BD!$B$3:$B$548,週休2日計画実績表!R138)&gt;0,"祝",週休2日計画実績表!R138))),"")</f>
        <v/>
      </c>
      <c r="S139" s="214" t="str">
        <f>IFERROR(IF(COUNTIF(BD!$F$3:$F$281,週休2日計画実績表!S138)&gt;0,"休",IF(OR(WEEKDAY(S138)=1,WEEKDAY(S138)=7),TEXT(S138,"aaa"),IF(COUNTIF(BD!$B$3:$B$548,週休2日計画実績表!S138)&gt;0,"祝",週休2日計画実績表!S138))),"")</f>
        <v/>
      </c>
      <c r="T139" s="214" t="str">
        <f>IFERROR(IF(COUNTIF(BD!$F$3:$F$281,週休2日計画実績表!T138)&gt;0,"休",IF(OR(WEEKDAY(T138)=1,WEEKDAY(T138)=7),TEXT(T138,"aaa"),IF(COUNTIF(BD!$B$3:$B$548,週休2日計画実績表!T138)&gt;0,"祝",週休2日計画実績表!T138))),"")</f>
        <v/>
      </c>
      <c r="U139" s="214" t="str">
        <f>IFERROR(IF(COUNTIF(BD!$F$3:$F$281,週休2日計画実績表!U138)&gt;0,"休",IF(OR(WEEKDAY(U138)=1,WEEKDAY(U138)=7),TEXT(U138,"aaa"),IF(COUNTIF(BD!$B$3:$B$548,週休2日計画実績表!U138)&gt;0,"祝",週休2日計画実績表!U138))),"")</f>
        <v/>
      </c>
      <c r="V139" s="214" t="str">
        <f>IFERROR(IF(COUNTIF(BD!$F$3:$F$281,週休2日計画実績表!V138)&gt;0,"休",IF(OR(WEEKDAY(V138)=1,WEEKDAY(V138)=7),TEXT(V138,"aaa"),IF(COUNTIF(BD!$B$3:$B$548,週休2日計画実績表!V138)&gt;0,"祝",週休2日計画実績表!V138))),"")</f>
        <v/>
      </c>
      <c r="W139" s="214" t="str">
        <f>IFERROR(IF(COUNTIF(BD!$F$3:$F$281,週休2日計画実績表!W138)&gt;0,"休",IF(OR(WEEKDAY(W138)=1,WEEKDAY(W138)=7),TEXT(W138,"aaa"),IF(COUNTIF(BD!$B$3:$B$548,週休2日計画実績表!W138)&gt;0,"祝",週休2日計画実績表!W138))),"")</f>
        <v/>
      </c>
      <c r="X139" s="214" t="str">
        <f>IFERROR(IF(COUNTIF(BD!$F$3:$F$281,週休2日計画実績表!X138)&gt;0,"休",IF(OR(WEEKDAY(X138)=1,WEEKDAY(X138)=7),TEXT(X138,"aaa"),IF(COUNTIF(BD!$B$3:$B$548,週休2日計画実績表!X138)&gt;0,"祝",週休2日計画実績表!X138))),"")</f>
        <v/>
      </c>
      <c r="Y139" s="214" t="str">
        <f>IFERROR(IF(COUNTIF(BD!$F$3:$F$281,週休2日計画実績表!Y138)&gt;0,"休",IF(OR(WEEKDAY(Y138)=1,WEEKDAY(Y138)=7),TEXT(Y138,"aaa"),IF(COUNTIF(BD!$B$3:$B$548,週休2日計画実績表!Y138)&gt;0,"祝",週休2日計画実績表!Y138))),"")</f>
        <v/>
      </c>
      <c r="Z139" s="214" t="str">
        <f>IFERROR(IF(COUNTIF(BD!$F$3:$F$281,週休2日計画実績表!Z138)&gt;0,"休",IF(OR(WEEKDAY(Z138)=1,WEEKDAY(Z138)=7),TEXT(Z138,"aaa"),IF(COUNTIF(BD!$B$3:$B$548,週休2日計画実績表!Z138)&gt;0,"祝",週休2日計画実績表!Z138))),"")</f>
        <v/>
      </c>
      <c r="AA139" s="214" t="str">
        <f>IFERROR(IF(COUNTIF(BD!$F$3:$F$281,週休2日計画実績表!AA138)&gt;0,"休",IF(OR(WEEKDAY(AA138)=1,WEEKDAY(AA138)=7),TEXT(AA138,"aaa"),IF(COUNTIF(BD!$B$3:$B$548,週休2日計画実績表!AA138)&gt;0,"祝",週休2日計画実績表!AA138))),"")</f>
        <v/>
      </c>
      <c r="AB139" s="214" t="str">
        <f>IFERROR(IF(COUNTIF(BD!$F$3:$F$281,週休2日計画実績表!AB138)&gt;0,"休",IF(OR(WEEKDAY(AB138)=1,WEEKDAY(AB138)=7),TEXT(AB138,"aaa"),IF(COUNTIF(BD!$B$3:$B$548,週休2日計画実績表!AB138)&gt;0,"祝",週休2日計画実績表!AB138))),"")</f>
        <v/>
      </c>
      <c r="AC139" s="214" t="str">
        <f>IFERROR(IF(COUNTIF(BD!$F$3:$F$281,週休2日計画実績表!AC138)&gt;0,"休",IF(OR(WEEKDAY(AC138)=1,WEEKDAY(AC138)=7),TEXT(AC138,"aaa"),IF(COUNTIF(BD!$B$3:$B$548,週休2日計画実績表!AC138)&gt;0,"祝",週休2日計画実績表!AC138))),"")</f>
        <v/>
      </c>
      <c r="AD139" s="214" t="str">
        <f>IFERROR(IF(COUNTIF(BD!$F$3:$F$281,週休2日計画実績表!AD138)&gt;0,"休",IF(OR(WEEKDAY(AD138)=1,WEEKDAY(AD138)=7),TEXT(AD138,"aaa"),IF(COUNTIF(BD!$B$3:$B$548,週休2日計画実績表!AD138)&gt;0,"祝",週休2日計画実績表!AD138))),"")</f>
        <v/>
      </c>
      <c r="AE139" s="214" t="str">
        <f>IFERROR(IF(COUNTIF(BD!$F$3:$F$281,週休2日計画実績表!AE138)&gt;0,"休",IF(OR(WEEKDAY(AE138)=1,WEEKDAY(AE138)=7),TEXT(AE138,"aaa"),IF(COUNTIF(BD!$B$3:$B$548,週休2日計画実績表!AE138)&gt;0,"祝",週休2日計画実績表!AE138))),"")</f>
        <v/>
      </c>
      <c r="AF139" s="214" t="str">
        <f>IFERROR(IF(COUNTIF(BD!$F$3:$F$281,週休2日計画実績表!AF138)&gt;0,"休",IF(OR(WEEKDAY(AF138)=1,WEEKDAY(AF138)=7),TEXT(AF138,"aaa"),IF(COUNTIF(BD!$B$3:$B$548,週休2日計画実績表!AF138)&gt;0,"祝",週休2日計画実績表!AF138))),"")</f>
        <v/>
      </c>
      <c r="AG139" s="233" t="str">
        <f>IFERROR(IF(COUNTIF(BD!$F$3:$F$281,週休2日計画実績表!AG138)&gt;0,"休",IF(OR(WEEKDAY(AG138)=1,WEEKDAY(AG138)=7),TEXT(AG138,"aaa"),IF(COUNTIF(BD!$B$3:$B$548,週休2日計画実績表!AG138)&gt;0,"祝",週休2日計画実績表!AG138))),"")</f>
        <v/>
      </c>
      <c r="AH139" s="507"/>
      <c r="AI139" s="508"/>
      <c r="AJ139" s="508"/>
      <c r="AK139" s="509"/>
      <c r="AL139" s="502"/>
      <c r="AM139" s="507"/>
      <c r="AN139" s="508"/>
      <c r="AO139" s="508"/>
      <c r="AP139" s="510"/>
      <c r="AQ139" s="264"/>
      <c r="AR139" s="264"/>
      <c r="AS139" s="264"/>
      <c r="AT139" s="264"/>
      <c r="AU139" s="264"/>
      <c r="AV139" s="264"/>
      <c r="AW139" s="264"/>
      <c r="AX139" s="264"/>
      <c r="AY139" s="264"/>
      <c r="AZ139" s="264"/>
      <c r="BA139" s="264"/>
      <c r="BB139" s="264"/>
      <c r="BC139" s="264"/>
      <c r="BD139" s="264"/>
      <c r="BE139" s="264"/>
      <c r="BF139" s="264"/>
      <c r="BG139" s="264"/>
      <c r="BH139" s="264"/>
      <c r="BI139" s="264"/>
      <c r="BJ139" s="264"/>
      <c r="BK139" s="264"/>
      <c r="BL139" s="264"/>
      <c r="BM139" s="264"/>
      <c r="BN139" s="264"/>
      <c r="BO139" s="264"/>
      <c r="BP139" s="264"/>
      <c r="BQ139" s="215"/>
    </row>
    <row r="140" spans="2:69" ht="15" hidden="1" customHeight="1">
      <c r="B140" s="211"/>
      <c r="C140" s="214" t="str">
        <f t="shared" ref="C140:F140" si="46">IF(OR(C139="",C139="休"),"","有")</f>
        <v/>
      </c>
      <c r="D140" s="214" t="str">
        <f t="shared" si="46"/>
        <v/>
      </c>
      <c r="E140" s="214" t="str">
        <f t="shared" si="46"/>
        <v/>
      </c>
      <c r="F140" s="214" t="str">
        <f t="shared" si="46"/>
        <v/>
      </c>
      <c r="G140" s="214" t="str">
        <f>IF(OR(G139="",G139="休"),"","有")</f>
        <v/>
      </c>
      <c r="H140" s="214" t="str">
        <f t="shared" ref="H140:AG140" si="47">IF(OR(H139="",H139="休"),"","有")</f>
        <v/>
      </c>
      <c r="I140" s="214" t="str">
        <f t="shared" si="47"/>
        <v/>
      </c>
      <c r="J140" s="214" t="str">
        <f t="shared" si="47"/>
        <v/>
      </c>
      <c r="K140" s="214" t="str">
        <f t="shared" si="47"/>
        <v/>
      </c>
      <c r="L140" s="214" t="str">
        <f t="shared" si="47"/>
        <v/>
      </c>
      <c r="M140" s="214" t="str">
        <f t="shared" si="47"/>
        <v/>
      </c>
      <c r="N140" s="214" t="str">
        <f t="shared" si="47"/>
        <v/>
      </c>
      <c r="O140" s="214" t="str">
        <f t="shared" si="47"/>
        <v/>
      </c>
      <c r="P140" s="214" t="str">
        <f t="shared" si="47"/>
        <v/>
      </c>
      <c r="Q140" s="214" t="str">
        <f t="shared" si="47"/>
        <v/>
      </c>
      <c r="R140" s="214" t="str">
        <f t="shared" si="47"/>
        <v/>
      </c>
      <c r="S140" s="214" t="str">
        <f t="shared" si="47"/>
        <v/>
      </c>
      <c r="T140" s="214" t="str">
        <f t="shared" si="47"/>
        <v/>
      </c>
      <c r="U140" s="214" t="str">
        <f t="shared" si="47"/>
        <v/>
      </c>
      <c r="V140" s="214" t="str">
        <f t="shared" si="47"/>
        <v/>
      </c>
      <c r="W140" s="214" t="str">
        <f t="shared" si="47"/>
        <v/>
      </c>
      <c r="X140" s="214" t="str">
        <f t="shared" si="47"/>
        <v/>
      </c>
      <c r="Y140" s="214" t="str">
        <f t="shared" si="47"/>
        <v/>
      </c>
      <c r="Z140" s="214" t="str">
        <f t="shared" si="47"/>
        <v/>
      </c>
      <c r="AA140" s="214" t="str">
        <f t="shared" si="47"/>
        <v/>
      </c>
      <c r="AB140" s="214" t="str">
        <f t="shared" si="47"/>
        <v/>
      </c>
      <c r="AC140" s="214" t="str">
        <f t="shared" si="47"/>
        <v/>
      </c>
      <c r="AD140" s="214" t="str">
        <f t="shared" si="47"/>
        <v/>
      </c>
      <c r="AE140" s="214" t="str">
        <f t="shared" si="47"/>
        <v/>
      </c>
      <c r="AF140" s="214" t="str">
        <f t="shared" si="47"/>
        <v/>
      </c>
      <c r="AG140" s="233" t="str">
        <f t="shared" si="47"/>
        <v/>
      </c>
      <c r="AH140" s="507"/>
      <c r="AI140" s="508"/>
      <c r="AJ140" s="508"/>
      <c r="AK140" s="509"/>
      <c r="AL140" s="502"/>
      <c r="AM140" s="507"/>
      <c r="AN140" s="508"/>
      <c r="AO140" s="508"/>
      <c r="AP140" s="510"/>
      <c r="AQ140" s="264"/>
      <c r="AR140" s="264"/>
      <c r="AS140" s="264"/>
      <c r="AT140" s="264"/>
      <c r="AU140" s="264"/>
      <c r="AV140" s="264"/>
      <c r="AW140" s="264"/>
      <c r="AX140" s="264"/>
      <c r="AY140" s="264"/>
      <c r="AZ140" s="264"/>
      <c r="BA140" s="264"/>
      <c r="BB140" s="264"/>
      <c r="BC140" s="264"/>
      <c r="BD140" s="264"/>
      <c r="BE140" s="264"/>
      <c r="BF140" s="264"/>
      <c r="BG140" s="264"/>
      <c r="BH140" s="264"/>
      <c r="BI140" s="264"/>
      <c r="BJ140" s="264"/>
      <c r="BK140" s="264"/>
      <c r="BL140" s="264"/>
      <c r="BM140" s="264"/>
      <c r="BN140" s="264"/>
      <c r="BO140" s="264"/>
      <c r="BP140" s="264"/>
      <c r="BQ140" s="215"/>
    </row>
    <row r="141" spans="2:69" s="220" customFormat="1" ht="60" customHeight="1">
      <c r="B141" s="216" t="str">
        <f>IF(C137="","","行事")</f>
        <v/>
      </c>
      <c r="C141" s="217"/>
      <c r="D141" s="217"/>
      <c r="E141" s="217"/>
      <c r="F141" s="217"/>
      <c r="G141" s="217"/>
      <c r="H141" s="217"/>
      <c r="I141" s="217"/>
      <c r="J141" s="217"/>
      <c r="K141" s="217"/>
      <c r="L141" s="217"/>
      <c r="M141" s="217"/>
      <c r="N141" s="217"/>
      <c r="O141" s="217"/>
      <c r="P141" s="217"/>
      <c r="Q141" s="217"/>
      <c r="R141" s="217"/>
      <c r="S141" s="217"/>
      <c r="T141" s="217"/>
      <c r="U141" s="217"/>
      <c r="V141" s="217"/>
      <c r="W141" s="217"/>
      <c r="X141" s="217"/>
      <c r="Y141" s="217"/>
      <c r="Z141" s="217"/>
      <c r="AA141" s="217"/>
      <c r="AB141" s="217"/>
      <c r="AC141" s="217"/>
      <c r="AD141" s="217"/>
      <c r="AE141" s="217"/>
      <c r="AF141" s="217"/>
      <c r="AG141" s="218"/>
      <c r="AH141" s="507"/>
      <c r="AI141" s="508"/>
      <c r="AJ141" s="508"/>
      <c r="AK141" s="509"/>
      <c r="AL141" s="502"/>
      <c r="AM141" s="507"/>
      <c r="AN141" s="508"/>
      <c r="AO141" s="508"/>
      <c r="AP141" s="510"/>
      <c r="AQ141" s="264"/>
      <c r="AR141" s="264"/>
      <c r="AS141" s="264"/>
      <c r="AT141" s="264"/>
      <c r="AU141" s="264"/>
      <c r="AV141" s="264"/>
      <c r="AW141" s="264"/>
      <c r="AX141" s="264"/>
      <c r="AY141" s="264"/>
      <c r="AZ141" s="264"/>
      <c r="BA141" s="264"/>
      <c r="BB141" s="264"/>
      <c r="BC141" s="264"/>
      <c r="BD141" s="264"/>
      <c r="BE141" s="264"/>
      <c r="BF141" s="264"/>
      <c r="BG141" s="264"/>
      <c r="BH141" s="264"/>
      <c r="BI141" s="264"/>
      <c r="BJ141" s="264"/>
      <c r="BK141" s="264"/>
      <c r="BL141" s="264"/>
      <c r="BM141" s="264"/>
      <c r="BN141" s="264"/>
      <c r="BO141" s="264"/>
      <c r="BP141" s="264"/>
      <c r="BQ141" s="219"/>
    </row>
    <row r="142" spans="2:69" s="224" customFormat="1" ht="15" customHeight="1">
      <c r="B142" s="211" t="str">
        <f>IF(C137="","","計画")</f>
        <v/>
      </c>
      <c r="C142" s="221"/>
      <c r="D142" s="221"/>
      <c r="E142" s="221"/>
      <c r="F142" s="221"/>
      <c r="G142" s="221"/>
      <c r="H142" s="221"/>
      <c r="I142" s="221"/>
      <c r="J142" s="221"/>
      <c r="K142" s="221"/>
      <c r="L142" s="221"/>
      <c r="M142" s="221"/>
      <c r="N142" s="221"/>
      <c r="O142" s="221"/>
      <c r="P142" s="221"/>
      <c r="Q142" s="221"/>
      <c r="R142" s="221"/>
      <c r="S142" s="221"/>
      <c r="T142" s="221"/>
      <c r="U142" s="221"/>
      <c r="V142" s="221"/>
      <c r="W142" s="221"/>
      <c r="X142" s="221"/>
      <c r="Y142" s="221"/>
      <c r="Z142" s="221"/>
      <c r="AA142" s="221"/>
      <c r="AB142" s="221"/>
      <c r="AC142" s="221"/>
      <c r="AD142" s="221"/>
      <c r="AE142" s="221"/>
      <c r="AF142" s="221"/>
      <c r="AG142" s="235"/>
      <c r="AH142" s="211" t="str">
        <f>IF(C137="","",COUNTIF(C142:AG142,"○"))</f>
        <v/>
      </c>
      <c r="AI142" s="221" t="str">
        <f>IF(C137="","",COUNTA(C138:AG138)-COUNTIF(C140:AG140,"")-COUNTIF(C142:AG142,"/"))</f>
        <v/>
      </c>
      <c r="AJ142" s="222" t="str">
        <f>IF(C137="","",IFERROR(AH142/AI142,""))</f>
        <v/>
      </c>
      <c r="AK142" s="223" t="str">
        <f>IF(C137="","",IF(AI142=0,"",IF(COUNTIFS(C139:AG139,"日",C142:AG142,"")+COUNTIFS(C139:AG139,"日",C142:AG142,"○")+COUNTIFS(C139:AG139,"土",C142:AG142,"")+COUNTIFS(C139:AG139,"土",C142:AG142,"○")&lt;=COUNTIF(C142:AG142,"○"),"○",IF(AH142/AI142&gt;=2/7,"○","-"))))</f>
        <v/>
      </c>
      <c r="AM142" s="211" t="str">
        <f>IF(C137="","",AM134+AH142)</f>
        <v/>
      </c>
      <c r="AN142" s="221" t="str">
        <f>IF(C137="","",AN134+AI142)</f>
        <v/>
      </c>
      <c r="AO142" s="222" t="str">
        <f>IFERROR(AM142/AN142,"")</f>
        <v/>
      </c>
      <c r="AP142" s="225" t="str">
        <f>IF(C137="","",IF(C145="",IF(AM142/AN142&gt;=2/7,"OK","NG"),""))</f>
        <v/>
      </c>
      <c r="AQ142" s="262"/>
      <c r="AR142" s="262"/>
      <c r="AS142" s="262"/>
      <c r="AT142" s="262"/>
      <c r="AU142" s="262"/>
      <c r="AV142" s="262"/>
      <c r="AW142" s="262"/>
      <c r="AX142" s="262"/>
      <c r="AY142" s="262"/>
      <c r="AZ142" s="262"/>
      <c r="BA142" s="262"/>
      <c r="BB142" s="262"/>
      <c r="BC142" s="262"/>
      <c r="BD142" s="262"/>
      <c r="BE142" s="262"/>
      <c r="BF142" s="262"/>
      <c r="BG142" s="262"/>
      <c r="BH142" s="262"/>
      <c r="BI142" s="262"/>
      <c r="BJ142" s="262"/>
      <c r="BK142" s="262"/>
      <c r="BL142" s="262"/>
      <c r="BM142" s="262"/>
      <c r="BN142" s="262"/>
      <c r="BO142" s="262"/>
      <c r="BP142" s="262"/>
      <c r="BQ142" s="226"/>
    </row>
    <row r="143" spans="2:69" s="224" customFormat="1" ht="15" customHeight="1" thickBot="1">
      <c r="B143" s="227" t="str">
        <f>IF(C137="","","実施")</f>
        <v/>
      </c>
      <c r="C143" s="228"/>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c r="AG143" s="234"/>
      <c r="AH143" s="227" t="str">
        <f>IF(C137="","",COUNTIF(C143:AG143,"●"))</f>
        <v/>
      </c>
      <c r="AI143" s="228" t="str">
        <f>IF(C137="","",COUNTA(C138:AG138)-COUNTIF(C140:AG140,"")-COUNTIF(C143:AG143,"/"))</f>
        <v/>
      </c>
      <c r="AJ143" s="229" t="str">
        <f>IF(C137="","",IFERROR(AH143/AI143,""))</f>
        <v/>
      </c>
      <c r="AK143" s="230" t="str">
        <f>IF(C137="","",IF(AI143=0,"",IF(COUNTIFS(C139:AG139,"日",C143:AG143,"")+COUNTIFS(C139:AG139,"日",C143:AG143,"●")+COUNTIFS(C139:AG139,"土",C143:AG143,"")+COUNTIFS(C139:AG139,"土",C143:AG143,"●")&lt;=COUNTIF(C143:AG143,"●"),"○",IF(AH143/AI143&gt;=2/7,"○","-"))))</f>
        <v/>
      </c>
      <c r="AM143" s="227" t="str">
        <f>IF(C137="","",AM135+AH143)</f>
        <v/>
      </c>
      <c r="AN143" s="228" t="str">
        <f>IF(C137="","",AN135+AI143)</f>
        <v/>
      </c>
      <c r="AO143" s="229" t="str">
        <f>IFERROR(AM143/AN143,"")</f>
        <v/>
      </c>
      <c r="AP143" s="231" t="str">
        <f>IF(C137="","",IF(C145="",IF(AM143/AN143&gt;=2/7,"OK","NG"),""))</f>
        <v/>
      </c>
      <c r="AQ143" s="263"/>
      <c r="AR143" s="263"/>
      <c r="AS143" s="263"/>
      <c r="AT143" s="263"/>
      <c r="AU143" s="263"/>
      <c r="AV143" s="263"/>
      <c r="AW143" s="263"/>
      <c r="AX143" s="263"/>
      <c r="AY143" s="263"/>
      <c r="AZ143" s="263"/>
      <c r="BA143" s="263"/>
      <c r="BB143" s="263"/>
      <c r="BC143" s="263"/>
      <c r="BD143" s="263"/>
      <c r="BE143" s="263"/>
      <c r="BF143" s="263"/>
      <c r="BG143" s="263"/>
      <c r="BH143" s="263"/>
      <c r="BI143" s="263"/>
      <c r="BJ143" s="263"/>
      <c r="BK143" s="263"/>
      <c r="BL143" s="263"/>
      <c r="BM143" s="263"/>
      <c r="BN143" s="263"/>
      <c r="BO143" s="263"/>
      <c r="BP143" s="263"/>
      <c r="BQ143" s="215"/>
    </row>
    <row r="144" spans="2:69" ht="18" customHeight="1" thickBot="1">
      <c r="AP144" s="224"/>
      <c r="AQ144" s="224"/>
      <c r="AR144" s="224"/>
      <c r="AS144" s="224"/>
      <c r="AT144" s="224"/>
      <c r="AU144" s="224"/>
      <c r="AV144" s="224"/>
      <c r="AW144" s="224"/>
      <c r="AX144" s="224"/>
      <c r="AY144" s="224"/>
      <c r="AZ144" s="224"/>
      <c r="BA144" s="224"/>
      <c r="BB144" s="224"/>
      <c r="BC144" s="224"/>
      <c r="BD144" s="224"/>
      <c r="BE144" s="224"/>
      <c r="BF144" s="224"/>
      <c r="BG144" s="224"/>
      <c r="BH144" s="224"/>
      <c r="BI144" s="224"/>
      <c r="BJ144" s="224"/>
      <c r="BK144" s="224"/>
      <c r="BL144" s="224"/>
      <c r="BM144" s="224"/>
      <c r="BN144" s="224"/>
      <c r="BO144" s="224"/>
      <c r="BP144" s="224"/>
      <c r="BQ144" s="232"/>
    </row>
    <row r="145" spans="2:69" ht="16.899999999999999" customHeight="1">
      <c r="B145" s="210" t="str">
        <f>IF(C145="","","月")</f>
        <v/>
      </c>
      <c r="C145" s="496" t="str">
        <f>IFERROR(IF(EOMONTH(C137,0)+1&gt;$L$5,"",EOMONTH(C137,0)+1),"")</f>
        <v/>
      </c>
      <c r="D145" s="497"/>
      <c r="E145" s="497"/>
      <c r="F145" s="497"/>
      <c r="G145" s="497"/>
      <c r="H145" s="497"/>
      <c r="I145" s="497"/>
      <c r="J145" s="497"/>
      <c r="K145" s="497"/>
      <c r="L145" s="497"/>
      <c r="M145" s="497"/>
      <c r="N145" s="497"/>
      <c r="O145" s="497"/>
      <c r="P145" s="497"/>
      <c r="Q145" s="497"/>
      <c r="R145" s="497"/>
      <c r="S145" s="497"/>
      <c r="T145" s="497"/>
      <c r="U145" s="497"/>
      <c r="V145" s="497"/>
      <c r="W145" s="497"/>
      <c r="X145" s="497"/>
      <c r="Y145" s="497"/>
      <c r="Z145" s="497"/>
      <c r="AA145" s="497"/>
      <c r="AB145" s="497"/>
      <c r="AC145" s="497"/>
      <c r="AD145" s="497"/>
      <c r="AE145" s="497"/>
      <c r="AF145" s="497"/>
      <c r="AG145" s="497"/>
      <c r="AH145" s="498" t="str">
        <f>IF(C145="","","月単位")</f>
        <v/>
      </c>
      <c r="AI145" s="499"/>
      <c r="AJ145" s="499"/>
      <c r="AK145" s="500"/>
      <c r="AL145" s="501"/>
      <c r="AM145" s="498" t="str">
        <f>IF(C145="","","累計")</f>
        <v/>
      </c>
      <c r="AN145" s="499"/>
      <c r="AO145" s="499"/>
      <c r="AP145" s="500"/>
      <c r="AQ145" s="260"/>
      <c r="AR145" s="260"/>
      <c r="AS145" s="260"/>
      <c r="AT145" s="260"/>
      <c r="AU145" s="260"/>
      <c r="AV145" s="260"/>
      <c r="AW145" s="260"/>
      <c r="AX145" s="260"/>
      <c r="AY145" s="260"/>
      <c r="AZ145" s="260"/>
      <c r="BA145" s="260"/>
      <c r="BB145" s="260"/>
      <c r="BC145" s="260"/>
      <c r="BD145" s="260"/>
      <c r="BE145" s="260"/>
      <c r="BF145" s="260"/>
      <c r="BG145" s="260"/>
      <c r="BH145" s="260"/>
      <c r="BI145" s="260"/>
      <c r="BJ145" s="260"/>
      <c r="BK145" s="260"/>
      <c r="BL145" s="260"/>
      <c r="BM145" s="260"/>
      <c r="BN145" s="260"/>
      <c r="BO145" s="260"/>
      <c r="BP145" s="260"/>
    </row>
    <row r="146" spans="2:69" ht="15" customHeight="1">
      <c r="B146" s="211" t="str">
        <f>IF(C145="","","日")</f>
        <v/>
      </c>
      <c r="C146" s="212" t="str">
        <f>IF($C145="","",IF($C145+COLUMN(C146)-COLUMN($B146)-1&gt;$L$5,"",IF($C145+COLUMN(C146)-COLUMN($B146)-1&gt;=EOMONTH($C145,0)+1,"",$C145+COLUMN(C146)-COLUMN($B146)-1)))</f>
        <v/>
      </c>
      <c r="D146" s="212" t="str">
        <f t="shared" ref="D146:AG146" si="48">IF($C145="","",IF($C145+COLUMN(D146)-COLUMN($B146)-1&gt;$L$5,"",IF($C145+COLUMN(D146)-COLUMN($B146)-1&gt;=EOMONTH($C145,0)+1,"",$C145+COLUMN(D146)-COLUMN($B146)-1)))</f>
        <v/>
      </c>
      <c r="E146" s="212" t="str">
        <f t="shared" si="48"/>
        <v/>
      </c>
      <c r="F146" s="212" t="str">
        <f t="shared" si="48"/>
        <v/>
      </c>
      <c r="G146" s="212" t="str">
        <f t="shared" si="48"/>
        <v/>
      </c>
      <c r="H146" s="212" t="str">
        <f t="shared" si="48"/>
        <v/>
      </c>
      <c r="I146" s="212" t="str">
        <f t="shared" si="48"/>
        <v/>
      </c>
      <c r="J146" s="212" t="str">
        <f t="shared" si="48"/>
        <v/>
      </c>
      <c r="K146" s="212" t="str">
        <f t="shared" si="48"/>
        <v/>
      </c>
      <c r="L146" s="212" t="str">
        <f t="shared" si="48"/>
        <v/>
      </c>
      <c r="M146" s="212" t="str">
        <f t="shared" si="48"/>
        <v/>
      </c>
      <c r="N146" s="212" t="str">
        <f t="shared" si="48"/>
        <v/>
      </c>
      <c r="O146" s="212" t="str">
        <f t="shared" si="48"/>
        <v/>
      </c>
      <c r="P146" s="212" t="str">
        <f t="shared" si="48"/>
        <v/>
      </c>
      <c r="Q146" s="212" t="str">
        <f t="shared" si="48"/>
        <v/>
      </c>
      <c r="R146" s="212" t="str">
        <f t="shared" si="48"/>
        <v/>
      </c>
      <c r="S146" s="212" t="str">
        <f t="shared" si="48"/>
        <v/>
      </c>
      <c r="T146" s="212" t="str">
        <f t="shared" si="48"/>
        <v/>
      </c>
      <c r="U146" s="212" t="str">
        <f t="shared" si="48"/>
        <v/>
      </c>
      <c r="V146" s="212" t="str">
        <f t="shared" si="48"/>
        <v/>
      </c>
      <c r="W146" s="212" t="str">
        <f t="shared" si="48"/>
        <v/>
      </c>
      <c r="X146" s="212" t="str">
        <f t="shared" si="48"/>
        <v/>
      </c>
      <c r="Y146" s="212" t="str">
        <f t="shared" si="48"/>
        <v/>
      </c>
      <c r="Z146" s="212" t="str">
        <f t="shared" si="48"/>
        <v/>
      </c>
      <c r="AA146" s="212" t="str">
        <f t="shared" si="48"/>
        <v/>
      </c>
      <c r="AB146" s="212" t="str">
        <f t="shared" si="48"/>
        <v/>
      </c>
      <c r="AC146" s="212" t="str">
        <f t="shared" si="48"/>
        <v/>
      </c>
      <c r="AD146" s="212" t="str">
        <f t="shared" si="48"/>
        <v/>
      </c>
      <c r="AE146" s="212" t="str">
        <f t="shared" si="48"/>
        <v/>
      </c>
      <c r="AF146" s="212" t="str">
        <f t="shared" si="48"/>
        <v/>
      </c>
      <c r="AG146" s="213" t="str">
        <f t="shared" si="48"/>
        <v/>
      </c>
      <c r="AH146" s="507" t="str">
        <f>IF(C145="","","閉所日数計")</f>
        <v/>
      </c>
      <c r="AI146" s="508" t="str">
        <f>IF(C145="","","対象日数計")</f>
        <v/>
      </c>
      <c r="AJ146" s="508" t="str">
        <f>IF(C145="","","現場閉所率")</f>
        <v/>
      </c>
      <c r="AK146" s="509" t="str">
        <f>IF(C145="","","達成状況")</f>
        <v/>
      </c>
      <c r="AL146" s="502"/>
      <c r="AM146" s="507" t="str">
        <f>IF(C145="","","閉所日数計")</f>
        <v/>
      </c>
      <c r="AN146" s="508" t="str">
        <f>IF(C145="","","対象日数計")</f>
        <v/>
      </c>
      <c r="AO146" s="508" t="str">
        <f>IF(C145="","","現場閉所率")</f>
        <v/>
      </c>
      <c r="AP146" s="510" t="str">
        <f>IF(C145="","",IF(C153="","達成状況",""))</f>
        <v/>
      </c>
      <c r="AQ146" s="264"/>
      <c r="AR146" s="264"/>
      <c r="AS146" s="264"/>
      <c r="AT146" s="264"/>
      <c r="AU146" s="264"/>
      <c r="AV146" s="264"/>
      <c r="AW146" s="264"/>
      <c r="AX146" s="264"/>
      <c r="AY146" s="264"/>
      <c r="AZ146" s="264"/>
      <c r="BA146" s="264"/>
      <c r="BB146" s="264"/>
      <c r="BC146" s="264"/>
      <c r="BD146" s="264"/>
      <c r="BE146" s="264"/>
      <c r="BF146" s="264"/>
      <c r="BG146" s="264"/>
      <c r="BH146" s="264"/>
      <c r="BI146" s="264"/>
      <c r="BJ146" s="264"/>
      <c r="BK146" s="264"/>
      <c r="BL146" s="264"/>
      <c r="BM146" s="264"/>
      <c r="BN146" s="264"/>
      <c r="BO146" s="264"/>
      <c r="BP146" s="264"/>
    </row>
    <row r="147" spans="2:69" ht="15" customHeight="1">
      <c r="B147" s="211" t="str">
        <f>IF(C145="","","曜日")</f>
        <v/>
      </c>
      <c r="C147" s="214" t="str">
        <f>IFERROR(IF(COUNTIF(BD!$F$3:$F$281,週休2日計画実績表!C146)&gt;0,"休",IF(OR(WEEKDAY(C146)=1,WEEKDAY(C146)=7),TEXT(C146,"aaa"),IF(COUNTIF(BD!$B$3:$B$548,週休2日計画実績表!C146)&gt;0,"祝",週休2日計画実績表!C146))),"")</f>
        <v/>
      </c>
      <c r="D147" s="214" t="str">
        <f>IFERROR(IF(COUNTIF(BD!$F$3:$F$281,週休2日計画実績表!D146)&gt;0,"休",IF(OR(WEEKDAY(D146)=1,WEEKDAY(D146)=7),TEXT(D146,"aaa"),IF(COUNTIF(BD!$B$3:$B$548,週休2日計画実績表!D146)&gt;0,"祝",週休2日計画実績表!D146))),"")</f>
        <v/>
      </c>
      <c r="E147" s="214" t="str">
        <f>IFERROR(IF(COUNTIF(BD!$F$3:$F$281,週休2日計画実績表!E146)&gt;0,"休",IF(OR(WEEKDAY(E146)=1,WEEKDAY(E146)=7),TEXT(E146,"aaa"),IF(COUNTIF(BD!$B$3:$B$548,週休2日計画実績表!E146)&gt;0,"祝",週休2日計画実績表!E146))),"")</f>
        <v/>
      </c>
      <c r="F147" s="214" t="str">
        <f>IFERROR(IF(COUNTIF(BD!$F$3:$F$281,週休2日計画実績表!F146)&gt;0,"休",IF(OR(WEEKDAY(F146)=1,WEEKDAY(F146)=7),TEXT(F146,"aaa"),IF(COUNTIF(BD!$B$3:$B$548,週休2日計画実績表!F146)&gt;0,"祝",週休2日計画実績表!F146))),"")</f>
        <v/>
      </c>
      <c r="G147" s="214" t="str">
        <f>IFERROR(IF(COUNTIF(BD!$F$3:$F$281,週休2日計画実績表!G146)&gt;0,"休",IF(OR(WEEKDAY(G146)=1,WEEKDAY(G146)=7),TEXT(G146,"aaa"),IF(COUNTIF(BD!$B$3:$B$548,週休2日計画実績表!G146)&gt;0,"祝",週休2日計画実績表!G146))),"")</f>
        <v/>
      </c>
      <c r="H147" s="214" t="str">
        <f>IFERROR(IF(COUNTIF(BD!$F$3:$F$281,週休2日計画実績表!H146)&gt;0,"休",IF(OR(WEEKDAY(H146)=1,WEEKDAY(H146)=7),TEXT(H146,"aaa"),IF(COUNTIF(BD!$B$3:$B$548,週休2日計画実績表!H146)&gt;0,"祝",週休2日計画実績表!H146))),"")</f>
        <v/>
      </c>
      <c r="I147" s="214" t="str">
        <f>IFERROR(IF(COUNTIF(BD!$F$3:$F$281,週休2日計画実績表!I146)&gt;0,"休",IF(OR(WEEKDAY(I146)=1,WEEKDAY(I146)=7),TEXT(I146,"aaa"),IF(COUNTIF(BD!$B$3:$B$548,週休2日計画実績表!I146)&gt;0,"祝",週休2日計画実績表!I146))),"")</f>
        <v/>
      </c>
      <c r="J147" s="214" t="str">
        <f>IFERROR(IF(COUNTIF(BD!$F$3:$F$281,週休2日計画実績表!J146)&gt;0,"休",IF(OR(WEEKDAY(J146)=1,WEEKDAY(J146)=7),TEXT(J146,"aaa"),IF(COUNTIF(BD!$B$3:$B$548,週休2日計画実績表!J146)&gt;0,"祝",週休2日計画実績表!J146))),"")</f>
        <v/>
      </c>
      <c r="K147" s="214" t="str">
        <f>IFERROR(IF(COUNTIF(BD!$F$3:$F$281,週休2日計画実績表!K146)&gt;0,"休",IF(OR(WEEKDAY(K146)=1,WEEKDAY(K146)=7),TEXT(K146,"aaa"),IF(COUNTIF(BD!$B$3:$B$548,週休2日計画実績表!K146)&gt;0,"祝",週休2日計画実績表!K146))),"")</f>
        <v/>
      </c>
      <c r="L147" s="214" t="str">
        <f>IFERROR(IF(COUNTIF(BD!$F$3:$F$281,週休2日計画実績表!L146)&gt;0,"休",IF(OR(WEEKDAY(L146)=1,WEEKDAY(L146)=7),TEXT(L146,"aaa"),IF(COUNTIF(BD!$B$3:$B$548,週休2日計画実績表!L146)&gt;0,"祝",週休2日計画実績表!L146))),"")</f>
        <v/>
      </c>
      <c r="M147" s="214" t="str">
        <f>IFERROR(IF(COUNTIF(BD!$F$3:$F$281,週休2日計画実績表!M146)&gt;0,"休",IF(OR(WEEKDAY(M146)=1,WEEKDAY(M146)=7),TEXT(M146,"aaa"),IF(COUNTIF(BD!$B$3:$B$548,週休2日計画実績表!M146)&gt;0,"祝",週休2日計画実績表!M146))),"")</f>
        <v/>
      </c>
      <c r="N147" s="214" t="str">
        <f>IFERROR(IF(COUNTIF(BD!$F$3:$F$281,週休2日計画実績表!N146)&gt;0,"休",IF(OR(WEEKDAY(N146)=1,WEEKDAY(N146)=7),TEXT(N146,"aaa"),IF(COUNTIF(BD!$B$3:$B$548,週休2日計画実績表!N146)&gt;0,"祝",週休2日計画実績表!N146))),"")</f>
        <v/>
      </c>
      <c r="O147" s="214" t="str">
        <f>IFERROR(IF(COUNTIF(BD!$F$3:$F$281,週休2日計画実績表!O146)&gt;0,"休",IF(OR(WEEKDAY(O146)=1,WEEKDAY(O146)=7),TEXT(O146,"aaa"),IF(COUNTIF(BD!$B$3:$B$548,週休2日計画実績表!O146)&gt;0,"祝",週休2日計画実績表!O146))),"")</f>
        <v/>
      </c>
      <c r="P147" s="214" t="str">
        <f>IFERROR(IF(COUNTIF(BD!$F$3:$F$281,週休2日計画実績表!P146)&gt;0,"休",IF(OR(WEEKDAY(P146)=1,WEEKDAY(P146)=7),TEXT(P146,"aaa"),IF(COUNTIF(BD!$B$3:$B$548,週休2日計画実績表!P146)&gt;0,"祝",週休2日計画実績表!P146))),"")</f>
        <v/>
      </c>
      <c r="Q147" s="214" t="str">
        <f>IFERROR(IF(COUNTIF(BD!$F$3:$F$281,週休2日計画実績表!Q146)&gt;0,"休",IF(OR(WEEKDAY(Q146)=1,WEEKDAY(Q146)=7),TEXT(Q146,"aaa"),IF(COUNTIF(BD!$B$3:$B$548,週休2日計画実績表!Q146)&gt;0,"祝",週休2日計画実績表!Q146))),"")</f>
        <v/>
      </c>
      <c r="R147" s="214" t="str">
        <f>IFERROR(IF(COUNTIF(BD!$F$3:$F$281,週休2日計画実績表!R146)&gt;0,"休",IF(OR(WEEKDAY(R146)=1,WEEKDAY(R146)=7),TEXT(R146,"aaa"),IF(COUNTIF(BD!$B$3:$B$548,週休2日計画実績表!R146)&gt;0,"祝",週休2日計画実績表!R146))),"")</f>
        <v/>
      </c>
      <c r="S147" s="214" t="str">
        <f>IFERROR(IF(COUNTIF(BD!$F$3:$F$281,週休2日計画実績表!S146)&gt;0,"休",IF(OR(WEEKDAY(S146)=1,WEEKDAY(S146)=7),TEXT(S146,"aaa"),IF(COUNTIF(BD!$B$3:$B$548,週休2日計画実績表!S146)&gt;0,"祝",週休2日計画実績表!S146))),"")</f>
        <v/>
      </c>
      <c r="T147" s="214" t="str">
        <f>IFERROR(IF(COUNTIF(BD!$F$3:$F$281,週休2日計画実績表!T146)&gt;0,"休",IF(OR(WEEKDAY(T146)=1,WEEKDAY(T146)=7),TEXT(T146,"aaa"),IF(COUNTIF(BD!$B$3:$B$548,週休2日計画実績表!T146)&gt;0,"祝",週休2日計画実績表!T146))),"")</f>
        <v/>
      </c>
      <c r="U147" s="214" t="str">
        <f>IFERROR(IF(COUNTIF(BD!$F$3:$F$281,週休2日計画実績表!U146)&gt;0,"休",IF(OR(WEEKDAY(U146)=1,WEEKDAY(U146)=7),TEXT(U146,"aaa"),IF(COUNTIF(BD!$B$3:$B$548,週休2日計画実績表!U146)&gt;0,"祝",週休2日計画実績表!U146))),"")</f>
        <v/>
      </c>
      <c r="V147" s="214" t="str">
        <f>IFERROR(IF(COUNTIF(BD!$F$3:$F$281,週休2日計画実績表!V146)&gt;0,"休",IF(OR(WEEKDAY(V146)=1,WEEKDAY(V146)=7),TEXT(V146,"aaa"),IF(COUNTIF(BD!$B$3:$B$548,週休2日計画実績表!V146)&gt;0,"祝",週休2日計画実績表!V146))),"")</f>
        <v/>
      </c>
      <c r="W147" s="214" t="str">
        <f>IFERROR(IF(COUNTIF(BD!$F$3:$F$281,週休2日計画実績表!W146)&gt;0,"休",IF(OR(WEEKDAY(W146)=1,WEEKDAY(W146)=7),TEXT(W146,"aaa"),IF(COUNTIF(BD!$B$3:$B$548,週休2日計画実績表!W146)&gt;0,"祝",週休2日計画実績表!W146))),"")</f>
        <v/>
      </c>
      <c r="X147" s="214" t="str">
        <f>IFERROR(IF(COUNTIF(BD!$F$3:$F$281,週休2日計画実績表!X146)&gt;0,"休",IF(OR(WEEKDAY(X146)=1,WEEKDAY(X146)=7),TEXT(X146,"aaa"),IF(COUNTIF(BD!$B$3:$B$548,週休2日計画実績表!X146)&gt;0,"祝",週休2日計画実績表!X146))),"")</f>
        <v/>
      </c>
      <c r="Y147" s="214" t="str">
        <f>IFERROR(IF(COUNTIF(BD!$F$3:$F$281,週休2日計画実績表!Y146)&gt;0,"休",IF(OR(WEEKDAY(Y146)=1,WEEKDAY(Y146)=7),TEXT(Y146,"aaa"),IF(COUNTIF(BD!$B$3:$B$548,週休2日計画実績表!Y146)&gt;0,"祝",週休2日計画実績表!Y146))),"")</f>
        <v/>
      </c>
      <c r="Z147" s="214" t="str">
        <f>IFERROR(IF(COUNTIF(BD!$F$3:$F$281,週休2日計画実績表!Z146)&gt;0,"休",IF(OR(WEEKDAY(Z146)=1,WEEKDAY(Z146)=7),TEXT(Z146,"aaa"),IF(COUNTIF(BD!$B$3:$B$548,週休2日計画実績表!Z146)&gt;0,"祝",週休2日計画実績表!Z146))),"")</f>
        <v/>
      </c>
      <c r="AA147" s="214" t="str">
        <f>IFERROR(IF(COUNTIF(BD!$F$3:$F$281,週休2日計画実績表!AA146)&gt;0,"休",IF(OR(WEEKDAY(AA146)=1,WEEKDAY(AA146)=7),TEXT(AA146,"aaa"),IF(COUNTIF(BD!$B$3:$B$548,週休2日計画実績表!AA146)&gt;0,"祝",週休2日計画実績表!AA146))),"")</f>
        <v/>
      </c>
      <c r="AB147" s="214" t="str">
        <f>IFERROR(IF(COUNTIF(BD!$F$3:$F$281,週休2日計画実績表!AB146)&gt;0,"休",IF(OR(WEEKDAY(AB146)=1,WEEKDAY(AB146)=7),TEXT(AB146,"aaa"),IF(COUNTIF(BD!$B$3:$B$548,週休2日計画実績表!AB146)&gt;0,"祝",週休2日計画実績表!AB146))),"")</f>
        <v/>
      </c>
      <c r="AC147" s="214" t="str">
        <f>IFERROR(IF(COUNTIF(BD!$F$3:$F$281,週休2日計画実績表!AC146)&gt;0,"休",IF(OR(WEEKDAY(AC146)=1,WEEKDAY(AC146)=7),TEXT(AC146,"aaa"),IF(COUNTIF(BD!$B$3:$B$548,週休2日計画実績表!AC146)&gt;0,"祝",週休2日計画実績表!AC146))),"")</f>
        <v/>
      </c>
      <c r="AD147" s="214" t="str">
        <f>IFERROR(IF(COUNTIF(BD!$F$3:$F$281,週休2日計画実績表!AD146)&gt;0,"休",IF(OR(WEEKDAY(AD146)=1,WEEKDAY(AD146)=7),TEXT(AD146,"aaa"),IF(COUNTIF(BD!$B$3:$B$548,週休2日計画実績表!AD146)&gt;0,"祝",週休2日計画実績表!AD146))),"")</f>
        <v/>
      </c>
      <c r="AE147" s="214" t="str">
        <f>IFERROR(IF(COUNTIF(BD!$F$3:$F$281,週休2日計画実績表!AE146)&gt;0,"休",IF(OR(WEEKDAY(AE146)=1,WEEKDAY(AE146)=7),TEXT(AE146,"aaa"),IF(COUNTIF(BD!$B$3:$B$548,週休2日計画実績表!AE146)&gt;0,"祝",週休2日計画実績表!AE146))),"")</f>
        <v/>
      </c>
      <c r="AF147" s="214" t="str">
        <f>IFERROR(IF(COUNTIF(BD!$F$3:$F$281,週休2日計画実績表!AF146)&gt;0,"休",IF(OR(WEEKDAY(AF146)=1,WEEKDAY(AF146)=7),TEXT(AF146,"aaa"),IF(COUNTIF(BD!$B$3:$B$548,週休2日計画実績表!AF146)&gt;0,"祝",週休2日計画実績表!AF146))),"")</f>
        <v/>
      </c>
      <c r="AG147" s="233" t="str">
        <f>IFERROR(IF(COUNTIF(BD!$F$3:$F$281,週休2日計画実績表!AG146)&gt;0,"休",IF(OR(WEEKDAY(AG146)=1,WEEKDAY(AG146)=7),TEXT(AG146,"aaa"),IF(COUNTIF(BD!$B$3:$B$548,週休2日計画実績表!AG146)&gt;0,"祝",週休2日計画実績表!AG146))),"")</f>
        <v/>
      </c>
      <c r="AH147" s="507"/>
      <c r="AI147" s="508"/>
      <c r="AJ147" s="508"/>
      <c r="AK147" s="509"/>
      <c r="AL147" s="502"/>
      <c r="AM147" s="507"/>
      <c r="AN147" s="508"/>
      <c r="AO147" s="508"/>
      <c r="AP147" s="510"/>
      <c r="AQ147" s="264"/>
      <c r="AR147" s="264"/>
      <c r="AS147" s="264"/>
      <c r="AT147" s="264"/>
      <c r="AU147" s="264"/>
      <c r="AV147" s="264"/>
      <c r="AW147" s="264"/>
      <c r="AX147" s="264"/>
      <c r="AY147" s="264"/>
      <c r="AZ147" s="264"/>
      <c r="BA147" s="264"/>
      <c r="BB147" s="264"/>
      <c r="BC147" s="264"/>
      <c r="BD147" s="264"/>
      <c r="BE147" s="264"/>
      <c r="BF147" s="264"/>
      <c r="BG147" s="264"/>
      <c r="BH147" s="264"/>
      <c r="BI147" s="264"/>
      <c r="BJ147" s="264"/>
      <c r="BK147" s="264"/>
      <c r="BL147" s="264"/>
      <c r="BM147" s="264"/>
      <c r="BN147" s="264"/>
      <c r="BO147" s="264"/>
      <c r="BP147" s="264"/>
      <c r="BQ147" s="215"/>
    </row>
    <row r="148" spans="2:69" ht="15" hidden="1" customHeight="1">
      <c r="B148" s="211"/>
      <c r="C148" s="214" t="str">
        <f t="shared" ref="C148:F148" si="49">IF(OR(C147="",C147="休"),"","有")</f>
        <v/>
      </c>
      <c r="D148" s="214" t="str">
        <f t="shared" si="49"/>
        <v/>
      </c>
      <c r="E148" s="214" t="str">
        <f t="shared" si="49"/>
        <v/>
      </c>
      <c r="F148" s="214" t="str">
        <f t="shared" si="49"/>
        <v/>
      </c>
      <c r="G148" s="214" t="str">
        <f>IF(OR(G147="",G147="休"),"","有")</f>
        <v/>
      </c>
      <c r="H148" s="214" t="str">
        <f t="shared" ref="H148:AG148" si="50">IF(OR(H147="",H147="休"),"","有")</f>
        <v/>
      </c>
      <c r="I148" s="214" t="str">
        <f t="shared" si="50"/>
        <v/>
      </c>
      <c r="J148" s="214" t="str">
        <f t="shared" si="50"/>
        <v/>
      </c>
      <c r="K148" s="214" t="str">
        <f t="shared" si="50"/>
        <v/>
      </c>
      <c r="L148" s="214" t="str">
        <f t="shared" si="50"/>
        <v/>
      </c>
      <c r="M148" s="214" t="str">
        <f t="shared" si="50"/>
        <v/>
      </c>
      <c r="N148" s="214" t="str">
        <f t="shared" si="50"/>
        <v/>
      </c>
      <c r="O148" s="214" t="str">
        <f t="shared" si="50"/>
        <v/>
      </c>
      <c r="P148" s="214" t="str">
        <f t="shared" si="50"/>
        <v/>
      </c>
      <c r="Q148" s="214" t="str">
        <f t="shared" si="50"/>
        <v/>
      </c>
      <c r="R148" s="214" t="str">
        <f t="shared" si="50"/>
        <v/>
      </c>
      <c r="S148" s="214" t="str">
        <f t="shared" si="50"/>
        <v/>
      </c>
      <c r="T148" s="214" t="str">
        <f t="shared" si="50"/>
        <v/>
      </c>
      <c r="U148" s="214" t="str">
        <f t="shared" si="50"/>
        <v/>
      </c>
      <c r="V148" s="214" t="str">
        <f t="shared" si="50"/>
        <v/>
      </c>
      <c r="W148" s="214" t="str">
        <f t="shared" si="50"/>
        <v/>
      </c>
      <c r="X148" s="214" t="str">
        <f t="shared" si="50"/>
        <v/>
      </c>
      <c r="Y148" s="214" t="str">
        <f t="shared" si="50"/>
        <v/>
      </c>
      <c r="Z148" s="214" t="str">
        <f t="shared" si="50"/>
        <v/>
      </c>
      <c r="AA148" s="214" t="str">
        <f t="shared" si="50"/>
        <v/>
      </c>
      <c r="AB148" s="214" t="str">
        <f t="shared" si="50"/>
        <v/>
      </c>
      <c r="AC148" s="214" t="str">
        <f t="shared" si="50"/>
        <v/>
      </c>
      <c r="AD148" s="214" t="str">
        <f t="shared" si="50"/>
        <v/>
      </c>
      <c r="AE148" s="214" t="str">
        <f t="shared" si="50"/>
        <v/>
      </c>
      <c r="AF148" s="214" t="str">
        <f t="shared" si="50"/>
        <v/>
      </c>
      <c r="AG148" s="233" t="str">
        <f t="shared" si="50"/>
        <v/>
      </c>
      <c r="AH148" s="507"/>
      <c r="AI148" s="508"/>
      <c r="AJ148" s="508"/>
      <c r="AK148" s="509"/>
      <c r="AL148" s="502"/>
      <c r="AM148" s="507"/>
      <c r="AN148" s="508"/>
      <c r="AO148" s="508"/>
      <c r="AP148" s="510"/>
      <c r="AQ148" s="264"/>
      <c r="AR148" s="264"/>
      <c r="AS148" s="264"/>
      <c r="AT148" s="264"/>
      <c r="AU148" s="264"/>
      <c r="AV148" s="264"/>
      <c r="AW148" s="264"/>
      <c r="AX148" s="264"/>
      <c r="AY148" s="264"/>
      <c r="AZ148" s="264"/>
      <c r="BA148" s="264"/>
      <c r="BB148" s="264"/>
      <c r="BC148" s="264"/>
      <c r="BD148" s="264"/>
      <c r="BE148" s="264"/>
      <c r="BF148" s="264"/>
      <c r="BG148" s="264"/>
      <c r="BH148" s="264"/>
      <c r="BI148" s="264"/>
      <c r="BJ148" s="264"/>
      <c r="BK148" s="264"/>
      <c r="BL148" s="264"/>
      <c r="BM148" s="264"/>
      <c r="BN148" s="264"/>
      <c r="BO148" s="264"/>
      <c r="BP148" s="264"/>
      <c r="BQ148" s="215"/>
    </row>
    <row r="149" spans="2:69" s="220" customFormat="1" ht="60" customHeight="1">
      <c r="B149" s="216" t="str">
        <f>IF(C145="","","行事")</f>
        <v/>
      </c>
      <c r="C149" s="217"/>
      <c r="D149" s="217"/>
      <c r="E149" s="217"/>
      <c r="F149" s="217"/>
      <c r="G149" s="217"/>
      <c r="H149" s="217"/>
      <c r="I149" s="217"/>
      <c r="J149" s="217"/>
      <c r="K149" s="217"/>
      <c r="L149" s="217"/>
      <c r="M149" s="217"/>
      <c r="N149" s="217"/>
      <c r="O149" s="217"/>
      <c r="P149" s="217"/>
      <c r="Q149" s="217"/>
      <c r="R149" s="217"/>
      <c r="S149" s="217"/>
      <c r="T149" s="217"/>
      <c r="U149" s="217"/>
      <c r="V149" s="217"/>
      <c r="W149" s="217"/>
      <c r="X149" s="217"/>
      <c r="Y149" s="217"/>
      <c r="Z149" s="217"/>
      <c r="AA149" s="217"/>
      <c r="AB149" s="217"/>
      <c r="AC149" s="217"/>
      <c r="AD149" s="217"/>
      <c r="AE149" s="217"/>
      <c r="AF149" s="217"/>
      <c r="AG149" s="218"/>
      <c r="AH149" s="507"/>
      <c r="AI149" s="508"/>
      <c r="AJ149" s="508"/>
      <c r="AK149" s="509"/>
      <c r="AL149" s="502"/>
      <c r="AM149" s="507"/>
      <c r="AN149" s="508"/>
      <c r="AO149" s="508"/>
      <c r="AP149" s="510"/>
      <c r="AQ149" s="264"/>
      <c r="AR149" s="264"/>
      <c r="AS149" s="264"/>
      <c r="AT149" s="264"/>
      <c r="AU149" s="264"/>
      <c r="AV149" s="264"/>
      <c r="AW149" s="264"/>
      <c r="AX149" s="264"/>
      <c r="AY149" s="264"/>
      <c r="AZ149" s="264"/>
      <c r="BA149" s="264"/>
      <c r="BB149" s="264"/>
      <c r="BC149" s="264"/>
      <c r="BD149" s="264"/>
      <c r="BE149" s="264"/>
      <c r="BF149" s="264"/>
      <c r="BG149" s="264"/>
      <c r="BH149" s="264"/>
      <c r="BI149" s="264"/>
      <c r="BJ149" s="264"/>
      <c r="BK149" s="264"/>
      <c r="BL149" s="264"/>
      <c r="BM149" s="264"/>
      <c r="BN149" s="264"/>
      <c r="BO149" s="264"/>
      <c r="BP149" s="264"/>
      <c r="BQ149" s="219"/>
    </row>
    <row r="150" spans="2:69" s="224" customFormat="1" ht="15" customHeight="1">
      <c r="B150" s="211" t="str">
        <f>IF(C145="","","計画")</f>
        <v/>
      </c>
      <c r="C150" s="221"/>
      <c r="D150" s="221"/>
      <c r="E150" s="221"/>
      <c r="F150" s="221"/>
      <c r="G150" s="221"/>
      <c r="H150" s="221"/>
      <c r="I150" s="221"/>
      <c r="J150" s="221"/>
      <c r="K150" s="221"/>
      <c r="L150" s="221"/>
      <c r="M150" s="221"/>
      <c r="N150" s="221"/>
      <c r="O150" s="221"/>
      <c r="P150" s="221"/>
      <c r="Q150" s="221"/>
      <c r="R150" s="221"/>
      <c r="S150" s="221"/>
      <c r="T150" s="221"/>
      <c r="U150" s="221"/>
      <c r="V150" s="221"/>
      <c r="W150" s="221"/>
      <c r="X150" s="221"/>
      <c r="Y150" s="221"/>
      <c r="Z150" s="221"/>
      <c r="AA150" s="221"/>
      <c r="AB150" s="221"/>
      <c r="AC150" s="221"/>
      <c r="AD150" s="221"/>
      <c r="AE150" s="221"/>
      <c r="AF150" s="221"/>
      <c r="AG150" s="235"/>
      <c r="AH150" s="211" t="str">
        <f>IF(C145="","",COUNTIF(C150:AG150,"○"))</f>
        <v/>
      </c>
      <c r="AI150" s="221" t="str">
        <f>IF(C145="","",COUNTA(C146:AG146)-COUNTIF(C148:AG148,"")-COUNTIF(C150:AG150,"/"))</f>
        <v/>
      </c>
      <c r="AJ150" s="222" t="str">
        <f>IF(C145="","",IFERROR(AH150/AI150,""))</f>
        <v/>
      </c>
      <c r="AK150" s="223" t="str">
        <f>IF(C145="","",IF(AI150=0,"",IF(COUNTIFS(C147:AG147,"日",C150:AG150,"")+COUNTIFS(C147:AG147,"日",C150:AG150,"○")+COUNTIFS(C147:AG147,"土",C150:AG150,"")+COUNTIFS(C147:AG147,"土",C150:AG150,"○")&lt;=COUNTIF(C150:AG150,"○"),"○",IF(AH150/AI150&gt;=2/7,"○","-"))))</f>
        <v/>
      </c>
      <c r="AM150" s="211" t="str">
        <f>IF(C145="","",AM142+AH150)</f>
        <v/>
      </c>
      <c r="AN150" s="221" t="str">
        <f>IF(C145="","",AN142+AI150)</f>
        <v/>
      </c>
      <c r="AO150" s="222" t="str">
        <f>IFERROR(AM150/AN150,"")</f>
        <v/>
      </c>
      <c r="AP150" s="225" t="str">
        <f>IF(C145="","",IF(C153="",IF(AM150/AN150&gt;=2/7,"OK","NG"),""))</f>
        <v/>
      </c>
      <c r="AQ150" s="262"/>
      <c r="AR150" s="262"/>
      <c r="AS150" s="262"/>
      <c r="AT150" s="262"/>
      <c r="AU150" s="262"/>
      <c r="AV150" s="262"/>
      <c r="AW150" s="262"/>
      <c r="AX150" s="262"/>
      <c r="AY150" s="262"/>
      <c r="AZ150" s="262"/>
      <c r="BA150" s="262"/>
      <c r="BB150" s="262"/>
      <c r="BC150" s="262"/>
      <c r="BD150" s="262"/>
      <c r="BE150" s="262"/>
      <c r="BF150" s="262"/>
      <c r="BG150" s="262"/>
      <c r="BH150" s="262"/>
      <c r="BI150" s="262"/>
      <c r="BJ150" s="262"/>
      <c r="BK150" s="262"/>
      <c r="BL150" s="262"/>
      <c r="BM150" s="262"/>
      <c r="BN150" s="262"/>
      <c r="BO150" s="262"/>
      <c r="BP150" s="262"/>
      <c r="BQ150" s="226"/>
    </row>
    <row r="151" spans="2:69" s="224" customFormat="1" ht="15" customHeight="1" thickBot="1">
      <c r="B151" s="227" t="str">
        <f>IF(C145="","","実施")</f>
        <v/>
      </c>
      <c r="C151" s="228"/>
      <c r="D151" s="228"/>
      <c r="E151" s="228"/>
      <c r="F151" s="228"/>
      <c r="G151" s="228"/>
      <c r="H151" s="228"/>
      <c r="I151" s="228"/>
      <c r="J151" s="228"/>
      <c r="K151" s="228"/>
      <c r="L151" s="228"/>
      <c r="M151" s="228"/>
      <c r="N151" s="228"/>
      <c r="O151" s="228"/>
      <c r="P151" s="228"/>
      <c r="Q151" s="228"/>
      <c r="R151" s="228"/>
      <c r="S151" s="228"/>
      <c r="T151" s="228"/>
      <c r="U151" s="228"/>
      <c r="V151" s="228"/>
      <c r="W151" s="228"/>
      <c r="X151" s="228"/>
      <c r="Y151" s="228"/>
      <c r="Z151" s="228"/>
      <c r="AA151" s="228"/>
      <c r="AB151" s="228"/>
      <c r="AC151" s="228"/>
      <c r="AD151" s="228"/>
      <c r="AE151" s="228"/>
      <c r="AF151" s="228"/>
      <c r="AG151" s="234"/>
      <c r="AH151" s="227" t="str">
        <f>IF(C145="","",COUNTIF(C151:AG151,"●"))</f>
        <v/>
      </c>
      <c r="AI151" s="228" t="str">
        <f>IF(C145="","",COUNTA(C146:AG146)-COUNTIF(C148:AG148,"")-COUNTIF(C151:AG151,"/"))</f>
        <v/>
      </c>
      <c r="AJ151" s="229" t="str">
        <f>IF(C145="","",IFERROR(AH151/AI151,""))</f>
        <v/>
      </c>
      <c r="AK151" s="230" t="str">
        <f>IF(C145="","",IF(AI151=0,"",IF(COUNTIFS(C147:AG147,"日",C151:AG151,"")+COUNTIFS(C147:AG147,"日",C151:AG151,"●")+COUNTIFS(C147:AG147,"土",C151:AG151,"")+COUNTIFS(C147:AG147,"土",C151:AG151,"●")&lt;=COUNTIF(C151:AG151,"●"),"○",IF(AH151/AI151&gt;=2/7,"○","-"))))</f>
        <v/>
      </c>
      <c r="AM151" s="227" t="str">
        <f>IF(C145="","",AM143+AH151)</f>
        <v/>
      </c>
      <c r="AN151" s="228" t="str">
        <f>IF(C145="","",AN143+AI151)</f>
        <v/>
      </c>
      <c r="AO151" s="229" t="str">
        <f>IFERROR(AM151/AN151,"")</f>
        <v/>
      </c>
      <c r="AP151" s="231" t="str">
        <f>IF(C145="","",IF(C153="",IF(AM151/AN151&gt;=2/7,"OK","NG"),""))</f>
        <v/>
      </c>
      <c r="AQ151" s="263"/>
      <c r="AR151" s="263"/>
      <c r="AS151" s="263"/>
      <c r="AT151" s="263"/>
      <c r="AU151" s="263"/>
      <c r="AV151" s="263"/>
      <c r="AW151" s="263"/>
      <c r="AX151" s="263"/>
      <c r="AY151" s="263"/>
      <c r="AZ151" s="263"/>
      <c r="BA151" s="263"/>
      <c r="BB151" s="263"/>
      <c r="BC151" s="263"/>
      <c r="BD151" s="263"/>
      <c r="BE151" s="263"/>
      <c r="BF151" s="263"/>
      <c r="BG151" s="263"/>
      <c r="BH151" s="263"/>
      <c r="BI151" s="263"/>
      <c r="BJ151" s="263"/>
      <c r="BK151" s="263"/>
      <c r="BL151" s="263"/>
      <c r="BM151" s="263"/>
      <c r="BN151" s="263"/>
      <c r="BO151" s="263"/>
      <c r="BP151" s="263"/>
      <c r="BQ151" s="215"/>
    </row>
    <row r="152" spans="2:69" ht="18" customHeight="1" thickBot="1">
      <c r="AP152" s="224"/>
      <c r="AQ152" s="224"/>
      <c r="AR152" s="224"/>
      <c r="AS152" s="224"/>
      <c r="AT152" s="224"/>
      <c r="AU152" s="224"/>
      <c r="AV152" s="224"/>
      <c r="AW152" s="224"/>
      <c r="AX152" s="224"/>
      <c r="AY152" s="224"/>
      <c r="AZ152" s="224"/>
      <c r="BA152" s="224"/>
      <c r="BB152" s="224"/>
      <c r="BC152" s="224"/>
      <c r="BD152" s="224"/>
      <c r="BE152" s="224"/>
      <c r="BF152" s="224"/>
      <c r="BG152" s="224"/>
      <c r="BH152" s="224"/>
      <c r="BI152" s="224"/>
      <c r="BJ152" s="224"/>
      <c r="BK152" s="224"/>
      <c r="BL152" s="224"/>
      <c r="BM152" s="224"/>
      <c r="BN152" s="224"/>
      <c r="BO152" s="224"/>
      <c r="BP152" s="224"/>
      <c r="BQ152" s="232"/>
    </row>
    <row r="153" spans="2:69" ht="16.899999999999999" customHeight="1">
      <c r="B153" s="210" t="str">
        <f>IF(C153="","","月")</f>
        <v/>
      </c>
      <c r="C153" s="496" t="str">
        <f>IFERROR(IF(EOMONTH(C145,0)+1&gt;$L$5,"",EOMONTH(C145,0)+1),"")</f>
        <v/>
      </c>
      <c r="D153" s="497"/>
      <c r="E153" s="497"/>
      <c r="F153" s="497"/>
      <c r="G153" s="497"/>
      <c r="H153" s="497"/>
      <c r="I153" s="497"/>
      <c r="J153" s="497"/>
      <c r="K153" s="497"/>
      <c r="L153" s="497"/>
      <c r="M153" s="497"/>
      <c r="N153" s="497"/>
      <c r="O153" s="497"/>
      <c r="P153" s="497"/>
      <c r="Q153" s="497"/>
      <c r="R153" s="497"/>
      <c r="S153" s="497"/>
      <c r="T153" s="497"/>
      <c r="U153" s="497"/>
      <c r="V153" s="497"/>
      <c r="W153" s="497"/>
      <c r="X153" s="497"/>
      <c r="Y153" s="497"/>
      <c r="Z153" s="497"/>
      <c r="AA153" s="497"/>
      <c r="AB153" s="497"/>
      <c r="AC153" s="497"/>
      <c r="AD153" s="497"/>
      <c r="AE153" s="497"/>
      <c r="AF153" s="497"/>
      <c r="AG153" s="497"/>
      <c r="AH153" s="498" t="str">
        <f>IF(C153="","","月単位")</f>
        <v/>
      </c>
      <c r="AI153" s="499"/>
      <c r="AJ153" s="499"/>
      <c r="AK153" s="500"/>
      <c r="AL153" s="501"/>
      <c r="AM153" s="498" t="str">
        <f>IF(C153="","","累計")</f>
        <v/>
      </c>
      <c r="AN153" s="499"/>
      <c r="AO153" s="499"/>
      <c r="AP153" s="500"/>
      <c r="AQ153" s="260"/>
      <c r="AR153" s="260"/>
      <c r="AS153" s="260"/>
      <c r="AT153" s="260"/>
      <c r="AU153" s="260"/>
      <c r="AV153" s="260"/>
      <c r="AW153" s="260"/>
      <c r="AX153" s="260"/>
      <c r="AY153" s="260"/>
      <c r="AZ153" s="260"/>
      <c r="BA153" s="260"/>
      <c r="BB153" s="260"/>
      <c r="BC153" s="260"/>
      <c r="BD153" s="260"/>
      <c r="BE153" s="260"/>
      <c r="BF153" s="260"/>
      <c r="BG153" s="260"/>
      <c r="BH153" s="260"/>
      <c r="BI153" s="260"/>
      <c r="BJ153" s="260"/>
      <c r="BK153" s="260"/>
      <c r="BL153" s="260"/>
      <c r="BM153" s="260"/>
      <c r="BN153" s="260"/>
      <c r="BO153" s="260"/>
      <c r="BP153" s="260"/>
    </row>
    <row r="154" spans="2:69" ht="15" customHeight="1">
      <c r="B154" s="211" t="str">
        <f>IF(C153="","","日")</f>
        <v/>
      </c>
      <c r="C154" s="212" t="str">
        <f>IF($C153="","",IF($C153+COLUMN(C154)-COLUMN($B154)-1&gt;$L$5,"",IF($C153+COLUMN(C154)-COLUMN($B154)-1&gt;=EOMONTH($C153,0)+1,"",$C153+COLUMN(C154)-COLUMN($B154)-1)))</f>
        <v/>
      </c>
      <c r="D154" s="212" t="str">
        <f t="shared" ref="D154:AG154" si="51">IF($C153="","",IF($C153+COLUMN(D154)-COLUMN($B154)-1&gt;$L$5,"",IF($C153+COLUMN(D154)-COLUMN($B154)-1&gt;=EOMONTH($C153,0)+1,"",$C153+COLUMN(D154)-COLUMN($B154)-1)))</f>
        <v/>
      </c>
      <c r="E154" s="212" t="str">
        <f t="shared" si="51"/>
        <v/>
      </c>
      <c r="F154" s="212" t="str">
        <f t="shared" si="51"/>
        <v/>
      </c>
      <c r="G154" s="212" t="str">
        <f t="shared" si="51"/>
        <v/>
      </c>
      <c r="H154" s="212" t="str">
        <f t="shared" si="51"/>
        <v/>
      </c>
      <c r="I154" s="212" t="str">
        <f t="shared" si="51"/>
        <v/>
      </c>
      <c r="J154" s="212" t="str">
        <f t="shared" si="51"/>
        <v/>
      </c>
      <c r="K154" s="212" t="str">
        <f t="shared" si="51"/>
        <v/>
      </c>
      <c r="L154" s="212" t="str">
        <f t="shared" si="51"/>
        <v/>
      </c>
      <c r="M154" s="212" t="str">
        <f t="shared" si="51"/>
        <v/>
      </c>
      <c r="N154" s="212" t="str">
        <f t="shared" si="51"/>
        <v/>
      </c>
      <c r="O154" s="212" t="str">
        <f t="shared" si="51"/>
        <v/>
      </c>
      <c r="P154" s="212" t="str">
        <f t="shared" si="51"/>
        <v/>
      </c>
      <c r="Q154" s="212" t="str">
        <f t="shared" si="51"/>
        <v/>
      </c>
      <c r="R154" s="212" t="str">
        <f t="shared" si="51"/>
        <v/>
      </c>
      <c r="S154" s="212" t="str">
        <f t="shared" si="51"/>
        <v/>
      </c>
      <c r="T154" s="212" t="str">
        <f t="shared" si="51"/>
        <v/>
      </c>
      <c r="U154" s="212" t="str">
        <f t="shared" si="51"/>
        <v/>
      </c>
      <c r="V154" s="212" t="str">
        <f t="shared" si="51"/>
        <v/>
      </c>
      <c r="W154" s="212" t="str">
        <f t="shared" si="51"/>
        <v/>
      </c>
      <c r="X154" s="212" t="str">
        <f t="shared" si="51"/>
        <v/>
      </c>
      <c r="Y154" s="212" t="str">
        <f t="shared" si="51"/>
        <v/>
      </c>
      <c r="Z154" s="212" t="str">
        <f t="shared" si="51"/>
        <v/>
      </c>
      <c r="AA154" s="212" t="str">
        <f t="shared" si="51"/>
        <v/>
      </c>
      <c r="AB154" s="212" t="str">
        <f t="shared" si="51"/>
        <v/>
      </c>
      <c r="AC154" s="212" t="str">
        <f t="shared" si="51"/>
        <v/>
      </c>
      <c r="AD154" s="212" t="str">
        <f t="shared" si="51"/>
        <v/>
      </c>
      <c r="AE154" s="212" t="str">
        <f t="shared" si="51"/>
        <v/>
      </c>
      <c r="AF154" s="212" t="str">
        <f t="shared" si="51"/>
        <v/>
      </c>
      <c r="AG154" s="213" t="str">
        <f t="shared" si="51"/>
        <v/>
      </c>
      <c r="AH154" s="503" t="str">
        <f>IF(C153="","","　閉所日数計")</f>
        <v/>
      </c>
      <c r="AI154" s="504" t="str">
        <f>IF(C153="","","　対象日数計")</f>
        <v/>
      </c>
      <c r="AJ154" s="504" t="str">
        <f>IF(C153="","","　現場閉所率")</f>
        <v/>
      </c>
      <c r="AK154" s="505" t="str">
        <f>IF(C153="","","　達成状況")</f>
        <v/>
      </c>
      <c r="AL154" s="502"/>
      <c r="AM154" s="503" t="str">
        <f>IF(C153="","","　閉所日数計")</f>
        <v/>
      </c>
      <c r="AN154" s="504" t="str">
        <f>IF(C153="","","　対象日数計")</f>
        <v/>
      </c>
      <c r="AO154" s="504" t="str">
        <f>IF(C153="","","　現場閉所率")</f>
        <v/>
      </c>
      <c r="AP154" s="506" t="str">
        <f>IF(C153="","",IF(C161="","　達成状況",""))</f>
        <v/>
      </c>
      <c r="AQ154" s="265"/>
      <c r="AR154" s="265"/>
      <c r="AS154" s="265"/>
      <c r="AT154" s="265"/>
      <c r="AU154" s="265"/>
      <c r="AV154" s="265"/>
      <c r="AW154" s="265"/>
      <c r="AX154" s="265"/>
      <c r="AY154" s="265"/>
      <c r="AZ154" s="265"/>
      <c r="BA154" s="265"/>
      <c r="BB154" s="265"/>
      <c r="BC154" s="265"/>
      <c r="BD154" s="265"/>
      <c r="BE154" s="265"/>
      <c r="BF154" s="265"/>
      <c r="BG154" s="265"/>
      <c r="BH154" s="265"/>
      <c r="BI154" s="265"/>
      <c r="BJ154" s="265"/>
      <c r="BK154" s="265"/>
      <c r="BL154" s="265"/>
      <c r="BM154" s="265"/>
      <c r="BN154" s="265"/>
      <c r="BO154" s="265"/>
      <c r="BP154" s="265"/>
    </row>
    <row r="155" spans="2:69" ht="15" customHeight="1">
      <c r="B155" s="211" t="str">
        <f>IF(C153="","","曜日")</f>
        <v/>
      </c>
      <c r="C155" s="214" t="str">
        <f>IFERROR(IF(COUNTIF(BD!$F$3:$F$281,週休2日計画実績表!C154)&gt;0,"休",IF(OR(WEEKDAY(C154)=1,WEEKDAY(C154)=7),TEXT(C154,"aaa"),IF(COUNTIF(BD!$B$3:$B$548,週休2日計画実績表!C154)&gt;0,"祝",週休2日計画実績表!C154))),"")</f>
        <v/>
      </c>
      <c r="D155" s="214" t="str">
        <f>IFERROR(IF(COUNTIF(BD!$F$3:$F$281,週休2日計画実績表!D154)&gt;0,"休",IF(OR(WEEKDAY(D154)=1,WEEKDAY(D154)=7),TEXT(D154,"aaa"),IF(COUNTIF(BD!$B$3:$B$548,週休2日計画実績表!D154)&gt;0,"祝",週休2日計画実績表!D154))),"")</f>
        <v/>
      </c>
      <c r="E155" s="214" t="str">
        <f>IFERROR(IF(COUNTIF(BD!$F$3:$F$281,週休2日計画実績表!E154)&gt;0,"休",IF(OR(WEEKDAY(E154)=1,WEEKDAY(E154)=7),TEXT(E154,"aaa"),IF(COUNTIF(BD!$B$3:$B$548,週休2日計画実績表!E154)&gt;0,"祝",週休2日計画実績表!E154))),"")</f>
        <v/>
      </c>
      <c r="F155" s="214" t="str">
        <f>IFERROR(IF(COUNTIF(BD!$F$3:$F$281,週休2日計画実績表!F154)&gt;0,"休",IF(OR(WEEKDAY(F154)=1,WEEKDAY(F154)=7),TEXT(F154,"aaa"),IF(COUNTIF(BD!$B$3:$B$548,週休2日計画実績表!F154)&gt;0,"祝",週休2日計画実績表!F154))),"")</f>
        <v/>
      </c>
      <c r="G155" s="214" t="str">
        <f>IFERROR(IF(COUNTIF(BD!$F$3:$F$281,週休2日計画実績表!G154)&gt;0,"休",IF(OR(WEEKDAY(G154)=1,WEEKDAY(G154)=7),TEXT(G154,"aaa"),IF(COUNTIF(BD!$B$3:$B$548,週休2日計画実績表!G154)&gt;0,"祝",週休2日計画実績表!G154))),"")</f>
        <v/>
      </c>
      <c r="H155" s="214" t="str">
        <f>IFERROR(IF(COUNTIF(BD!$F$3:$F$281,週休2日計画実績表!H154)&gt;0,"休",IF(OR(WEEKDAY(H154)=1,WEEKDAY(H154)=7),TEXT(H154,"aaa"),IF(COUNTIF(BD!$B$3:$B$548,週休2日計画実績表!H154)&gt;0,"祝",週休2日計画実績表!H154))),"")</f>
        <v/>
      </c>
      <c r="I155" s="214" t="str">
        <f>IFERROR(IF(COUNTIF(BD!$F$3:$F$281,週休2日計画実績表!I154)&gt;0,"休",IF(OR(WEEKDAY(I154)=1,WEEKDAY(I154)=7),TEXT(I154,"aaa"),IF(COUNTIF(BD!$B$3:$B$548,週休2日計画実績表!I154)&gt;0,"祝",週休2日計画実績表!I154))),"")</f>
        <v/>
      </c>
      <c r="J155" s="214" t="str">
        <f>IFERROR(IF(COUNTIF(BD!$F$3:$F$281,週休2日計画実績表!J154)&gt;0,"休",IF(OR(WEEKDAY(J154)=1,WEEKDAY(J154)=7),TEXT(J154,"aaa"),IF(COUNTIF(BD!$B$3:$B$548,週休2日計画実績表!J154)&gt;0,"祝",週休2日計画実績表!J154))),"")</f>
        <v/>
      </c>
      <c r="K155" s="214" t="str">
        <f>IFERROR(IF(COUNTIF(BD!$F$3:$F$281,週休2日計画実績表!K154)&gt;0,"休",IF(OR(WEEKDAY(K154)=1,WEEKDAY(K154)=7),TEXT(K154,"aaa"),IF(COUNTIF(BD!$B$3:$B$548,週休2日計画実績表!K154)&gt;0,"祝",週休2日計画実績表!K154))),"")</f>
        <v/>
      </c>
      <c r="L155" s="214" t="str">
        <f>IFERROR(IF(COUNTIF(BD!$F$3:$F$281,週休2日計画実績表!L154)&gt;0,"休",IF(OR(WEEKDAY(L154)=1,WEEKDAY(L154)=7),TEXT(L154,"aaa"),IF(COUNTIF(BD!$B$3:$B$548,週休2日計画実績表!L154)&gt;0,"祝",週休2日計画実績表!L154))),"")</f>
        <v/>
      </c>
      <c r="M155" s="214" t="str">
        <f>IFERROR(IF(COUNTIF(BD!$F$3:$F$281,週休2日計画実績表!M154)&gt;0,"休",IF(OR(WEEKDAY(M154)=1,WEEKDAY(M154)=7),TEXT(M154,"aaa"),IF(COUNTIF(BD!$B$3:$B$548,週休2日計画実績表!M154)&gt;0,"祝",週休2日計画実績表!M154))),"")</f>
        <v/>
      </c>
      <c r="N155" s="214" t="str">
        <f>IFERROR(IF(COUNTIF(BD!$F$3:$F$281,週休2日計画実績表!N154)&gt;0,"休",IF(OR(WEEKDAY(N154)=1,WEEKDAY(N154)=7),TEXT(N154,"aaa"),IF(COUNTIF(BD!$B$3:$B$548,週休2日計画実績表!N154)&gt;0,"祝",週休2日計画実績表!N154))),"")</f>
        <v/>
      </c>
      <c r="O155" s="214" t="str">
        <f>IFERROR(IF(COUNTIF(BD!$F$3:$F$281,週休2日計画実績表!O154)&gt;0,"休",IF(OR(WEEKDAY(O154)=1,WEEKDAY(O154)=7),TEXT(O154,"aaa"),IF(COUNTIF(BD!$B$3:$B$548,週休2日計画実績表!O154)&gt;0,"祝",週休2日計画実績表!O154))),"")</f>
        <v/>
      </c>
      <c r="P155" s="214" t="str">
        <f>IFERROR(IF(COUNTIF(BD!$F$3:$F$281,週休2日計画実績表!P154)&gt;0,"休",IF(OR(WEEKDAY(P154)=1,WEEKDAY(P154)=7),TEXT(P154,"aaa"),IF(COUNTIF(BD!$B$3:$B$548,週休2日計画実績表!P154)&gt;0,"祝",週休2日計画実績表!P154))),"")</f>
        <v/>
      </c>
      <c r="Q155" s="214" t="str">
        <f>IFERROR(IF(COUNTIF(BD!$F$3:$F$281,週休2日計画実績表!Q154)&gt;0,"休",IF(OR(WEEKDAY(Q154)=1,WEEKDAY(Q154)=7),TEXT(Q154,"aaa"),IF(COUNTIF(BD!$B$3:$B$548,週休2日計画実績表!Q154)&gt;0,"祝",週休2日計画実績表!Q154))),"")</f>
        <v/>
      </c>
      <c r="R155" s="214" t="str">
        <f>IFERROR(IF(COUNTIF(BD!$F$3:$F$281,週休2日計画実績表!R154)&gt;0,"休",IF(OR(WEEKDAY(R154)=1,WEEKDAY(R154)=7),TEXT(R154,"aaa"),IF(COUNTIF(BD!$B$3:$B$548,週休2日計画実績表!R154)&gt;0,"祝",週休2日計画実績表!R154))),"")</f>
        <v/>
      </c>
      <c r="S155" s="214" t="str">
        <f>IFERROR(IF(COUNTIF(BD!$F$3:$F$281,週休2日計画実績表!S154)&gt;0,"休",IF(OR(WEEKDAY(S154)=1,WEEKDAY(S154)=7),TEXT(S154,"aaa"),IF(COUNTIF(BD!$B$3:$B$548,週休2日計画実績表!S154)&gt;0,"祝",週休2日計画実績表!S154))),"")</f>
        <v/>
      </c>
      <c r="T155" s="214" t="str">
        <f>IFERROR(IF(COUNTIF(BD!$F$3:$F$281,週休2日計画実績表!T154)&gt;0,"休",IF(OR(WEEKDAY(T154)=1,WEEKDAY(T154)=7),TEXT(T154,"aaa"),IF(COUNTIF(BD!$B$3:$B$548,週休2日計画実績表!T154)&gt;0,"祝",週休2日計画実績表!T154))),"")</f>
        <v/>
      </c>
      <c r="U155" s="214" t="str">
        <f>IFERROR(IF(COUNTIF(BD!$F$3:$F$281,週休2日計画実績表!U154)&gt;0,"休",IF(OR(WEEKDAY(U154)=1,WEEKDAY(U154)=7),TEXT(U154,"aaa"),IF(COUNTIF(BD!$B$3:$B$548,週休2日計画実績表!U154)&gt;0,"祝",週休2日計画実績表!U154))),"")</f>
        <v/>
      </c>
      <c r="V155" s="214" t="str">
        <f>IFERROR(IF(COUNTIF(BD!$F$3:$F$281,週休2日計画実績表!V154)&gt;0,"休",IF(OR(WEEKDAY(V154)=1,WEEKDAY(V154)=7),TEXT(V154,"aaa"),IF(COUNTIF(BD!$B$3:$B$548,週休2日計画実績表!V154)&gt;0,"祝",週休2日計画実績表!V154))),"")</f>
        <v/>
      </c>
      <c r="W155" s="214" t="str">
        <f>IFERROR(IF(COUNTIF(BD!$F$3:$F$281,週休2日計画実績表!W154)&gt;0,"休",IF(OR(WEEKDAY(W154)=1,WEEKDAY(W154)=7),TEXT(W154,"aaa"),IF(COUNTIF(BD!$B$3:$B$548,週休2日計画実績表!W154)&gt;0,"祝",週休2日計画実績表!W154))),"")</f>
        <v/>
      </c>
      <c r="X155" s="214" t="str">
        <f>IFERROR(IF(COUNTIF(BD!$F$3:$F$281,週休2日計画実績表!X154)&gt;0,"休",IF(OR(WEEKDAY(X154)=1,WEEKDAY(X154)=7),TEXT(X154,"aaa"),IF(COUNTIF(BD!$B$3:$B$548,週休2日計画実績表!X154)&gt;0,"祝",週休2日計画実績表!X154))),"")</f>
        <v/>
      </c>
      <c r="Y155" s="214" t="str">
        <f>IFERROR(IF(COUNTIF(BD!$F$3:$F$281,週休2日計画実績表!Y154)&gt;0,"休",IF(OR(WEEKDAY(Y154)=1,WEEKDAY(Y154)=7),TEXT(Y154,"aaa"),IF(COUNTIF(BD!$B$3:$B$548,週休2日計画実績表!Y154)&gt;0,"祝",週休2日計画実績表!Y154))),"")</f>
        <v/>
      </c>
      <c r="Z155" s="214" t="str">
        <f>IFERROR(IF(COUNTIF(BD!$F$3:$F$281,週休2日計画実績表!Z154)&gt;0,"休",IF(OR(WEEKDAY(Z154)=1,WEEKDAY(Z154)=7),TEXT(Z154,"aaa"),IF(COUNTIF(BD!$B$3:$B$548,週休2日計画実績表!Z154)&gt;0,"祝",週休2日計画実績表!Z154))),"")</f>
        <v/>
      </c>
      <c r="AA155" s="214" t="str">
        <f>IFERROR(IF(COUNTIF(BD!$F$3:$F$281,週休2日計画実績表!AA154)&gt;0,"休",IF(OR(WEEKDAY(AA154)=1,WEEKDAY(AA154)=7),TEXT(AA154,"aaa"),IF(COUNTIF(BD!$B$3:$B$548,週休2日計画実績表!AA154)&gt;0,"祝",週休2日計画実績表!AA154))),"")</f>
        <v/>
      </c>
      <c r="AB155" s="214" t="str">
        <f>IFERROR(IF(COUNTIF(BD!$F$3:$F$281,週休2日計画実績表!AB154)&gt;0,"休",IF(OR(WEEKDAY(AB154)=1,WEEKDAY(AB154)=7),TEXT(AB154,"aaa"),IF(COUNTIF(BD!$B$3:$B$548,週休2日計画実績表!AB154)&gt;0,"祝",週休2日計画実績表!AB154))),"")</f>
        <v/>
      </c>
      <c r="AC155" s="214" t="str">
        <f>IFERROR(IF(COUNTIF(BD!$F$3:$F$281,週休2日計画実績表!AC154)&gt;0,"休",IF(OR(WEEKDAY(AC154)=1,WEEKDAY(AC154)=7),TEXT(AC154,"aaa"),IF(COUNTIF(BD!$B$3:$B$548,週休2日計画実績表!AC154)&gt;0,"祝",週休2日計画実績表!AC154))),"")</f>
        <v/>
      </c>
      <c r="AD155" s="214" t="str">
        <f>IFERROR(IF(COUNTIF(BD!$F$3:$F$281,週休2日計画実績表!AD154)&gt;0,"休",IF(OR(WEEKDAY(AD154)=1,WEEKDAY(AD154)=7),TEXT(AD154,"aaa"),IF(COUNTIF(BD!$B$3:$B$548,週休2日計画実績表!AD154)&gt;0,"祝",週休2日計画実績表!AD154))),"")</f>
        <v/>
      </c>
      <c r="AE155" s="214" t="str">
        <f>IFERROR(IF(COUNTIF(BD!$F$3:$F$281,週休2日計画実績表!AE154)&gt;0,"休",IF(OR(WEEKDAY(AE154)=1,WEEKDAY(AE154)=7),TEXT(AE154,"aaa"),IF(COUNTIF(BD!$B$3:$B$548,週休2日計画実績表!AE154)&gt;0,"祝",週休2日計画実績表!AE154))),"")</f>
        <v/>
      </c>
      <c r="AF155" s="214" t="str">
        <f>IFERROR(IF(COUNTIF(BD!$F$3:$F$281,週休2日計画実績表!AF154)&gt;0,"休",IF(OR(WEEKDAY(AF154)=1,WEEKDAY(AF154)=7),TEXT(AF154,"aaa"),IF(COUNTIF(BD!$B$3:$B$548,週休2日計画実績表!AF154)&gt;0,"祝",週休2日計画実績表!AF154))),"")</f>
        <v/>
      </c>
      <c r="AG155" s="233" t="str">
        <f>IFERROR(IF(COUNTIF(BD!$F$3:$F$281,週休2日計画実績表!AG154)&gt;0,"休",IF(OR(WEEKDAY(AG154)=1,WEEKDAY(AG154)=7),TEXT(AG154,"aaa"),IF(COUNTIF(BD!$B$3:$B$548,週休2日計画実績表!AG154)&gt;0,"祝",週休2日計画実績表!AG154))),"")</f>
        <v/>
      </c>
      <c r="AH155" s="503"/>
      <c r="AI155" s="504"/>
      <c r="AJ155" s="504"/>
      <c r="AK155" s="505"/>
      <c r="AL155" s="502"/>
      <c r="AM155" s="503"/>
      <c r="AN155" s="504"/>
      <c r="AO155" s="504"/>
      <c r="AP155" s="506"/>
      <c r="AQ155" s="265"/>
      <c r="AR155" s="265"/>
      <c r="AS155" s="265"/>
      <c r="AT155" s="265"/>
      <c r="AU155" s="265"/>
      <c r="AV155" s="265"/>
      <c r="AW155" s="265"/>
      <c r="AX155" s="265"/>
      <c r="AY155" s="265"/>
      <c r="AZ155" s="265"/>
      <c r="BA155" s="265"/>
      <c r="BB155" s="265"/>
      <c r="BC155" s="265"/>
      <c r="BD155" s="265"/>
      <c r="BE155" s="265"/>
      <c r="BF155" s="265"/>
      <c r="BG155" s="265"/>
      <c r="BH155" s="265"/>
      <c r="BI155" s="265"/>
      <c r="BJ155" s="265"/>
      <c r="BK155" s="265"/>
      <c r="BL155" s="265"/>
      <c r="BM155" s="265"/>
      <c r="BN155" s="265"/>
      <c r="BO155" s="265"/>
      <c r="BP155" s="265"/>
      <c r="BQ155" s="215"/>
    </row>
    <row r="156" spans="2:69" ht="15" hidden="1" customHeight="1">
      <c r="B156" s="211"/>
      <c r="C156" s="214" t="str">
        <f t="shared" ref="C156:F156" si="52">IF(OR(C155="",C155="休"),"","有")</f>
        <v/>
      </c>
      <c r="D156" s="214" t="str">
        <f t="shared" si="52"/>
        <v/>
      </c>
      <c r="E156" s="214" t="str">
        <f t="shared" si="52"/>
        <v/>
      </c>
      <c r="F156" s="214" t="str">
        <f t="shared" si="52"/>
        <v/>
      </c>
      <c r="G156" s="214" t="str">
        <f>IF(OR(G155="",G155="休"),"","有")</f>
        <v/>
      </c>
      <c r="H156" s="214" t="str">
        <f t="shared" ref="H156:AG156" si="53">IF(OR(H155="",H155="休"),"","有")</f>
        <v/>
      </c>
      <c r="I156" s="214" t="str">
        <f t="shared" si="53"/>
        <v/>
      </c>
      <c r="J156" s="214" t="str">
        <f t="shared" si="53"/>
        <v/>
      </c>
      <c r="K156" s="214" t="str">
        <f t="shared" si="53"/>
        <v/>
      </c>
      <c r="L156" s="214" t="str">
        <f t="shared" si="53"/>
        <v/>
      </c>
      <c r="M156" s="214" t="str">
        <f t="shared" si="53"/>
        <v/>
      </c>
      <c r="N156" s="214" t="str">
        <f t="shared" si="53"/>
        <v/>
      </c>
      <c r="O156" s="214" t="str">
        <f t="shared" si="53"/>
        <v/>
      </c>
      <c r="P156" s="214" t="str">
        <f t="shared" si="53"/>
        <v/>
      </c>
      <c r="Q156" s="214" t="str">
        <f t="shared" si="53"/>
        <v/>
      </c>
      <c r="R156" s="214" t="str">
        <f t="shared" si="53"/>
        <v/>
      </c>
      <c r="S156" s="214" t="str">
        <f t="shared" si="53"/>
        <v/>
      </c>
      <c r="T156" s="214" t="str">
        <f t="shared" si="53"/>
        <v/>
      </c>
      <c r="U156" s="214" t="str">
        <f t="shared" si="53"/>
        <v/>
      </c>
      <c r="V156" s="214" t="str">
        <f t="shared" si="53"/>
        <v/>
      </c>
      <c r="W156" s="214" t="str">
        <f t="shared" si="53"/>
        <v/>
      </c>
      <c r="X156" s="214" t="str">
        <f t="shared" si="53"/>
        <v/>
      </c>
      <c r="Y156" s="214" t="str">
        <f t="shared" si="53"/>
        <v/>
      </c>
      <c r="Z156" s="214" t="str">
        <f t="shared" si="53"/>
        <v/>
      </c>
      <c r="AA156" s="214" t="str">
        <f t="shared" si="53"/>
        <v/>
      </c>
      <c r="AB156" s="214" t="str">
        <f t="shared" si="53"/>
        <v/>
      </c>
      <c r="AC156" s="214" t="str">
        <f t="shared" si="53"/>
        <v/>
      </c>
      <c r="AD156" s="214" t="str">
        <f t="shared" si="53"/>
        <v/>
      </c>
      <c r="AE156" s="214" t="str">
        <f t="shared" si="53"/>
        <v/>
      </c>
      <c r="AF156" s="214" t="str">
        <f t="shared" si="53"/>
        <v/>
      </c>
      <c r="AG156" s="233" t="str">
        <f t="shared" si="53"/>
        <v/>
      </c>
      <c r="AH156" s="503"/>
      <c r="AI156" s="504"/>
      <c r="AJ156" s="504"/>
      <c r="AK156" s="505"/>
      <c r="AL156" s="502"/>
      <c r="AM156" s="503"/>
      <c r="AN156" s="504"/>
      <c r="AO156" s="504"/>
      <c r="AP156" s="506"/>
      <c r="AQ156" s="265"/>
      <c r="AR156" s="265"/>
      <c r="AS156" s="265"/>
      <c r="AT156" s="265"/>
      <c r="AU156" s="265"/>
      <c r="AV156" s="265"/>
      <c r="AW156" s="265"/>
      <c r="AX156" s="265"/>
      <c r="AY156" s="265"/>
      <c r="AZ156" s="265"/>
      <c r="BA156" s="265"/>
      <c r="BB156" s="265"/>
      <c r="BC156" s="265"/>
      <c r="BD156" s="265"/>
      <c r="BE156" s="265"/>
      <c r="BF156" s="265"/>
      <c r="BG156" s="265"/>
      <c r="BH156" s="265"/>
      <c r="BI156" s="265"/>
      <c r="BJ156" s="265"/>
      <c r="BK156" s="265"/>
      <c r="BL156" s="265"/>
      <c r="BM156" s="265"/>
      <c r="BN156" s="265"/>
      <c r="BO156" s="265"/>
      <c r="BP156" s="265"/>
      <c r="BQ156" s="215"/>
    </row>
    <row r="157" spans="2:69" s="220" customFormat="1" ht="60" customHeight="1">
      <c r="B157" s="216" t="str">
        <f>IF(C153="","","行事")</f>
        <v/>
      </c>
      <c r="C157" s="217"/>
      <c r="D157" s="217"/>
      <c r="E157" s="217"/>
      <c r="F157" s="217"/>
      <c r="G157" s="217"/>
      <c r="H157" s="217"/>
      <c r="I157" s="217"/>
      <c r="J157" s="217"/>
      <c r="K157" s="217"/>
      <c r="L157" s="217"/>
      <c r="M157" s="217"/>
      <c r="N157" s="217"/>
      <c r="O157" s="217"/>
      <c r="P157" s="217"/>
      <c r="Q157" s="217"/>
      <c r="R157" s="217"/>
      <c r="S157" s="217"/>
      <c r="T157" s="217"/>
      <c r="U157" s="217"/>
      <c r="V157" s="217"/>
      <c r="W157" s="217"/>
      <c r="X157" s="217"/>
      <c r="Y157" s="217"/>
      <c r="Z157" s="217"/>
      <c r="AA157" s="217"/>
      <c r="AB157" s="217"/>
      <c r="AC157" s="217"/>
      <c r="AD157" s="217"/>
      <c r="AE157" s="217"/>
      <c r="AF157" s="217"/>
      <c r="AG157" s="218"/>
      <c r="AH157" s="503"/>
      <c r="AI157" s="504"/>
      <c r="AJ157" s="504"/>
      <c r="AK157" s="505"/>
      <c r="AL157" s="502"/>
      <c r="AM157" s="503"/>
      <c r="AN157" s="504"/>
      <c r="AO157" s="504"/>
      <c r="AP157" s="506"/>
      <c r="AQ157" s="265"/>
      <c r="AR157" s="265"/>
      <c r="AS157" s="265"/>
      <c r="AT157" s="265"/>
      <c r="AU157" s="265"/>
      <c r="AV157" s="265"/>
      <c r="AW157" s="265"/>
      <c r="AX157" s="265"/>
      <c r="AY157" s="265"/>
      <c r="AZ157" s="265"/>
      <c r="BA157" s="265"/>
      <c r="BB157" s="265"/>
      <c r="BC157" s="265"/>
      <c r="BD157" s="265"/>
      <c r="BE157" s="265"/>
      <c r="BF157" s="265"/>
      <c r="BG157" s="265"/>
      <c r="BH157" s="265"/>
      <c r="BI157" s="265"/>
      <c r="BJ157" s="265"/>
      <c r="BK157" s="265"/>
      <c r="BL157" s="265"/>
      <c r="BM157" s="265"/>
      <c r="BN157" s="265"/>
      <c r="BO157" s="265"/>
      <c r="BP157" s="265"/>
      <c r="BQ157" s="219"/>
    </row>
    <row r="158" spans="2:69" s="224" customFormat="1" ht="15" customHeight="1">
      <c r="B158" s="211" t="str">
        <f>IF(C153="","","計画")</f>
        <v/>
      </c>
      <c r="C158" s="221"/>
      <c r="D158" s="221"/>
      <c r="E158" s="221"/>
      <c r="F158" s="221"/>
      <c r="G158" s="221"/>
      <c r="H158" s="221"/>
      <c r="I158" s="221"/>
      <c r="J158" s="221"/>
      <c r="K158" s="221"/>
      <c r="L158" s="221"/>
      <c r="M158" s="221"/>
      <c r="N158" s="221"/>
      <c r="O158" s="221"/>
      <c r="P158" s="221"/>
      <c r="Q158" s="221"/>
      <c r="R158" s="221"/>
      <c r="S158" s="221"/>
      <c r="T158" s="221"/>
      <c r="U158" s="221"/>
      <c r="V158" s="221"/>
      <c r="W158" s="221"/>
      <c r="X158" s="221"/>
      <c r="Y158" s="221"/>
      <c r="Z158" s="221"/>
      <c r="AA158" s="221"/>
      <c r="AB158" s="221"/>
      <c r="AC158" s="221"/>
      <c r="AD158" s="221"/>
      <c r="AE158" s="221"/>
      <c r="AF158" s="221"/>
      <c r="AG158" s="235"/>
      <c r="AH158" s="211" t="str">
        <f>IF(C153="","",COUNTIF(C158:AG158,"○"))</f>
        <v/>
      </c>
      <c r="AI158" s="221" t="str">
        <f>IF(C153="","",COUNTA(C154:AG154)-COUNTIF(C156:AG156,"")-COUNTIF(C158:AG158,"/"))</f>
        <v/>
      </c>
      <c r="AJ158" s="222" t="str">
        <f>IF(C153="","",IFERROR(AH158/AI158,""))</f>
        <v/>
      </c>
      <c r="AK158" s="223" t="str">
        <f>IF(C153="","",IF(AI158=0,"",IF(COUNTIFS(C155:AG155,"日",C158:AG158,"")+COUNTIFS(C155:AG155,"日",C158:AG158,"○")+COUNTIFS(C155:AG155,"土",C158:AG158,"")+COUNTIFS(C155:AG155,"土",C158:AG158,"○")&lt;=COUNTIF(C158:AG158,"○"),"○",IF(AH158/AI158&gt;=2/7,"○","-"))))</f>
        <v/>
      </c>
      <c r="AM158" s="211" t="str">
        <f>IF(C153="","",AM150+AH158)</f>
        <v/>
      </c>
      <c r="AN158" s="221" t="str">
        <f>IF(C153="","",AN150+AI158)</f>
        <v/>
      </c>
      <c r="AO158" s="222" t="str">
        <f>IFERROR(AM158/AN158,"")</f>
        <v/>
      </c>
      <c r="AP158" s="225" t="str">
        <f>IF(C153="","",IF(C161="",IF(AM158/AN158&gt;=2/7,"OK","NG"),""))</f>
        <v/>
      </c>
      <c r="AQ158" s="262"/>
      <c r="AR158" s="262"/>
      <c r="AS158" s="262"/>
      <c r="AT158" s="262"/>
      <c r="AU158" s="262"/>
      <c r="AV158" s="262"/>
      <c r="AW158" s="262"/>
      <c r="AX158" s="262"/>
      <c r="AY158" s="262"/>
      <c r="AZ158" s="262"/>
      <c r="BA158" s="262"/>
      <c r="BB158" s="262"/>
      <c r="BC158" s="262"/>
      <c r="BD158" s="262"/>
      <c r="BE158" s="262"/>
      <c r="BF158" s="262"/>
      <c r="BG158" s="262"/>
      <c r="BH158" s="262"/>
      <c r="BI158" s="262"/>
      <c r="BJ158" s="262"/>
      <c r="BK158" s="262"/>
      <c r="BL158" s="262"/>
      <c r="BM158" s="262"/>
      <c r="BN158" s="262"/>
      <c r="BO158" s="262"/>
      <c r="BP158" s="262"/>
      <c r="BQ158" s="226"/>
    </row>
    <row r="159" spans="2:69" s="224" customFormat="1" ht="15" customHeight="1" thickBot="1">
      <c r="B159" s="227" t="str">
        <f>IF(C153="","","実施")</f>
        <v/>
      </c>
      <c r="C159" s="228"/>
      <c r="D159" s="228"/>
      <c r="E159" s="228"/>
      <c r="F159" s="228"/>
      <c r="G159" s="228"/>
      <c r="H159" s="228"/>
      <c r="I159" s="228"/>
      <c r="J159" s="228"/>
      <c r="K159" s="228"/>
      <c r="L159" s="228"/>
      <c r="M159" s="228"/>
      <c r="N159" s="228"/>
      <c r="O159" s="228"/>
      <c r="P159" s="228"/>
      <c r="Q159" s="228"/>
      <c r="R159" s="228"/>
      <c r="S159" s="228"/>
      <c r="T159" s="228"/>
      <c r="U159" s="228"/>
      <c r="V159" s="228"/>
      <c r="W159" s="228"/>
      <c r="X159" s="228"/>
      <c r="Y159" s="228"/>
      <c r="Z159" s="228"/>
      <c r="AA159" s="228"/>
      <c r="AB159" s="228"/>
      <c r="AC159" s="228"/>
      <c r="AD159" s="228"/>
      <c r="AE159" s="228"/>
      <c r="AF159" s="228"/>
      <c r="AG159" s="234"/>
      <c r="AH159" s="227" t="str">
        <f>IF(C153="","",COUNTIF(C159:AG159,"●"))</f>
        <v/>
      </c>
      <c r="AI159" s="228" t="str">
        <f>IF(C153="","",COUNTA(C154:AG154)-COUNTIF(C156:AG156,"")-COUNTIF(C159:AG159,"/"))</f>
        <v/>
      </c>
      <c r="AJ159" s="229" t="str">
        <f>IF(C153="","",IFERROR(AH159/AI159,""))</f>
        <v/>
      </c>
      <c r="AK159" s="230" t="str">
        <f>IF(C153="","",IF(AI159=0,"",IF(COUNTIFS(C155:AG155,"日",C159:AG159,"")+COUNTIFS(C155:AG155,"日",C159:AG159,"●")+COUNTIFS(C155:AG155,"土",C159:AG159,"")+COUNTIFS(C155:AG155,"土",C159:AG159,"●")&lt;=COUNTIF(C159:AG159,"●"),"○",IF(AH159/AI159&gt;=2/7,"○","-"))))</f>
        <v/>
      </c>
      <c r="AM159" s="227" t="str">
        <f>IF(C153="","",AM151+AH159)</f>
        <v/>
      </c>
      <c r="AN159" s="228" t="str">
        <f>IF(C153="","",AN151+AI159)</f>
        <v/>
      </c>
      <c r="AO159" s="229" t="str">
        <f>IFERROR(AM159/AN159,"")</f>
        <v/>
      </c>
      <c r="AP159" s="231" t="str">
        <f>IF(C153="","",IF(C161="",IF(AM159/AN159&gt;=2/7,"OK","NG"),""))</f>
        <v/>
      </c>
      <c r="AQ159" s="263"/>
      <c r="AR159" s="263"/>
      <c r="AS159" s="263"/>
      <c r="AT159" s="263"/>
      <c r="AU159" s="263"/>
      <c r="AV159" s="263"/>
      <c r="AW159" s="263"/>
      <c r="AX159" s="263"/>
      <c r="AY159" s="263"/>
      <c r="AZ159" s="263"/>
      <c r="BA159" s="263"/>
      <c r="BB159" s="263"/>
      <c r="BC159" s="263"/>
      <c r="BD159" s="263"/>
      <c r="BE159" s="263"/>
      <c r="BF159" s="263"/>
      <c r="BG159" s="263"/>
      <c r="BH159" s="263"/>
      <c r="BI159" s="263"/>
      <c r="BJ159" s="263"/>
      <c r="BK159" s="263"/>
      <c r="BL159" s="263"/>
      <c r="BM159" s="263"/>
      <c r="BN159" s="263"/>
      <c r="BO159" s="263"/>
      <c r="BP159" s="263"/>
      <c r="BQ159" s="215"/>
    </row>
    <row r="160" spans="2:69" ht="18" customHeight="1" thickBot="1">
      <c r="AP160" s="224"/>
      <c r="AQ160" s="224"/>
      <c r="AR160" s="224"/>
      <c r="AS160" s="224"/>
      <c r="AT160" s="224"/>
      <c r="AU160" s="224"/>
      <c r="AV160" s="224"/>
      <c r="AW160" s="224"/>
      <c r="AX160" s="224"/>
      <c r="AY160" s="224"/>
      <c r="AZ160" s="224"/>
      <c r="BA160" s="224"/>
      <c r="BB160" s="224"/>
      <c r="BC160" s="224"/>
      <c r="BD160" s="224"/>
      <c r="BE160" s="224"/>
      <c r="BF160" s="224"/>
      <c r="BG160" s="224"/>
      <c r="BH160" s="224"/>
      <c r="BI160" s="224"/>
      <c r="BJ160" s="224"/>
      <c r="BK160" s="224"/>
      <c r="BL160" s="224"/>
      <c r="BM160" s="224"/>
      <c r="BN160" s="224"/>
      <c r="BO160" s="224"/>
      <c r="BP160" s="224"/>
      <c r="BQ160" s="232"/>
    </row>
    <row r="161" spans="2:69" ht="16.899999999999999" customHeight="1">
      <c r="B161" s="210" t="str">
        <f>IF(C161="","","月")</f>
        <v/>
      </c>
      <c r="C161" s="496" t="str">
        <f>IFERROR(IF(EOMONTH(C153,0)+1&gt;$L$5,"",EOMONTH(C153,0)+1),"")</f>
        <v/>
      </c>
      <c r="D161" s="497"/>
      <c r="E161" s="497"/>
      <c r="F161" s="497"/>
      <c r="G161" s="497"/>
      <c r="H161" s="497"/>
      <c r="I161" s="497"/>
      <c r="J161" s="497"/>
      <c r="K161" s="497"/>
      <c r="L161" s="497"/>
      <c r="M161" s="497"/>
      <c r="N161" s="497"/>
      <c r="O161" s="497"/>
      <c r="P161" s="497"/>
      <c r="Q161" s="497"/>
      <c r="R161" s="497"/>
      <c r="S161" s="497"/>
      <c r="T161" s="497"/>
      <c r="U161" s="497"/>
      <c r="V161" s="497"/>
      <c r="W161" s="497"/>
      <c r="X161" s="497"/>
      <c r="Y161" s="497"/>
      <c r="Z161" s="497"/>
      <c r="AA161" s="497"/>
      <c r="AB161" s="497"/>
      <c r="AC161" s="497"/>
      <c r="AD161" s="497"/>
      <c r="AE161" s="497"/>
      <c r="AF161" s="497"/>
      <c r="AG161" s="497"/>
      <c r="AH161" s="498" t="str">
        <f>IF(C161="","","月単位")</f>
        <v/>
      </c>
      <c r="AI161" s="499"/>
      <c r="AJ161" s="499"/>
      <c r="AK161" s="500"/>
      <c r="AL161" s="501"/>
      <c r="AM161" s="498" t="str">
        <f>IF(C161="","","累計")</f>
        <v/>
      </c>
      <c r="AN161" s="499"/>
      <c r="AO161" s="499"/>
      <c r="AP161" s="500"/>
      <c r="AQ161" s="260"/>
      <c r="AR161" s="260"/>
      <c r="AS161" s="260"/>
      <c r="AT161" s="260"/>
      <c r="AU161" s="260"/>
      <c r="AV161" s="260"/>
      <c r="AW161" s="260"/>
      <c r="AX161" s="260"/>
      <c r="AY161" s="260"/>
      <c r="AZ161" s="260"/>
      <c r="BA161" s="260"/>
      <c r="BB161" s="260"/>
      <c r="BC161" s="260"/>
      <c r="BD161" s="260"/>
      <c r="BE161" s="260"/>
      <c r="BF161" s="260"/>
      <c r="BG161" s="260"/>
      <c r="BH161" s="260"/>
      <c r="BI161" s="260"/>
      <c r="BJ161" s="260"/>
      <c r="BK161" s="260"/>
      <c r="BL161" s="260"/>
      <c r="BM161" s="260"/>
      <c r="BN161" s="260"/>
      <c r="BO161" s="260"/>
      <c r="BP161" s="260"/>
    </row>
    <row r="162" spans="2:69" ht="15" customHeight="1">
      <c r="B162" s="211" t="str">
        <f>IF(C161="","","日")</f>
        <v/>
      </c>
      <c r="C162" s="212" t="str">
        <f>IF($C161="","",IF($C161+COLUMN(C162)-COLUMN($B162)-1&gt;$L$5,"",IF($C161+COLUMN(C162)-COLUMN($B162)-1&gt;=EOMONTH($C161,0)+1,"",$C161+COLUMN(C162)-COLUMN($B162)-1)))</f>
        <v/>
      </c>
      <c r="D162" s="212" t="str">
        <f t="shared" ref="D162:AG162" si="54">IF($C161="","",IF($C161+COLUMN(D162)-COLUMN($B162)-1&gt;$L$5,"",IF($C161+COLUMN(D162)-COLUMN($B162)-1&gt;=EOMONTH($C161,0)+1,"",$C161+COLUMN(D162)-COLUMN($B162)-1)))</f>
        <v/>
      </c>
      <c r="E162" s="212" t="str">
        <f t="shared" si="54"/>
        <v/>
      </c>
      <c r="F162" s="212" t="str">
        <f t="shared" si="54"/>
        <v/>
      </c>
      <c r="G162" s="212" t="str">
        <f t="shared" si="54"/>
        <v/>
      </c>
      <c r="H162" s="212" t="str">
        <f t="shared" si="54"/>
        <v/>
      </c>
      <c r="I162" s="212" t="str">
        <f t="shared" si="54"/>
        <v/>
      </c>
      <c r="J162" s="212" t="str">
        <f t="shared" si="54"/>
        <v/>
      </c>
      <c r="K162" s="212" t="str">
        <f t="shared" si="54"/>
        <v/>
      </c>
      <c r="L162" s="212" t="str">
        <f t="shared" si="54"/>
        <v/>
      </c>
      <c r="M162" s="212" t="str">
        <f t="shared" si="54"/>
        <v/>
      </c>
      <c r="N162" s="212" t="str">
        <f t="shared" si="54"/>
        <v/>
      </c>
      <c r="O162" s="212" t="str">
        <f t="shared" si="54"/>
        <v/>
      </c>
      <c r="P162" s="212" t="str">
        <f t="shared" si="54"/>
        <v/>
      </c>
      <c r="Q162" s="212" t="str">
        <f t="shared" si="54"/>
        <v/>
      </c>
      <c r="R162" s="212" t="str">
        <f t="shared" si="54"/>
        <v/>
      </c>
      <c r="S162" s="212" t="str">
        <f t="shared" si="54"/>
        <v/>
      </c>
      <c r="T162" s="212" t="str">
        <f t="shared" si="54"/>
        <v/>
      </c>
      <c r="U162" s="212" t="str">
        <f t="shared" si="54"/>
        <v/>
      </c>
      <c r="V162" s="212" t="str">
        <f t="shared" si="54"/>
        <v/>
      </c>
      <c r="W162" s="212" t="str">
        <f t="shared" si="54"/>
        <v/>
      </c>
      <c r="X162" s="212" t="str">
        <f t="shared" si="54"/>
        <v/>
      </c>
      <c r="Y162" s="212" t="str">
        <f t="shared" si="54"/>
        <v/>
      </c>
      <c r="Z162" s="212" t="str">
        <f t="shared" si="54"/>
        <v/>
      </c>
      <c r="AA162" s="212" t="str">
        <f t="shared" si="54"/>
        <v/>
      </c>
      <c r="AB162" s="212" t="str">
        <f t="shared" si="54"/>
        <v/>
      </c>
      <c r="AC162" s="212" t="str">
        <f t="shared" si="54"/>
        <v/>
      </c>
      <c r="AD162" s="212" t="str">
        <f t="shared" si="54"/>
        <v/>
      </c>
      <c r="AE162" s="212" t="str">
        <f t="shared" si="54"/>
        <v/>
      </c>
      <c r="AF162" s="212" t="str">
        <f t="shared" si="54"/>
        <v/>
      </c>
      <c r="AG162" s="213" t="str">
        <f t="shared" si="54"/>
        <v/>
      </c>
      <c r="AH162" s="503" t="str">
        <f>IF(C161="","","　閉所日数計")</f>
        <v/>
      </c>
      <c r="AI162" s="504" t="str">
        <f>IF(C161="","","　対象日数計")</f>
        <v/>
      </c>
      <c r="AJ162" s="504" t="str">
        <f>IF(C161="","","　現場閉所率")</f>
        <v/>
      </c>
      <c r="AK162" s="505" t="str">
        <f>IF(C161="","","　達成状況")</f>
        <v/>
      </c>
      <c r="AL162" s="502"/>
      <c r="AM162" s="503" t="str">
        <f>IF(C161="","","　閉所日数計")</f>
        <v/>
      </c>
      <c r="AN162" s="504" t="str">
        <f>IF(C161="","","　対象日数計")</f>
        <v/>
      </c>
      <c r="AO162" s="504" t="str">
        <f>IF(C161="","","　現場閉所率")</f>
        <v/>
      </c>
      <c r="AP162" s="506" t="str">
        <f>IF(C161="","",IF(C169="","　達成状況",""))</f>
        <v/>
      </c>
      <c r="AQ162" s="265"/>
      <c r="AR162" s="265"/>
      <c r="AS162" s="265"/>
      <c r="AT162" s="265"/>
      <c r="AU162" s="265"/>
      <c r="AV162" s="265"/>
      <c r="AW162" s="265"/>
      <c r="AX162" s="265"/>
      <c r="AY162" s="265"/>
      <c r="AZ162" s="265"/>
      <c r="BA162" s="265"/>
      <c r="BB162" s="265"/>
      <c r="BC162" s="265"/>
      <c r="BD162" s="265"/>
      <c r="BE162" s="265"/>
      <c r="BF162" s="265"/>
      <c r="BG162" s="265"/>
      <c r="BH162" s="265"/>
      <c r="BI162" s="265"/>
      <c r="BJ162" s="265"/>
      <c r="BK162" s="265"/>
      <c r="BL162" s="265"/>
      <c r="BM162" s="265"/>
      <c r="BN162" s="265"/>
      <c r="BO162" s="265"/>
      <c r="BP162" s="265"/>
    </row>
    <row r="163" spans="2:69" ht="15" customHeight="1">
      <c r="B163" s="211" t="str">
        <f>IF(C161="","","曜日")</f>
        <v/>
      </c>
      <c r="C163" s="214" t="str">
        <f>IFERROR(IF(COUNTIF(BD!$F$3:$F$281,週休2日計画実績表!C162)&gt;0,"休",IF(OR(WEEKDAY(C162)=1,WEEKDAY(C162)=7),TEXT(C162,"aaa"),IF(COUNTIF(BD!$B$3:$B$548,週休2日計画実績表!C162)&gt;0,"祝",週休2日計画実績表!C162))),"")</f>
        <v/>
      </c>
      <c r="D163" s="214" t="str">
        <f>IFERROR(IF(COUNTIF(BD!$F$3:$F$281,週休2日計画実績表!D162)&gt;0,"休",IF(OR(WEEKDAY(D162)=1,WEEKDAY(D162)=7),TEXT(D162,"aaa"),IF(COUNTIF(BD!$B$3:$B$548,週休2日計画実績表!D162)&gt;0,"祝",週休2日計画実績表!D162))),"")</f>
        <v/>
      </c>
      <c r="E163" s="214" t="str">
        <f>IFERROR(IF(COUNTIF(BD!$F$3:$F$281,週休2日計画実績表!E162)&gt;0,"休",IF(OR(WEEKDAY(E162)=1,WEEKDAY(E162)=7),TEXT(E162,"aaa"),IF(COUNTIF(BD!$B$3:$B$548,週休2日計画実績表!E162)&gt;0,"祝",週休2日計画実績表!E162))),"")</f>
        <v/>
      </c>
      <c r="F163" s="214" t="str">
        <f>IFERROR(IF(COUNTIF(BD!$F$3:$F$281,週休2日計画実績表!F162)&gt;0,"休",IF(OR(WEEKDAY(F162)=1,WEEKDAY(F162)=7),TEXT(F162,"aaa"),IF(COUNTIF(BD!$B$3:$B$548,週休2日計画実績表!F162)&gt;0,"祝",週休2日計画実績表!F162))),"")</f>
        <v/>
      </c>
      <c r="G163" s="214" t="str">
        <f>IFERROR(IF(COUNTIF(BD!$F$3:$F$281,週休2日計画実績表!G162)&gt;0,"休",IF(OR(WEEKDAY(G162)=1,WEEKDAY(G162)=7),TEXT(G162,"aaa"),IF(COUNTIF(BD!$B$3:$B$548,週休2日計画実績表!G162)&gt;0,"祝",週休2日計画実績表!G162))),"")</f>
        <v/>
      </c>
      <c r="H163" s="214" t="str">
        <f>IFERROR(IF(COUNTIF(BD!$F$3:$F$281,週休2日計画実績表!H162)&gt;0,"休",IF(OR(WEEKDAY(H162)=1,WEEKDAY(H162)=7),TEXT(H162,"aaa"),IF(COUNTIF(BD!$B$3:$B$548,週休2日計画実績表!H162)&gt;0,"祝",週休2日計画実績表!H162))),"")</f>
        <v/>
      </c>
      <c r="I163" s="214" t="str">
        <f>IFERROR(IF(COUNTIF(BD!$F$3:$F$281,週休2日計画実績表!I162)&gt;0,"休",IF(OR(WEEKDAY(I162)=1,WEEKDAY(I162)=7),TEXT(I162,"aaa"),IF(COUNTIF(BD!$B$3:$B$548,週休2日計画実績表!I162)&gt;0,"祝",週休2日計画実績表!I162))),"")</f>
        <v/>
      </c>
      <c r="J163" s="214" t="str">
        <f>IFERROR(IF(COUNTIF(BD!$F$3:$F$281,週休2日計画実績表!J162)&gt;0,"休",IF(OR(WEEKDAY(J162)=1,WEEKDAY(J162)=7),TEXT(J162,"aaa"),IF(COUNTIF(BD!$B$3:$B$548,週休2日計画実績表!J162)&gt;0,"祝",週休2日計画実績表!J162))),"")</f>
        <v/>
      </c>
      <c r="K163" s="214" t="str">
        <f>IFERROR(IF(COUNTIF(BD!$F$3:$F$281,週休2日計画実績表!K162)&gt;0,"休",IF(OR(WEEKDAY(K162)=1,WEEKDAY(K162)=7),TEXT(K162,"aaa"),IF(COUNTIF(BD!$B$3:$B$548,週休2日計画実績表!K162)&gt;0,"祝",週休2日計画実績表!K162))),"")</f>
        <v/>
      </c>
      <c r="L163" s="214" t="str">
        <f>IFERROR(IF(COUNTIF(BD!$F$3:$F$281,週休2日計画実績表!L162)&gt;0,"休",IF(OR(WEEKDAY(L162)=1,WEEKDAY(L162)=7),TEXT(L162,"aaa"),IF(COUNTIF(BD!$B$3:$B$548,週休2日計画実績表!L162)&gt;0,"祝",週休2日計画実績表!L162))),"")</f>
        <v/>
      </c>
      <c r="M163" s="214" t="str">
        <f>IFERROR(IF(COUNTIF(BD!$F$3:$F$281,週休2日計画実績表!M162)&gt;0,"休",IF(OR(WEEKDAY(M162)=1,WEEKDAY(M162)=7),TEXT(M162,"aaa"),IF(COUNTIF(BD!$B$3:$B$548,週休2日計画実績表!M162)&gt;0,"祝",週休2日計画実績表!M162))),"")</f>
        <v/>
      </c>
      <c r="N163" s="214" t="str">
        <f>IFERROR(IF(COUNTIF(BD!$F$3:$F$281,週休2日計画実績表!N162)&gt;0,"休",IF(OR(WEEKDAY(N162)=1,WEEKDAY(N162)=7),TEXT(N162,"aaa"),IF(COUNTIF(BD!$B$3:$B$548,週休2日計画実績表!N162)&gt;0,"祝",週休2日計画実績表!N162))),"")</f>
        <v/>
      </c>
      <c r="O163" s="214" t="str">
        <f>IFERROR(IF(COUNTIF(BD!$F$3:$F$281,週休2日計画実績表!O162)&gt;0,"休",IF(OR(WEEKDAY(O162)=1,WEEKDAY(O162)=7),TEXT(O162,"aaa"),IF(COUNTIF(BD!$B$3:$B$548,週休2日計画実績表!O162)&gt;0,"祝",週休2日計画実績表!O162))),"")</f>
        <v/>
      </c>
      <c r="P163" s="214" t="str">
        <f>IFERROR(IF(COUNTIF(BD!$F$3:$F$281,週休2日計画実績表!P162)&gt;0,"休",IF(OR(WEEKDAY(P162)=1,WEEKDAY(P162)=7),TEXT(P162,"aaa"),IF(COUNTIF(BD!$B$3:$B$548,週休2日計画実績表!P162)&gt;0,"祝",週休2日計画実績表!P162))),"")</f>
        <v/>
      </c>
      <c r="Q163" s="214" t="str">
        <f>IFERROR(IF(COUNTIF(BD!$F$3:$F$281,週休2日計画実績表!Q162)&gt;0,"休",IF(OR(WEEKDAY(Q162)=1,WEEKDAY(Q162)=7),TEXT(Q162,"aaa"),IF(COUNTIF(BD!$B$3:$B$548,週休2日計画実績表!Q162)&gt;0,"祝",週休2日計画実績表!Q162))),"")</f>
        <v/>
      </c>
      <c r="R163" s="214" t="str">
        <f>IFERROR(IF(COUNTIF(BD!$F$3:$F$281,週休2日計画実績表!R162)&gt;0,"休",IF(OR(WEEKDAY(R162)=1,WEEKDAY(R162)=7),TEXT(R162,"aaa"),IF(COUNTIF(BD!$B$3:$B$548,週休2日計画実績表!R162)&gt;0,"祝",週休2日計画実績表!R162))),"")</f>
        <v/>
      </c>
      <c r="S163" s="214" t="str">
        <f>IFERROR(IF(COUNTIF(BD!$F$3:$F$281,週休2日計画実績表!S162)&gt;0,"休",IF(OR(WEEKDAY(S162)=1,WEEKDAY(S162)=7),TEXT(S162,"aaa"),IF(COUNTIF(BD!$B$3:$B$548,週休2日計画実績表!S162)&gt;0,"祝",週休2日計画実績表!S162))),"")</f>
        <v/>
      </c>
      <c r="T163" s="214" t="str">
        <f>IFERROR(IF(COUNTIF(BD!$F$3:$F$281,週休2日計画実績表!T162)&gt;0,"休",IF(OR(WEEKDAY(T162)=1,WEEKDAY(T162)=7),TEXT(T162,"aaa"),IF(COUNTIF(BD!$B$3:$B$548,週休2日計画実績表!T162)&gt;0,"祝",週休2日計画実績表!T162))),"")</f>
        <v/>
      </c>
      <c r="U163" s="214" t="str">
        <f>IFERROR(IF(COUNTIF(BD!$F$3:$F$281,週休2日計画実績表!U162)&gt;0,"休",IF(OR(WEEKDAY(U162)=1,WEEKDAY(U162)=7),TEXT(U162,"aaa"),IF(COUNTIF(BD!$B$3:$B$548,週休2日計画実績表!U162)&gt;0,"祝",週休2日計画実績表!U162))),"")</f>
        <v/>
      </c>
      <c r="V163" s="214" t="str">
        <f>IFERROR(IF(COUNTIF(BD!$F$3:$F$281,週休2日計画実績表!V162)&gt;0,"休",IF(OR(WEEKDAY(V162)=1,WEEKDAY(V162)=7),TEXT(V162,"aaa"),IF(COUNTIF(BD!$B$3:$B$548,週休2日計画実績表!V162)&gt;0,"祝",週休2日計画実績表!V162))),"")</f>
        <v/>
      </c>
      <c r="W163" s="214" t="str">
        <f>IFERROR(IF(COUNTIF(BD!$F$3:$F$281,週休2日計画実績表!W162)&gt;0,"休",IF(OR(WEEKDAY(W162)=1,WEEKDAY(W162)=7),TEXT(W162,"aaa"),IF(COUNTIF(BD!$B$3:$B$548,週休2日計画実績表!W162)&gt;0,"祝",週休2日計画実績表!W162))),"")</f>
        <v/>
      </c>
      <c r="X163" s="214" t="str">
        <f>IFERROR(IF(COUNTIF(BD!$F$3:$F$281,週休2日計画実績表!X162)&gt;0,"休",IF(OR(WEEKDAY(X162)=1,WEEKDAY(X162)=7),TEXT(X162,"aaa"),IF(COUNTIF(BD!$B$3:$B$548,週休2日計画実績表!X162)&gt;0,"祝",週休2日計画実績表!X162))),"")</f>
        <v/>
      </c>
      <c r="Y163" s="214" t="str">
        <f>IFERROR(IF(COUNTIF(BD!$F$3:$F$281,週休2日計画実績表!Y162)&gt;0,"休",IF(OR(WEEKDAY(Y162)=1,WEEKDAY(Y162)=7),TEXT(Y162,"aaa"),IF(COUNTIF(BD!$B$3:$B$548,週休2日計画実績表!Y162)&gt;0,"祝",週休2日計画実績表!Y162))),"")</f>
        <v/>
      </c>
      <c r="Z163" s="214" t="str">
        <f>IFERROR(IF(COUNTIF(BD!$F$3:$F$281,週休2日計画実績表!Z162)&gt;0,"休",IF(OR(WEEKDAY(Z162)=1,WEEKDAY(Z162)=7),TEXT(Z162,"aaa"),IF(COUNTIF(BD!$B$3:$B$548,週休2日計画実績表!Z162)&gt;0,"祝",週休2日計画実績表!Z162))),"")</f>
        <v/>
      </c>
      <c r="AA163" s="214" t="str">
        <f>IFERROR(IF(COUNTIF(BD!$F$3:$F$281,週休2日計画実績表!AA162)&gt;0,"休",IF(OR(WEEKDAY(AA162)=1,WEEKDAY(AA162)=7),TEXT(AA162,"aaa"),IF(COUNTIF(BD!$B$3:$B$548,週休2日計画実績表!AA162)&gt;0,"祝",週休2日計画実績表!AA162))),"")</f>
        <v/>
      </c>
      <c r="AB163" s="214" t="str">
        <f>IFERROR(IF(COUNTIF(BD!$F$3:$F$281,週休2日計画実績表!AB162)&gt;0,"休",IF(OR(WEEKDAY(AB162)=1,WEEKDAY(AB162)=7),TEXT(AB162,"aaa"),IF(COUNTIF(BD!$B$3:$B$548,週休2日計画実績表!AB162)&gt;0,"祝",週休2日計画実績表!AB162))),"")</f>
        <v/>
      </c>
      <c r="AC163" s="214" t="str">
        <f>IFERROR(IF(COUNTIF(BD!$F$3:$F$281,週休2日計画実績表!AC162)&gt;0,"休",IF(OR(WEEKDAY(AC162)=1,WEEKDAY(AC162)=7),TEXT(AC162,"aaa"),IF(COUNTIF(BD!$B$3:$B$548,週休2日計画実績表!AC162)&gt;0,"祝",週休2日計画実績表!AC162))),"")</f>
        <v/>
      </c>
      <c r="AD163" s="214" t="str">
        <f>IFERROR(IF(COUNTIF(BD!$F$3:$F$281,週休2日計画実績表!AD162)&gt;0,"休",IF(OR(WEEKDAY(AD162)=1,WEEKDAY(AD162)=7),TEXT(AD162,"aaa"),IF(COUNTIF(BD!$B$3:$B$548,週休2日計画実績表!AD162)&gt;0,"祝",週休2日計画実績表!AD162))),"")</f>
        <v/>
      </c>
      <c r="AE163" s="214" t="str">
        <f>IFERROR(IF(COUNTIF(BD!$F$3:$F$281,週休2日計画実績表!AE162)&gt;0,"休",IF(OR(WEEKDAY(AE162)=1,WEEKDAY(AE162)=7),TEXT(AE162,"aaa"),IF(COUNTIF(BD!$B$3:$B$548,週休2日計画実績表!AE162)&gt;0,"祝",週休2日計画実績表!AE162))),"")</f>
        <v/>
      </c>
      <c r="AF163" s="214" t="str">
        <f>IFERROR(IF(COUNTIF(BD!$F$3:$F$281,週休2日計画実績表!AF162)&gt;0,"休",IF(OR(WEEKDAY(AF162)=1,WEEKDAY(AF162)=7),TEXT(AF162,"aaa"),IF(COUNTIF(BD!$B$3:$B$548,週休2日計画実績表!AF162)&gt;0,"祝",週休2日計画実績表!AF162))),"")</f>
        <v/>
      </c>
      <c r="AG163" s="233" t="str">
        <f>IFERROR(IF(COUNTIF(BD!$F$3:$F$281,週休2日計画実績表!AG162)&gt;0,"休",IF(OR(WEEKDAY(AG162)=1,WEEKDAY(AG162)=7),TEXT(AG162,"aaa"),IF(COUNTIF(BD!$B$3:$B$548,週休2日計画実績表!AG162)&gt;0,"祝",週休2日計画実績表!AG162))),"")</f>
        <v/>
      </c>
      <c r="AH163" s="503"/>
      <c r="AI163" s="504"/>
      <c r="AJ163" s="504"/>
      <c r="AK163" s="505"/>
      <c r="AL163" s="502"/>
      <c r="AM163" s="503"/>
      <c r="AN163" s="504"/>
      <c r="AO163" s="504"/>
      <c r="AP163" s="506"/>
      <c r="AQ163" s="265"/>
      <c r="AR163" s="265"/>
      <c r="AS163" s="265"/>
      <c r="AT163" s="265"/>
      <c r="AU163" s="265"/>
      <c r="AV163" s="265"/>
      <c r="AW163" s="265"/>
      <c r="AX163" s="265"/>
      <c r="AY163" s="265"/>
      <c r="AZ163" s="265"/>
      <c r="BA163" s="265"/>
      <c r="BB163" s="265"/>
      <c r="BC163" s="265"/>
      <c r="BD163" s="265"/>
      <c r="BE163" s="265"/>
      <c r="BF163" s="265"/>
      <c r="BG163" s="265"/>
      <c r="BH163" s="265"/>
      <c r="BI163" s="265"/>
      <c r="BJ163" s="265"/>
      <c r="BK163" s="265"/>
      <c r="BL163" s="265"/>
      <c r="BM163" s="265"/>
      <c r="BN163" s="265"/>
      <c r="BO163" s="265"/>
      <c r="BP163" s="265"/>
      <c r="BQ163" s="215"/>
    </row>
    <row r="164" spans="2:69" ht="15" hidden="1" customHeight="1">
      <c r="B164" s="211"/>
      <c r="C164" s="214" t="str">
        <f t="shared" ref="C164:F164" si="55">IF(OR(C163="",C163="休"),"","有")</f>
        <v/>
      </c>
      <c r="D164" s="214" t="str">
        <f t="shared" si="55"/>
        <v/>
      </c>
      <c r="E164" s="214" t="str">
        <f t="shared" si="55"/>
        <v/>
      </c>
      <c r="F164" s="214" t="str">
        <f t="shared" si="55"/>
        <v/>
      </c>
      <c r="G164" s="214" t="str">
        <f>IF(OR(G163="",G163="休"),"","有")</f>
        <v/>
      </c>
      <c r="H164" s="214" t="str">
        <f t="shared" ref="H164:AG164" si="56">IF(OR(H163="",H163="休"),"","有")</f>
        <v/>
      </c>
      <c r="I164" s="214" t="str">
        <f t="shared" si="56"/>
        <v/>
      </c>
      <c r="J164" s="214" t="str">
        <f t="shared" si="56"/>
        <v/>
      </c>
      <c r="K164" s="214" t="str">
        <f t="shared" si="56"/>
        <v/>
      </c>
      <c r="L164" s="214" t="str">
        <f t="shared" si="56"/>
        <v/>
      </c>
      <c r="M164" s="214" t="str">
        <f t="shared" si="56"/>
        <v/>
      </c>
      <c r="N164" s="214" t="str">
        <f t="shared" si="56"/>
        <v/>
      </c>
      <c r="O164" s="214" t="str">
        <f t="shared" si="56"/>
        <v/>
      </c>
      <c r="P164" s="214" t="str">
        <f t="shared" si="56"/>
        <v/>
      </c>
      <c r="Q164" s="214" t="str">
        <f t="shared" si="56"/>
        <v/>
      </c>
      <c r="R164" s="214" t="str">
        <f t="shared" si="56"/>
        <v/>
      </c>
      <c r="S164" s="214" t="str">
        <f t="shared" si="56"/>
        <v/>
      </c>
      <c r="T164" s="214" t="str">
        <f t="shared" si="56"/>
        <v/>
      </c>
      <c r="U164" s="214" t="str">
        <f t="shared" si="56"/>
        <v/>
      </c>
      <c r="V164" s="214" t="str">
        <f t="shared" si="56"/>
        <v/>
      </c>
      <c r="W164" s="214" t="str">
        <f t="shared" si="56"/>
        <v/>
      </c>
      <c r="X164" s="214" t="str">
        <f t="shared" si="56"/>
        <v/>
      </c>
      <c r="Y164" s="214" t="str">
        <f t="shared" si="56"/>
        <v/>
      </c>
      <c r="Z164" s="214" t="str">
        <f t="shared" si="56"/>
        <v/>
      </c>
      <c r="AA164" s="214" t="str">
        <f t="shared" si="56"/>
        <v/>
      </c>
      <c r="AB164" s="214" t="str">
        <f t="shared" si="56"/>
        <v/>
      </c>
      <c r="AC164" s="214" t="str">
        <f t="shared" si="56"/>
        <v/>
      </c>
      <c r="AD164" s="214" t="str">
        <f t="shared" si="56"/>
        <v/>
      </c>
      <c r="AE164" s="214" t="str">
        <f t="shared" si="56"/>
        <v/>
      </c>
      <c r="AF164" s="214" t="str">
        <f t="shared" si="56"/>
        <v/>
      </c>
      <c r="AG164" s="233" t="str">
        <f t="shared" si="56"/>
        <v/>
      </c>
      <c r="AH164" s="503"/>
      <c r="AI164" s="504"/>
      <c r="AJ164" s="504"/>
      <c r="AK164" s="505"/>
      <c r="AL164" s="502"/>
      <c r="AM164" s="503"/>
      <c r="AN164" s="504"/>
      <c r="AO164" s="504"/>
      <c r="AP164" s="506"/>
      <c r="AQ164" s="265"/>
      <c r="AR164" s="265"/>
      <c r="AS164" s="265"/>
      <c r="AT164" s="265"/>
      <c r="AU164" s="265"/>
      <c r="AV164" s="265"/>
      <c r="AW164" s="265"/>
      <c r="AX164" s="265"/>
      <c r="AY164" s="265"/>
      <c r="AZ164" s="265"/>
      <c r="BA164" s="265"/>
      <c r="BB164" s="265"/>
      <c r="BC164" s="265"/>
      <c r="BD164" s="265"/>
      <c r="BE164" s="265"/>
      <c r="BF164" s="265"/>
      <c r="BG164" s="265"/>
      <c r="BH164" s="265"/>
      <c r="BI164" s="265"/>
      <c r="BJ164" s="265"/>
      <c r="BK164" s="265"/>
      <c r="BL164" s="265"/>
      <c r="BM164" s="265"/>
      <c r="BN164" s="265"/>
      <c r="BO164" s="265"/>
      <c r="BP164" s="265"/>
      <c r="BQ164" s="215"/>
    </row>
    <row r="165" spans="2:69" s="220" customFormat="1" ht="60" customHeight="1">
      <c r="B165" s="216" t="str">
        <f>IF(C161="","","行事")</f>
        <v/>
      </c>
      <c r="C165" s="217"/>
      <c r="D165" s="217"/>
      <c r="E165" s="217"/>
      <c r="F165" s="217"/>
      <c r="G165" s="217"/>
      <c r="H165" s="217"/>
      <c r="I165" s="217"/>
      <c r="J165" s="217"/>
      <c r="K165" s="217"/>
      <c r="L165" s="217"/>
      <c r="M165" s="217"/>
      <c r="N165" s="217"/>
      <c r="O165" s="217"/>
      <c r="P165" s="217"/>
      <c r="Q165" s="217"/>
      <c r="R165" s="217"/>
      <c r="S165" s="217"/>
      <c r="T165" s="217"/>
      <c r="U165" s="217"/>
      <c r="V165" s="217"/>
      <c r="W165" s="217"/>
      <c r="X165" s="217"/>
      <c r="Y165" s="217"/>
      <c r="Z165" s="217"/>
      <c r="AA165" s="217"/>
      <c r="AB165" s="217"/>
      <c r="AC165" s="217"/>
      <c r="AD165" s="217"/>
      <c r="AE165" s="217"/>
      <c r="AF165" s="217"/>
      <c r="AG165" s="218"/>
      <c r="AH165" s="503"/>
      <c r="AI165" s="504"/>
      <c r="AJ165" s="504"/>
      <c r="AK165" s="505"/>
      <c r="AL165" s="502"/>
      <c r="AM165" s="503"/>
      <c r="AN165" s="504"/>
      <c r="AO165" s="504"/>
      <c r="AP165" s="506"/>
      <c r="AQ165" s="265"/>
      <c r="AR165" s="265"/>
      <c r="AS165" s="265"/>
      <c r="AT165" s="265"/>
      <c r="AU165" s="265"/>
      <c r="AV165" s="265"/>
      <c r="AW165" s="265"/>
      <c r="AX165" s="265"/>
      <c r="AY165" s="265"/>
      <c r="AZ165" s="265"/>
      <c r="BA165" s="265"/>
      <c r="BB165" s="265"/>
      <c r="BC165" s="265"/>
      <c r="BD165" s="265"/>
      <c r="BE165" s="265"/>
      <c r="BF165" s="265"/>
      <c r="BG165" s="265"/>
      <c r="BH165" s="265"/>
      <c r="BI165" s="265"/>
      <c r="BJ165" s="265"/>
      <c r="BK165" s="265"/>
      <c r="BL165" s="265"/>
      <c r="BM165" s="265"/>
      <c r="BN165" s="265"/>
      <c r="BO165" s="265"/>
      <c r="BP165" s="265"/>
      <c r="BQ165" s="219"/>
    </row>
    <row r="166" spans="2:69" s="224" customFormat="1" ht="15" customHeight="1">
      <c r="B166" s="211" t="str">
        <f>IF(C161="","","計画")</f>
        <v/>
      </c>
      <c r="C166" s="221"/>
      <c r="D166" s="221"/>
      <c r="E166" s="221"/>
      <c r="F166" s="221"/>
      <c r="G166" s="221"/>
      <c r="H166" s="221"/>
      <c r="I166" s="221"/>
      <c r="J166" s="221"/>
      <c r="K166" s="221"/>
      <c r="L166" s="221"/>
      <c r="M166" s="221"/>
      <c r="N166" s="221"/>
      <c r="O166" s="221"/>
      <c r="P166" s="221"/>
      <c r="Q166" s="221"/>
      <c r="R166" s="221"/>
      <c r="S166" s="221"/>
      <c r="T166" s="221"/>
      <c r="U166" s="221"/>
      <c r="V166" s="221"/>
      <c r="W166" s="221"/>
      <c r="X166" s="221"/>
      <c r="Y166" s="221"/>
      <c r="Z166" s="221"/>
      <c r="AA166" s="221"/>
      <c r="AB166" s="221"/>
      <c r="AC166" s="221"/>
      <c r="AD166" s="221"/>
      <c r="AE166" s="221"/>
      <c r="AF166" s="221"/>
      <c r="AG166" s="235"/>
      <c r="AH166" s="211" t="str">
        <f>IF(C161="","",COUNTIF(C166:AG166,"○"))</f>
        <v/>
      </c>
      <c r="AI166" s="221" t="str">
        <f>IF(C161="","",COUNTA(C162:AG162)-COUNTIF(C164:AG164,"")-COUNTIF(C166:AG166,"/"))</f>
        <v/>
      </c>
      <c r="AJ166" s="222" t="str">
        <f>IF(C161="","",IFERROR(AH166/AI166,""))</f>
        <v/>
      </c>
      <c r="AK166" s="223" t="str">
        <f>IF(C161="","",IF(AI166=0,"",IF(COUNTIFS(C163:AG163,"日",C166:AG166,"")+COUNTIFS(C163:AG163,"日",C166:AG166,"○")+COUNTIFS(C163:AG163,"土",C166:AG166,"")+COUNTIFS(C163:AG163,"土",C166:AG166,"○")&lt;=COUNTIF(C166:AG166,"○"),"○",IF(AH166/AI166&gt;=2/7,"○","-"))))</f>
        <v/>
      </c>
      <c r="AM166" s="211" t="str">
        <f>IF(C161="","",AM158+AH166)</f>
        <v/>
      </c>
      <c r="AN166" s="221" t="str">
        <f>IF(C161="","",AN158+AI166)</f>
        <v/>
      </c>
      <c r="AO166" s="222" t="str">
        <f>IFERROR(AM166/AN166,"")</f>
        <v/>
      </c>
      <c r="AP166" s="225" t="str">
        <f>IF(C161="","",IF(C169="",IF(AM166/AN166&gt;=2/7,"OK","NG"),""))</f>
        <v/>
      </c>
      <c r="AQ166" s="262"/>
      <c r="AR166" s="262"/>
      <c r="AS166" s="262"/>
      <c r="AT166" s="262"/>
      <c r="AU166" s="262"/>
      <c r="AV166" s="262"/>
      <c r="AW166" s="262"/>
      <c r="AX166" s="262"/>
      <c r="AY166" s="262"/>
      <c r="AZ166" s="262"/>
      <c r="BA166" s="262"/>
      <c r="BB166" s="262"/>
      <c r="BC166" s="262"/>
      <c r="BD166" s="262"/>
      <c r="BE166" s="262"/>
      <c r="BF166" s="262"/>
      <c r="BG166" s="262"/>
      <c r="BH166" s="262"/>
      <c r="BI166" s="262"/>
      <c r="BJ166" s="262"/>
      <c r="BK166" s="262"/>
      <c r="BL166" s="262"/>
      <c r="BM166" s="262"/>
      <c r="BN166" s="262"/>
      <c r="BO166" s="262"/>
      <c r="BP166" s="262"/>
      <c r="BQ166" s="226"/>
    </row>
    <row r="167" spans="2:69" s="224" customFormat="1" ht="15" customHeight="1" thickBot="1">
      <c r="B167" s="227" t="str">
        <f>IF(C161="","","実施")</f>
        <v/>
      </c>
      <c r="C167" s="228"/>
      <c r="D167" s="228"/>
      <c r="E167" s="228"/>
      <c r="F167" s="228"/>
      <c r="G167" s="228"/>
      <c r="H167" s="228"/>
      <c r="I167" s="228"/>
      <c r="J167" s="228"/>
      <c r="K167" s="228"/>
      <c r="L167" s="228"/>
      <c r="M167" s="228"/>
      <c r="N167" s="228"/>
      <c r="O167" s="228"/>
      <c r="P167" s="228"/>
      <c r="Q167" s="228"/>
      <c r="R167" s="228"/>
      <c r="S167" s="228"/>
      <c r="T167" s="228"/>
      <c r="U167" s="228"/>
      <c r="V167" s="228"/>
      <c r="W167" s="228"/>
      <c r="X167" s="228"/>
      <c r="Y167" s="228"/>
      <c r="Z167" s="228"/>
      <c r="AA167" s="228"/>
      <c r="AB167" s="228"/>
      <c r="AC167" s="228"/>
      <c r="AD167" s="228"/>
      <c r="AE167" s="228"/>
      <c r="AF167" s="228"/>
      <c r="AG167" s="234"/>
      <c r="AH167" s="227" t="str">
        <f>IF(C161="","",COUNTIF(C167:AG167,"●"))</f>
        <v/>
      </c>
      <c r="AI167" s="228" t="str">
        <f>IF(C161="","",COUNTA(C162:AG162)-COUNTIF(C164:AG164,"")-COUNTIF(C167:AG167,"/"))</f>
        <v/>
      </c>
      <c r="AJ167" s="229" t="str">
        <f>IF(C161="","",IFERROR(AH167/AI167,""))</f>
        <v/>
      </c>
      <c r="AK167" s="230" t="str">
        <f>IF(C161="","",IF(AI167=0,"",IF(COUNTIFS(C163:AG163,"日",C167:AG167,"")+COUNTIFS(C163:AG163,"日",C167:AG167,"●")+COUNTIFS(C163:AG163,"土",C167:AG167,"")+COUNTIFS(C163:AG163,"土",C167:AG167,"●")&lt;=COUNTIF(C167:AG167,"●"),"○",IF(AH167/AI167&gt;=2/7,"○","-"))))</f>
        <v/>
      </c>
      <c r="AM167" s="227" t="str">
        <f>IF(C161="","",AM159+AH167)</f>
        <v/>
      </c>
      <c r="AN167" s="228" t="str">
        <f>IF(C161="","",AN159+AI167)</f>
        <v/>
      </c>
      <c r="AO167" s="229" t="str">
        <f>IFERROR(AM167/AN167,"")</f>
        <v/>
      </c>
      <c r="AP167" s="231" t="str">
        <f>IF(C161="","",IF(C169="",IF(AM167/AN167&gt;=2/7,"OK","NG"),""))</f>
        <v/>
      </c>
      <c r="AQ167" s="263"/>
      <c r="AR167" s="263"/>
      <c r="AS167" s="263"/>
      <c r="AT167" s="263"/>
      <c r="AU167" s="263"/>
      <c r="AV167" s="263"/>
      <c r="AW167" s="263"/>
      <c r="AX167" s="263"/>
      <c r="AY167" s="263"/>
      <c r="AZ167" s="263"/>
      <c r="BA167" s="263"/>
      <c r="BB167" s="263"/>
      <c r="BC167" s="263"/>
      <c r="BD167" s="263"/>
      <c r="BE167" s="263"/>
      <c r="BF167" s="263"/>
      <c r="BG167" s="263"/>
      <c r="BH167" s="263"/>
      <c r="BI167" s="263"/>
      <c r="BJ167" s="263"/>
      <c r="BK167" s="263"/>
      <c r="BL167" s="263"/>
      <c r="BM167" s="263"/>
      <c r="BN167" s="263"/>
      <c r="BO167" s="263"/>
      <c r="BP167" s="263"/>
      <c r="BQ167" s="215"/>
    </row>
    <row r="168" spans="2:69" ht="18" customHeight="1" thickBot="1">
      <c r="AP168" s="224"/>
      <c r="AQ168" s="224"/>
      <c r="AR168" s="224"/>
      <c r="AS168" s="224"/>
      <c r="AT168" s="224"/>
      <c r="AU168" s="224"/>
      <c r="AV168" s="224"/>
      <c r="AW168" s="224"/>
      <c r="AX168" s="224"/>
      <c r="AY168" s="224"/>
      <c r="AZ168" s="224"/>
      <c r="BA168" s="224"/>
      <c r="BB168" s="224"/>
      <c r="BC168" s="224"/>
      <c r="BD168" s="224"/>
      <c r="BE168" s="224"/>
      <c r="BF168" s="224"/>
      <c r="BG168" s="224"/>
      <c r="BH168" s="224"/>
      <c r="BI168" s="224"/>
      <c r="BJ168" s="224"/>
      <c r="BK168" s="224"/>
      <c r="BL168" s="224"/>
      <c r="BM168" s="224"/>
      <c r="BN168" s="224"/>
      <c r="BO168" s="224"/>
      <c r="BP168" s="224"/>
      <c r="BQ168" s="232"/>
    </row>
    <row r="169" spans="2:69" ht="16.899999999999999" customHeight="1">
      <c r="B169" s="210" t="str">
        <f>IF(C169="","","月")</f>
        <v/>
      </c>
      <c r="C169" s="496" t="str">
        <f>IFERROR(IF(EOMONTH(C161,0)+1&gt;$L$5,"",EOMONTH(C161,0)+1),"")</f>
        <v/>
      </c>
      <c r="D169" s="497"/>
      <c r="E169" s="497"/>
      <c r="F169" s="497"/>
      <c r="G169" s="497"/>
      <c r="H169" s="497"/>
      <c r="I169" s="497"/>
      <c r="J169" s="497"/>
      <c r="K169" s="497"/>
      <c r="L169" s="497"/>
      <c r="M169" s="497"/>
      <c r="N169" s="497"/>
      <c r="O169" s="497"/>
      <c r="P169" s="497"/>
      <c r="Q169" s="497"/>
      <c r="R169" s="497"/>
      <c r="S169" s="497"/>
      <c r="T169" s="497"/>
      <c r="U169" s="497"/>
      <c r="V169" s="497"/>
      <c r="W169" s="497"/>
      <c r="X169" s="497"/>
      <c r="Y169" s="497"/>
      <c r="Z169" s="497"/>
      <c r="AA169" s="497"/>
      <c r="AB169" s="497"/>
      <c r="AC169" s="497"/>
      <c r="AD169" s="497"/>
      <c r="AE169" s="497"/>
      <c r="AF169" s="497"/>
      <c r="AG169" s="497"/>
      <c r="AH169" s="498" t="str">
        <f>IF(C169="","","月単位")</f>
        <v/>
      </c>
      <c r="AI169" s="499"/>
      <c r="AJ169" s="499"/>
      <c r="AK169" s="500"/>
      <c r="AL169" s="501"/>
      <c r="AM169" s="498" t="str">
        <f>IF(C169="","","累計")</f>
        <v/>
      </c>
      <c r="AN169" s="499"/>
      <c r="AO169" s="499"/>
      <c r="AP169" s="500"/>
      <c r="AQ169" s="260"/>
      <c r="AR169" s="260"/>
      <c r="AS169" s="260"/>
      <c r="AT169" s="260"/>
      <c r="AU169" s="260"/>
      <c r="AV169" s="260"/>
      <c r="AW169" s="260"/>
      <c r="AX169" s="260"/>
      <c r="AY169" s="260"/>
      <c r="AZ169" s="260"/>
      <c r="BA169" s="260"/>
      <c r="BB169" s="260"/>
      <c r="BC169" s="260"/>
      <c r="BD169" s="260"/>
      <c r="BE169" s="260"/>
      <c r="BF169" s="260"/>
      <c r="BG169" s="260"/>
      <c r="BH169" s="260"/>
      <c r="BI169" s="260"/>
      <c r="BJ169" s="260"/>
      <c r="BK169" s="260"/>
      <c r="BL169" s="260"/>
      <c r="BM169" s="260"/>
      <c r="BN169" s="260"/>
      <c r="BO169" s="260"/>
      <c r="BP169" s="260"/>
    </row>
    <row r="170" spans="2:69" ht="15" customHeight="1">
      <c r="B170" s="211" t="str">
        <f>IF(C169="","","日")</f>
        <v/>
      </c>
      <c r="C170" s="212" t="str">
        <f>IF($C169="","",IF($C169+COLUMN(C170)-COLUMN($B170)-1&gt;$L$5,"",IF($C169+COLUMN(C170)-COLUMN($B170)-1&gt;=EOMONTH($C169,0)+1,"",$C169+COLUMN(C170)-COLUMN($B170)-1)))</f>
        <v/>
      </c>
      <c r="D170" s="212" t="str">
        <f t="shared" ref="D170:AG170" si="57">IF($C169="","",IF($C169+COLUMN(D170)-COLUMN($B170)-1&gt;$L$5,"",IF($C169+COLUMN(D170)-COLUMN($B170)-1&gt;=EOMONTH($C169,0)+1,"",$C169+COLUMN(D170)-COLUMN($B170)-1)))</f>
        <v/>
      </c>
      <c r="E170" s="212" t="str">
        <f t="shared" si="57"/>
        <v/>
      </c>
      <c r="F170" s="212" t="str">
        <f t="shared" si="57"/>
        <v/>
      </c>
      <c r="G170" s="212" t="str">
        <f t="shared" si="57"/>
        <v/>
      </c>
      <c r="H170" s="212" t="str">
        <f t="shared" si="57"/>
        <v/>
      </c>
      <c r="I170" s="212" t="str">
        <f t="shared" si="57"/>
        <v/>
      </c>
      <c r="J170" s="212" t="str">
        <f t="shared" si="57"/>
        <v/>
      </c>
      <c r="K170" s="212" t="str">
        <f t="shared" si="57"/>
        <v/>
      </c>
      <c r="L170" s="212" t="str">
        <f t="shared" si="57"/>
        <v/>
      </c>
      <c r="M170" s="212" t="str">
        <f t="shared" si="57"/>
        <v/>
      </c>
      <c r="N170" s="212" t="str">
        <f t="shared" si="57"/>
        <v/>
      </c>
      <c r="O170" s="212" t="str">
        <f t="shared" si="57"/>
        <v/>
      </c>
      <c r="P170" s="212" t="str">
        <f t="shared" si="57"/>
        <v/>
      </c>
      <c r="Q170" s="212" t="str">
        <f t="shared" si="57"/>
        <v/>
      </c>
      <c r="R170" s="212" t="str">
        <f t="shared" si="57"/>
        <v/>
      </c>
      <c r="S170" s="212" t="str">
        <f t="shared" si="57"/>
        <v/>
      </c>
      <c r="T170" s="212" t="str">
        <f t="shared" si="57"/>
        <v/>
      </c>
      <c r="U170" s="212" t="str">
        <f t="shared" si="57"/>
        <v/>
      </c>
      <c r="V170" s="212" t="str">
        <f t="shared" si="57"/>
        <v/>
      </c>
      <c r="W170" s="212" t="str">
        <f t="shared" si="57"/>
        <v/>
      </c>
      <c r="X170" s="212" t="str">
        <f t="shared" si="57"/>
        <v/>
      </c>
      <c r="Y170" s="212" t="str">
        <f t="shared" si="57"/>
        <v/>
      </c>
      <c r="Z170" s="212" t="str">
        <f t="shared" si="57"/>
        <v/>
      </c>
      <c r="AA170" s="212" t="str">
        <f t="shared" si="57"/>
        <v/>
      </c>
      <c r="AB170" s="212" t="str">
        <f t="shared" si="57"/>
        <v/>
      </c>
      <c r="AC170" s="212" t="str">
        <f t="shared" si="57"/>
        <v/>
      </c>
      <c r="AD170" s="212" t="str">
        <f t="shared" si="57"/>
        <v/>
      </c>
      <c r="AE170" s="212" t="str">
        <f t="shared" si="57"/>
        <v/>
      </c>
      <c r="AF170" s="212" t="str">
        <f t="shared" si="57"/>
        <v/>
      </c>
      <c r="AG170" s="213" t="str">
        <f t="shared" si="57"/>
        <v/>
      </c>
      <c r="AH170" s="503" t="str">
        <f>IF(C169="","","　閉所日数計")</f>
        <v/>
      </c>
      <c r="AI170" s="504" t="str">
        <f>IF(C169="","","　対象日数計")</f>
        <v/>
      </c>
      <c r="AJ170" s="504" t="str">
        <f>IF(C169="","","　現場閉所率")</f>
        <v/>
      </c>
      <c r="AK170" s="505" t="str">
        <f>IF(C169="","","　達成状況")</f>
        <v/>
      </c>
      <c r="AL170" s="502"/>
      <c r="AM170" s="503" t="str">
        <f>IF(C169="","","　閉所日数計")</f>
        <v/>
      </c>
      <c r="AN170" s="504" t="str">
        <f>IF(C169="","","　対象日数計")</f>
        <v/>
      </c>
      <c r="AO170" s="504" t="str">
        <f>IF(C169="","","　現場閉所率")</f>
        <v/>
      </c>
      <c r="AP170" s="506" t="str">
        <f>IF(C169="","",IF(C177="","　達成状況",""))</f>
        <v/>
      </c>
      <c r="AQ170" s="265"/>
      <c r="AR170" s="265"/>
      <c r="AS170" s="265"/>
      <c r="AT170" s="265"/>
      <c r="AU170" s="265"/>
      <c r="AV170" s="265"/>
      <c r="AW170" s="265"/>
      <c r="AX170" s="265"/>
      <c r="AY170" s="265"/>
      <c r="AZ170" s="265"/>
      <c r="BA170" s="265"/>
      <c r="BB170" s="265"/>
      <c r="BC170" s="265"/>
      <c r="BD170" s="265"/>
      <c r="BE170" s="265"/>
      <c r="BF170" s="265"/>
      <c r="BG170" s="265"/>
      <c r="BH170" s="265"/>
      <c r="BI170" s="265"/>
      <c r="BJ170" s="265"/>
      <c r="BK170" s="265"/>
      <c r="BL170" s="265"/>
      <c r="BM170" s="265"/>
      <c r="BN170" s="265"/>
      <c r="BO170" s="265"/>
      <c r="BP170" s="265"/>
    </row>
    <row r="171" spans="2:69" ht="15" customHeight="1">
      <c r="B171" s="211" t="str">
        <f>IF(C169="","","曜日")</f>
        <v/>
      </c>
      <c r="C171" s="214" t="str">
        <f>IFERROR(IF(COUNTIF(BD!$F$3:$F$281,週休2日計画実績表!C170)&gt;0,"休",IF(OR(WEEKDAY(C170)=1,WEEKDAY(C170)=7),TEXT(C170,"aaa"),IF(COUNTIF(BD!$B$3:$B$548,週休2日計画実績表!C170)&gt;0,"祝",週休2日計画実績表!C170))),"")</f>
        <v/>
      </c>
      <c r="D171" s="214" t="str">
        <f>IFERROR(IF(COUNTIF(BD!$F$3:$F$281,週休2日計画実績表!D170)&gt;0,"休",IF(OR(WEEKDAY(D170)=1,WEEKDAY(D170)=7),TEXT(D170,"aaa"),IF(COUNTIF(BD!$B$3:$B$548,週休2日計画実績表!D170)&gt;0,"祝",週休2日計画実績表!D170))),"")</f>
        <v/>
      </c>
      <c r="E171" s="214" t="str">
        <f>IFERROR(IF(COUNTIF(BD!$F$3:$F$281,週休2日計画実績表!E170)&gt;0,"休",IF(OR(WEEKDAY(E170)=1,WEEKDAY(E170)=7),TEXT(E170,"aaa"),IF(COUNTIF(BD!$B$3:$B$548,週休2日計画実績表!E170)&gt;0,"祝",週休2日計画実績表!E170))),"")</f>
        <v/>
      </c>
      <c r="F171" s="214" t="str">
        <f>IFERROR(IF(COUNTIF(BD!$F$3:$F$281,週休2日計画実績表!F170)&gt;0,"休",IF(OR(WEEKDAY(F170)=1,WEEKDAY(F170)=7),TEXT(F170,"aaa"),IF(COUNTIF(BD!$B$3:$B$548,週休2日計画実績表!F170)&gt;0,"祝",週休2日計画実績表!F170))),"")</f>
        <v/>
      </c>
      <c r="G171" s="214" t="str">
        <f>IFERROR(IF(COUNTIF(BD!$F$3:$F$281,週休2日計画実績表!G170)&gt;0,"休",IF(OR(WEEKDAY(G170)=1,WEEKDAY(G170)=7),TEXT(G170,"aaa"),IF(COUNTIF(BD!$B$3:$B$548,週休2日計画実績表!G170)&gt;0,"祝",週休2日計画実績表!G170))),"")</f>
        <v/>
      </c>
      <c r="H171" s="214" t="str">
        <f>IFERROR(IF(COUNTIF(BD!$F$3:$F$281,週休2日計画実績表!H170)&gt;0,"休",IF(OR(WEEKDAY(H170)=1,WEEKDAY(H170)=7),TEXT(H170,"aaa"),IF(COUNTIF(BD!$B$3:$B$548,週休2日計画実績表!H170)&gt;0,"祝",週休2日計画実績表!H170))),"")</f>
        <v/>
      </c>
      <c r="I171" s="214" t="str">
        <f>IFERROR(IF(COUNTIF(BD!$F$3:$F$281,週休2日計画実績表!I170)&gt;0,"休",IF(OR(WEEKDAY(I170)=1,WEEKDAY(I170)=7),TEXT(I170,"aaa"),IF(COUNTIF(BD!$B$3:$B$548,週休2日計画実績表!I170)&gt;0,"祝",週休2日計画実績表!I170))),"")</f>
        <v/>
      </c>
      <c r="J171" s="214" t="str">
        <f>IFERROR(IF(COUNTIF(BD!$F$3:$F$281,週休2日計画実績表!J170)&gt;0,"休",IF(OR(WEEKDAY(J170)=1,WEEKDAY(J170)=7),TEXT(J170,"aaa"),IF(COUNTIF(BD!$B$3:$B$548,週休2日計画実績表!J170)&gt;0,"祝",週休2日計画実績表!J170))),"")</f>
        <v/>
      </c>
      <c r="K171" s="214" t="str">
        <f>IFERROR(IF(COUNTIF(BD!$F$3:$F$281,週休2日計画実績表!K170)&gt;0,"休",IF(OR(WEEKDAY(K170)=1,WEEKDAY(K170)=7),TEXT(K170,"aaa"),IF(COUNTIF(BD!$B$3:$B$548,週休2日計画実績表!K170)&gt;0,"祝",週休2日計画実績表!K170))),"")</f>
        <v/>
      </c>
      <c r="L171" s="214" t="str">
        <f>IFERROR(IF(COUNTIF(BD!$F$3:$F$281,週休2日計画実績表!L170)&gt;0,"休",IF(OR(WEEKDAY(L170)=1,WEEKDAY(L170)=7),TEXT(L170,"aaa"),IF(COUNTIF(BD!$B$3:$B$548,週休2日計画実績表!L170)&gt;0,"祝",週休2日計画実績表!L170))),"")</f>
        <v/>
      </c>
      <c r="M171" s="214" t="str">
        <f>IFERROR(IF(COUNTIF(BD!$F$3:$F$281,週休2日計画実績表!M170)&gt;0,"休",IF(OR(WEEKDAY(M170)=1,WEEKDAY(M170)=7),TEXT(M170,"aaa"),IF(COUNTIF(BD!$B$3:$B$548,週休2日計画実績表!M170)&gt;0,"祝",週休2日計画実績表!M170))),"")</f>
        <v/>
      </c>
      <c r="N171" s="214" t="str">
        <f>IFERROR(IF(COUNTIF(BD!$F$3:$F$281,週休2日計画実績表!N170)&gt;0,"休",IF(OR(WEEKDAY(N170)=1,WEEKDAY(N170)=7),TEXT(N170,"aaa"),IF(COUNTIF(BD!$B$3:$B$548,週休2日計画実績表!N170)&gt;0,"祝",週休2日計画実績表!N170))),"")</f>
        <v/>
      </c>
      <c r="O171" s="214" t="str">
        <f>IFERROR(IF(COUNTIF(BD!$F$3:$F$281,週休2日計画実績表!O170)&gt;0,"休",IF(OR(WEEKDAY(O170)=1,WEEKDAY(O170)=7),TEXT(O170,"aaa"),IF(COUNTIF(BD!$B$3:$B$548,週休2日計画実績表!O170)&gt;0,"祝",週休2日計画実績表!O170))),"")</f>
        <v/>
      </c>
      <c r="P171" s="214" t="str">
        <f>IFERROR(IF(COUNTIF(BD!$F$3:$F$281,週休2日計画実績表!P170)&gt;0,"休",IF(OR(WEEKDAY(P170)=1,WEEKDAY(P170)=7),TEXT(P170,"aaa"),IF(COUNTIF(BD!$B$3:$B$548,週休2日計画実績表!P170)&gt;0,"祝",週休2日計画実績表!P170))),"")</f>
        <v/>
      </c>
      <c r="Q171" s="214" t="str">
        <f>IFERROR(IF(COUNTIF(BD!$F$3:$F$281,週休2日計画実績表!Q170)&gt;0,"休",IF(OR(WEEKDAY(Q170)=1,WEEKDAY(Q170)=7),TEXT(Q170,"aaa"),IF(COUNTIF(BD!$B$3:$B$548,週休2日計画実績表!Q170)&gt;0,"祝",週休2日計画実績表!Q170))),"")</f>
        <v/>
      </c>
      <c r="R171" s="214" t="str">
        <f>IFERROR(IF(COUNTIF(BD!$F$3:$F$281,週休2日計画実績表!R170)&gt;0,"休",IF(OR(WEEKDAY(R170)=1,WEEKDAY(R170)=7),TEXT(R170,"aaa"),IF(COUNTIF(BD!$B$3:$B$548,週休2日計画実績表!R170)&gt;0,"祝",週休2日計画実績表!R170))),"")</f>
        <v/>
      </c>
      <c r="S171" s="214" t="str">
        <f>IFERROR(IF(COUNTIF(BD!$F$3:$F$281,週休2日計画実績表!S170)&gt;0,"休",IF(OR(WEEKDAY(S170)=1,WEEKDAY(S170)=7),TEXT(S170,"aaa"),IF(COUNTIF(BD!$B$3:$B$548,週休2日計画実績表!S170)&gt;0,"祝",週休2日計画実績表!S170))),"")</f>
        <v/>
      </c>
      <c r="T171" s="214" t="str">
        <f>IFERROR(IF(COUNTIF(BD!$F$3:$F$281,週休2日計画実績表!T170)&gt;0,"休",IF(OR(WEEKDAY(T170)=1,WEEKDAY(T170)=7),TEXT(T170,"aaa"),IF(COUNTIF(BD!$B$3:$B$548,週休2日計画実績表!T170)&gt;0,"祝",週休2日計画実績表!T170))),"")</f>
        <v/>
      </c>
      <c r="U171" s="214" t="str">
        <f>IFERROR(IF(COUNTIF(BD!$F$3:$F$281,週休2日計画実績表!U170)&gt;0,"休",IF(OR(WEEKDAY(U170)=1,WEEKDAY(U170)=7),TEXT(U170,"aaa"),IF(COUNTIF(BD!$B$3:$B$548,週休2日計画実績表!U170)&gt;0,"祝",週休2日計画実績表!U170))),"")</f>
        <v/>
      </c>
      <c r="V171" s="214" t="str">
        <f>IFERROR(IF(COUNTIF(BD!$F$3:$F$281,週休2日計画実績表!V170)&gt;0,"休",IF(OR(WEEKDAY(V170)=1,WEEKDAY(V170)=7),TEXT(V170,"aaa"),IF(COUNTIF(BD!$B$3:$B$548,週休2日計画実績表!V170)&gt;0,"祝",週休2日計画実績表!V170))),"")</f>
        <v/>
      </c>
      <c r="W171" s="214" t="str">
        <f>IFERROR(IF(COUNTIF(BD!$F$3:$F$281,週休2日計画実績表!W170)&gt;0,"休",IF(OR(WEEKDAY(W170)=1,WEEKDAY(W170)=7),TEXT(W170,"aaa"),IF(COUNTIF(BD!$B$3:$B$548,週休2日計画実績表!W170)&gt;0,"祝",週休2日計画実績表!W170))),"")</f>
        <v/>
      </c>
      <c r="X171" s="214" t="str">
        <f>IFERROR(IF(COUNTIF(BD!$F$3:$F$281,週休2日計画実績表!X170)&gt;0,"休",IF(OR(WEEKDAY(X170)=1,WEEKDAY(X170)=7),TEXT(X170,"aaa"),IF(COUNTIF(BD!$B$3:$B$548,週休2日計画実績表!X170)&gt;0,"祝",週休2日計画実績表!X170))),"")</f>
        <v/>
      </c>
      <c r="Y171" s="214" t="str">
        <f>IFERROR(IF(COUNTIF(BD!$F$3:$F$281,週休2日計画実績表!Y170)&gt;0,"休",IF(OR(WEEKDAY(Y170)=1,WEEKDAY(Y170)=7),TEXT(Y170,"aaa"),IF(COUNTIF(BD!$B$3:$B$548,週休2日計画実績表!Y170)&gt;0,"祝",週休2日計画実績表!Y170))),"")</f>
        <v/>
      </c>
      <c r="Z171" s="214" t="str">
        <f>IFERROR(IF(COUNTIF(BD!$F$3:$F$281,週休2日計画実績表!Z170)&gt;0,"休",IF(OR(WEEKDAY(Z170)=1,WEEKDAY(Z170)=7),TEXT(Z170,"aaa"),IF(COUNTIF(BD!$B$3:$B$548,週休2日計画実績表!Z170)&gt;0,"祝",週休2日計画実績表!Z170))),"")</f>
        <v/>
      </c>
      <c r="AA171" s="214" t="str">
        <f>IFERROR(IF(COUNTIF(BD!$F$3:$F$281,週休2日計画実績表!AA170)&gt;0,"休",IF(OR(WEEKDAY(AA170)=1,WEEKDAY(AA170)=7),TEXT(AA170,"aaa"),IF(COUNTIF(BD!$B$3:$B$548,週休2日計画実績表!AA170)&gt;0,"祝",週休2日計画実績表!AA170))),"")</f>
        <v/>
      </c>
      <c r="AB171" s="214" t="str">
        <f>IFERROR(IF(COUNTIF(BD!$F$3:$F$281,週休2日計画実績表!AB170)&gt;0,"休",IF(OR(WEEKDAY(AB170)=1,WEEKDAY(AB170)=7),TEXT(AB170,"aaa"),IF(COUNTIF(BD!$B$3:$B$548,週休2日計画実績表!AB170)&gt;0,"祝",週休2日計画実績表!AB170))),"")</f>
        <v/>
      </c>
      <c r="AC171" s="214" t="str">
        <f>IFERROR(IF(COUNTIF(BD!$F$3:$F$281,週休2日計画実績表!AC170)&gt;0,"休",IF(OR(WEEKDAY(AC170)=1,WEEKDAY(AC170)=7),TEXT(AC170,"aaa"),IF(COUNTIF(BD!$B$3:$B$548,週休2日計画実績表!AC170)&gt;0,"祝",週休2日計画実績表!AC170))),"")</f>
        <v/>
      </c>
      <c r="AD171" s="214" t="str">
        <f>IFERROR(IF(COUNTIF(BD!$F$3:$F$281,週休2日計画実績表!AD170)&gt;0,"休",IF(OR(WEEKDAY(AD170)=1,WEEKDAY(AD170)=7),TEXT(AD170,"aaa"),IF(COUNTIF(BD!$B$3:$B$548,週休2日計画実績表!AD170)&gt;0,"祝",週休2日計画実績表!AD170))),"")</f>
        <v/>
      </c>
      <c r="AE171" s="214" t="str">
        <f>IFERROR(IF(COUNTIF(BD!$F$3:$F$281,週休2日計画実績表!AE170)&gt;0,"休",IF(OR(WEEKDAY(AE170)=1,WEEKDAY(AE170)=7),TEXT(AE170,"aaa"),IF(COUNTIF(BD!$B$3:$B$548,週休2日計画実績表!AE170)&gt;0,"祝",週休2日計画実績表!AE170))),"")</f>
        <v/>
      </c>
      <c r="AF171" s="214" t="str">
        <f>IFERROR(IF(COUNTIF(BD!$F$3:$F$281,週休2日計画実績表!AF170)&gt;0,"休",IF(OR(WEEKDAY(AF170)=1,WEEKDAY(AF170)=7),TEXT(AF170,"aaa"),IF(COUNTIF(BD!$B$3:$B$548,週休2日計画実績表!AF170)&gt;0,"祝",週休2日計画実績表!AF170))),"")</f>
        <v/>
      </c>
      <c r="AG171" s="233" t="str">
        <f>IFERROR(IF(COUNTIF(BD!$F$3:$F$281,週休2日計画実績表!AG170)&gt;0,"休",IF(OR(WEEKDAY(AG170)=1,WEEKDAY(AG170)=7),TEXT(AG170,"aaa"),IF(COUNTIF(BD!$B$3:$B$548,週休2日計画実績表!AG170)&gt;0,"祝",週休2日計画実績表!AG170))),"")</f>
        <v/>
      </c>
      <c r="AH171" s="503"/>
      <c r="AI171" s="504"/>
      <c r="AJ171" s="504"/>
      <c r="AK171" s="505"/>
      <c r="AL171" s="502"/>
      <c r="AM171" s="503"/>
      <c r="AN171" s="504"/>
      <c r="AO171" s="504"/>
      <c r="AP171" s="506"/>
      <c r="AQ171" s="265"/>
      <c r="AR171" s="265"/>
      <c r="AS171" s="265"/>
      <c r="AT171" s="265"/>
      <c r="AU171" s="265"/>
      <c r="AV171" s="265"/>
      <c r="AW171" s="265"/>
      <c r="AX171" s="265"/>
      <c r="AY171" s="265"/>
      <c r="AZ171" s="265"/>
      <c r="BA171" s="265"/>
      <c r="BB171" s="265"/>
      <c r="BC171" s="265"/>
      <c r="BD171" s="265"/>
      <c r="BE171" s="265"/>
      <c r="BF171" s="265"/>
      <c r="BG171" s="265"/>
      <c r="BH171" s="265"/>
      <c r="BI171" s="265"/>
      <c r="BJ171" s="265"/>
      <c r="BK171" s="265"/>
      <c r="BL171" s="265"/>
      <c r="BM171" s="265"/>
      <c r="BN171" s="265"/>
      <c r="BO171" s="265"/>
      <c r="BP171" s="265"/>
      <c r="BQ171" s="215"/>
    </row>
    <row r="172" spans="2:69" ht="15" hidden="1" customHeight="1">
      <c r="B172" s="211"/>
      <c r="C172" s="214" t="str">
        <f t="shared" ref="C172:F172" si="58">IF(OR(C171="",C171="休"),"","有")</f>
        <v/>
      </c>
      <c r="D172" s="214" t="str">
        <f t="shared" si="58"/>
        <v/>
      </c>
      <c r="E172" s="214" t="str">
        <f t="shared" si="58"/>
        <v/>
      </c>
      <c r="F172" s="214" t="str">
        <f t="shared" si="58"/>
        <v/>
      </c>
      <c r="G172" s="214" t="str">
        <f>IF(OR(G171="",G171="休"),"","有")</f>
        <v/>
      </c>
      <c r="H172" s="214" t="str">
        <f t="shared" ref="H172:AG172" si="59">IF(OR(H171="",H171="休"),"","有")</f>
        <v/>
      </c>
      <c r="I172" s="214" t="str">
        <f t="shared" si="59"/>
        <v/>
      </c>
      <c r="J172" s="214" t="str">
        <f t="shared" si="59"/>
        <v/>
      </c>
      <c r="K172" s="214" t="str">
        <f t="shared" si="59"/>
        <v/>
      </c>
      <c r="L172" s="214" t="str">
        <f t="shared" si="59"/>
        <v/>
      </c>
      <c r="M172" s="214" t="str">
        <f t="shared" si="59"/>
        <v/>
      </c>
      <c r="N172" s="214" t="str">
        <f t="shared" si="59"/>
        <v/>
      </c>
      <c r="O172" s="214" t="str">
        <f t="shared" si="59"/>
        <v/>
      </c>
      <c r="P172" s="214" t="str">
        <f t="shared" si="59"/>
        <v/>
      </c>
      <c r="Q172" s="214" t="str">
        <f t="shared" si="59"/>
        <v/>
      </c>
      <c r="R172" s="214" t="str">
        <f t="shared" si="59"/>
        <v/>
      </c>
      <c r="S172" s="214" t="str">
        <f t="shared" si="59"/>
        <v/>
      </c>
      <c r="T172" s="214" t="str">
        <f t="shared" si="59"/>
        <v/>
      </c>
      <c r="U172" s="214" t="str">
        <f t="shared" si="59"/>
        <v/>
      </c>
      <c r="V172" s="214" t="str">
        <f t="shared" si="59"/>
        <v/>
      </c>
      <c r="W172" s="214" t="str">
        <f t="shared" si="59"/>
        <v/>
      </c>
      <c r="X172" s="214" t="str">
        <f t="shared" si="59"/>
        <v/>
      </c>
      <c r="Y172" s="214" t="str">
        <f t="shared" si="59"/>
        <v/>
      </c>
      <c r="Z172" s="214" t="str">
        <f t="shared" si="59"/>
        <v/>
      </c>
      <c r="AA172" s="214" t="str">
        <f t="shared" si="59"/>
        <v/>
      </c>
      <c r="AB172" s="214" t="str">
        <f t="shared" si="59"/>
        <v/>
      </c>
      <c r="AC172" s="214" t="str">
        <f t="shared" si="59"/>
        <v/>
      </c>
      <c r="AD172" s="214" t="str">
        <f t="shared" si="59"/>
        <v/>
      </c>
      <c r="AE172" s="214" t="str">
        <f t="shared" si="59"/>
        <v/>
      </c>
      <c r="AF172" s="214" t="str">
        <f t="shared" si="59"/>
        <v/>
      </c>
      <c r="AG172" s="233" t="str">
        <f t="shared" si="59"/>
        <v/>
      </c>
      <c r="AH172" s="503"/>
      <c r="AI172" s="504"/>
      <c r="AJ172" s="504"/>
      <c r="AK172" s="505"/>
      <c r="AL172" s="502"/>
      <c r="AM172" s="503"/>
      <c r="AN172" s="504"/>
      <c r="AO172" s="504"/>
      <c r="AP172" s="506"/>
      <c r="AQ172" s="265"/>
      <c r="AR172" s="265"/>
      <c r="AS172" s="265"/>
      <c r="AT172" s="265"/>
      <c r="AU172" s="265"/>
      <c r="AV172" s="265"/>
      <c r="AW172" s="265"/>
      <c r="AX172" s="265"/>
      <c r="AY172" s="265"/>
      <c r="AZ172" s="265"/>
      <c r="BA172" s="265"/>
      <c r="BB172" s="265"/>
      <c r="BC172" s="265"/>
      <c r="BD172" s="265"/>
      <c r="BE172" s="265"/>
      <c r="BF172" s="265"/>
      <c r="BG172" s="265"/>
      <c r="BH172" s="265"/>
      <c r="BI172" s="265"/>
      <c r="BJ172" s="265"/>
      <c r="BK172" s="265"/>
      <c r="BL172" s="265"/>
      <c r="BM172" s="265"/>
      <c r="BN172" s="265"/>
      <c r="BO172" s="265"/>
      <c r="BP172" s="265"/>
      <c r="BQ172" s="215"/>
    </row>
    <row r="173" spans="2:69" s="220" customFormat="1" ht="60" customHeight="1">
      <c r="B173" s="216" t="str">
        <f>IF(C169="","","行事")</f>
        <v/>
      </c>
      <c r="C173" s="217"/>
      <c r="D173" s="217"/>
      <c r="E173" s="217"/>
      <c r="F173" s="217"/>
      <c r="G173" s="217"/>
      <c r="H173" s="217"/>
      <c r="I173" s="217"/>
      <c r="J173" s="217"/>
      <c r="K173" s="217"/>
      <c r="L173" s="217"/>
      <c r="M173" s="217"/>
      <c r="N173" s="217"/>
      <c r="O173" s="217"/>
      <c r="P173" s="217"/>
      <c r="Q173" s="217"/>
      <c r="R173" s="217"/>
      <c r="S173" s="217"/>
      <c r="T173" s="217"/>
      <c r="U173" s="217"/>
      <c r="V173" s="217"/>
      <c r="W173" s="217"/>
      <c r="X173" s="217"/>
      <c r="Y173" s="217"/>
      <c r="Z173" s="217"/>
      <c r="AA173" s="217"/>
      <c r="AB173" s="217"/>
      <c r="AC173" s="217"/>
      <c r="AD173" s="217"/>
      <c r="AE173" s="217"/>
      <c r="AF173" s="217"/>
      <c r="AG173" s="218"/>
      <c r="AH173" s="503"/>
      <c r="AI173" s="504"/>
      <c r="AJ173" s="504"/>
      <c r="AK173" s="505"/>
      <c r="AL173" s="502"/>
      <c r="AM173" s="503"/>
      <c r="AN173" s="504"/>
      <c r="AO173" s="504"/>
      <c r="AP173" s="506"/>
      <c r="AQ173" s="265"/>
      <c r="AR173" s="265"/>
      <c r="AS173" s="265"/>
      <c r="AT173" s="265"/>
      <c r="AU173" s="265"/>
      <c r="AV173" s="265"/>
      <c r="AW173" s="265"/>
      <c r="AX173" s="265"/>
      <c r="AY173" s="265"/>
      <c r="AZ173" s="265"/>
      <c r="BA173" s="265"/>
      <c r="BB173" s="265"/>
      <c r="BC173" s="265"/>
      <c r="BD173" s="265"/>
      <c r="BE173" s="265"/>
      <c r="BF173" s="265"/>
      <c r="BG173" s="265"/>
      <c r="BH173" s="265"/>
      <c r="BI173" s="265"/>
      <c r="BJ173" s="265"/>
      <c r="BK173" s="265"/>
      <c r="BL173" s="265"/>
      <c r="BM173" s="265"/>
      <c r="BN173" s="265"/>
      <c r="BO173" s="265"/>
      <c r="BP173" s="265"/>
      <c r="BQ173" s="219"/>
    </row>
    <row r="174" spans="2:69" s="224" customFormat="1" ht="15" customHeight="1">
      <c r="B174" s="211" t="str">
        <f>IF(C169="","","計画")</f>
        <v/>
      </c>
      <c r="C174" s="221"/>
      <c r="D174" s="221"/>
      <c r="E174" s="221"/>
      <c r="F174" s="221"/>
      <c r="G174" s="221"/>
      <c r="H174" s="221"/>
      <c r="I174" s="221"/>
      <c r="J174" s="221"/>
      <c r="K174" s="221"/>
      <c r="L174" s="221"/>
      <c r="M174" s="221"/>
      <c r="N174" s="221"/>
      <c r="O174" s="221"/>
      <c r="P174" s="221"/>
      <c r="Q174" s="221"/>
      <c r="R174" s="221"/>
      <c r="S174" s="221"/>
      <c r="T174" s="221"/>
      <c r="U174" s="221"/>
      <c r="V174" s="221"/>
      <c r="W174" s="221"/>
      <c r="X174" s="221"/>
      <c r="Y174" s="221"/>
      <c r="Z174" s="221"/>
      <c r="AA174" s="221"/>
      <c r="AB174" s="221"/>
      <c r="AC174" s="221"/>
      <c r="AD174" s="221"/>
      <c r="AE174" s="221"/>
      <c r="AF174" s="221"/>
      <c r="AG174" s="235"/>
      <c r="AH174" s="211" t="str">
        <f>IF(C169="","",COUNTIF(C174:AG174,"○"))</f>
        <v/>
      </c>
      <c r="AI174" s="221" t="str">
        <f>IF(C169="","",COUNTA(C170:AG170)-COUNTIF(C172:AG172,"")-COUNTIF(C174:AG174,"/"))</f>
        <v/>
      </c>
      <c r="AJ174" s="222" t="str">
        <f>IF(C169="","",IFERROR(AH174/AI174,""))</f>
        <v/>
      </c>
      <c r="AK174" s="223" t="str">
        <f>IF(C169="","",IF(AI174=0,"",IF(COUNTIFS(C171:AG171,"日",C174:AG174,"")+COUNTIFS(C171:AG171,"日",C174:AG174,"○")+COUNTIFS(C171:AG171,"土",C174:AG174,"")+COUNTIFS(C171:AG171,"土",C174:AG174,"○")&lt;=COUNTIF(C174:AG174,"○"),"○",IF(AH174/AI174&gt;=2/7,"○","-"))))</f>
        <v/>
      </c>
      <c r="AM174" s="211" t="str">
        <f>IF(C169="","",AM166+AH174)</f>
        <v/>
      </c>
      <c r="AN174" s="221" t="str">
        <f>IF(C169="","",AN166+AI174)</f>
        <v/>
      </c>
      <c r="AO174" s="222" t="str">
        <f>IFERROR(AM174/AN174,"")</f>
        <v/>
      </c>
      <c r="AP174" s="225" t="str">
        <f>IF(C169="","",IF(C177="",IF(AM174/AN174&gt;=2/7,"OK","NG"),""))</f>
        <v/>
      </c>
      <c r="AQ174" s="262"/>
      <c r="AR174" s="262"/>
      <c r="AS174" s="262"/>
      <c r="AT174" s="262"/>
      <c r="AU174" s="262"/>
      <c r="AV174" s="262"/>
      <c r="AW174" s="262"/>
      <c r="AX174" s="262"/>
      <c r="AY174" s="262"/>
      <c r="AZ174" s="262"/>
      <c r="BA174" s="262"/>
      <c r="BB174" s="262"/>
      <c r="BC174" s="262"/>
      <c r="BD174" s="262"/>
      <c r="BE174" s="262"/>
      <c r="BF174" s="262"/>
      <c r="BG174" s="262"/>
      <c r="BH174" s="262"/>
      <c r="BI174" s="262"/>
      <c r="BJ174" s="262"/>
      <c r="BK174" s="262"/>
      <c r="BL174" s="262"/>
      <c r="BM174" s="262"/>
      <c r="BN174" s="262"/>
      <c r="BO174" s="262"/>
      <c r="BP174" s="262"/>
      <c r="BQ174" s="226"/>
    </row>
    <row r="175" spans="2:69" s="224" customFormat="1" ht="15" customHeight="1" thickBot="1">
      <c r="B175" s="227" t="str">
        <f>IF(C169="","","実施")</f>
        <v/>
      </c>
      <c r="C175" s="228"/>
      <c r="D175" s="228"/>
      <c r="E175" s="228"/>
      <c r="F175" s="228"/>
      <c r="G175" s="228"/>
      <c r="H175" s="228"/>
      <c r="I175" s="228"/>
      <c r="J175" s="228"/>
      <c r="K175" s="228"/>
      <c r="L175" s="228"/>
      <c r="M175" s="228"/>
      <c r="N175" s="228"/>
      <c r="O175" s="228"/>
      <c r="P175" s="228"/>
      <c r="Q175" s="228"/>
      <c r="R175" s="228"/>
      <c r="S175" s="228"/>
      <c r="T175" s="228"/>
      <c r="U175" s="228"/>
      <c r="V175" s="228"/>
      <c r="W175" s="228"/>
      <c r="X175" s="228"/>
      <c r="Y175" s="228"/>
      <c r="Z175" s="228"/>
      <c r="AA175" s="228"/>
      <c r="AB175" s="228"/>
      <c r="AC175" s="228"/>
      <c r="AD175" s="228"/>
      <c r="AE175" s="228"/>
      <c r="AF175" s="228"/>
      <c r="AG175" s="234"/>
      <c r="AH175" s="227" t="str">
        <f>IF(C169="","",COUNTIF(C175:AG175,"●"))</f>
        <v/>
      </c>
      <c r="AI175" s="228" t="str">
        <f>IF(C169="","",COUNTA(C170:AG170)-COUNTIF(C172:AG172,"")-COUNTIF(C175:AG175,"/"))</f>
        <v/>
      </c>
      <c r="AJ175" s="229" t="str">
        <f>IF(C169="","",IFERROR(AH175/AI175,""))</f>
        <v/>
      </c>
      <c r="AK175" s="230" t="str">
        <f>IF(C169="","",IF(AI175=0,"",IF(COUNTIFS(C171:AG171,"日",C175:AG175,"")+COUNTIFS(C171:AG171,"日",C175:AG175,"●")+COUNTIFS(C171:AG171,"土",C175:AG175,"")+COUNTIFS(C171:AG171,"土",C175:AG175,"●")&lt;=COUNTIF(C175:AG175,"●"),"○",IF(AH175/AI175&gt;=2/7,"○","-"))))</f>
        <v/>
      </c>
      <c r="AM175" s="227" t="str">
        <f>IF(C169="","",AM167+AH175)</f>
        <v/>
      </c>
      <c r="AN175" s="228" t="str">
        <f>IF(C169="","",AN167+AI175)</f>
        <v/>
      </c>
      <c r="AO175" s="229" t="str">
        <f>IFERROR(AM175/AN175,"")</f>
        <v/>
      </c>
      <c r="AP175" s="231" t="str">
        <f>IF(C169="","",IF(C177="",IF(AM175/AN175&gt;=2/7,"OK","NG"),""))</f>
        <v/>
      </c>
      <c r="AQ175" s="263"/>
      <c r="AR175" s="263"/>
      <c r="AS175" s="263"/>
      <c r="AT175" s="263"/>
      <c r="AU175" s="263"/>
      <c r="AV175" s="263"/>
      <c r="AW175" s="263"/>
      <c r="AX175" s="263"/>
      <c r="AY175" s="263"/>
      <c r="AZ175" s="263"/>
      <c r="BA175" s="263"/>
      <c r="BB175" s="263"/>
      <c r="BC175" s="263"/>
      <c r="BD175" s="263"/>
      <c r="BE175" s="263"/>
      <c r="BF175" s="263"/>
      <c r="BG175" s="263"/>
      <c r="BH175" s="263"/>
      <c r="BI175" s="263"/>
      <c r="BJ175" s="263"/>
      <c r="BK175" s="263"/>
      <c r="BL175" s="263"/>
      <c r="BM175" s="263"/>
      <c r="BN175" s="263"/>
      <c r="BO175" s="263"/>
      <c r="BP175" s="263"/>
      <c r="BQ175" s="215"/>
    </row>
    <row r="176" spans="2:69" ht="18" customHeight="1" thickBot="1">
      <c r="AP176" s="224"/>
      <c r="AQ176" s="224"/>
      <c r="AR176" s="224"/>
      <c r="AS176" s="224"/>
      <c r="AT176" s="224"/>
      <c r="AU176" s="224"/>
      <c r="AV176" s="224"/>
      <c r="AW176" s="224"/>
      <c r="AX176" s="224"/>
      <c r="AY176" s="224"/>
      <c r="AZ176" s="224"/>
      <c r="BA176" s="224"/>
      <c r="BB176" s="224"/>
      <c r="BC176" s="224"/>
      <c r="BD176" s="224"/>
      <c r="BE176" s="224"/>
      <c r="BF176" s="224"/>
      <c r="BG176" s="224"/>
      <c r="BH176" s="224"/>
      <c r="BI176" s="224"/>
      <c r="BJ176" s="224"/>
      <c r="BK176" s="224"/>
      <c r="BL176" s="224"/>
      <c r="BM176" s="224"/>
      <c r="BN176" s="224"/>
      <c r="BO176" s="224"/>
      <c r="BP176" s="224"/>
      <c r="BQ176" s="232"/>
    </row>
    <row r="177" spans="2:69" ht="16.899999999999999" customHeight="1">
      <c r="B177" s="210" t="str">
        <f>IF(C177="","","月")</f>
        <v/>
      </c>
      <c r="C177" s="496" t="str">
        <f>IFERROR(IF(EOMONTH(C169,0)+1&gt;$L$5,"",EOMONTH(C169,0)+1),"")</f>
        <v/>
      </c>
      <c r="D177" s="497"/>
      <c r="E177" s="497"/>
      <c r="F177" s="497"/>
      <c r="G177" s="497"/>
      <c r="H177" s="497"/>
      <c r="I177" s="497"/>
      <c r="J177" s="497"/>
      <c r="K177" s="497"/>
      <c r="L177" s="497"/>
      <c r="M177" s="497"/>
      <c r="N177" s="497"/>
      <c r="O177" s="497"/>
      <c r="P177" s="497"/>
      <c r="Q177" s="497"/>
      <c r="R177" s="497"/>
      <c r="S177" s="497"/>
      <c r="T177" s="497"/>
      <c r="U177" s="497"/>
      <c r="V177" s="497"/>
      <c r="W177" s="497"/>
      <c r="X177" s="497"/>
      <c r="Y177" s="497"/>
      <c r="Z177" s="497"/>
      <c r="AA177" s="497"/>
      <c r="AB177" s="497"/>
      <c r="AC177" s="497"/>
      <c r="AD177" s="497"/>
      <c r="AE177" s="497"/>
      <c r="AF177" s="497"/>
      <c r="AG177" s="497"/>
      <c r="AH177" s="498" t="str">
        <f>IF(C177="","","月単位")</f>
        <v/>
      </c>
      <c r="AI177" s="499"/>
      <c r="AJ177" s="499"/>
      <c r="AK177" s="500"/>
      <c r="AL177" s="501"/>
      <c r="AM177" s="498" t="str">
        <f>IF(C177="","","累計")</f>
        <v/>
      </c>
      <c r="AN177" s="499"/>
      <c r="AO177" s="499"/>
      <c r="AP177" s="500"/>
      <c r="AQ177" s="260"/>
      <c r="AR177" s="260"/>
      <c r="AS177" s="260"/>
      <c r="AT177" s="260"/>
      <c r="AU177" s="260"/>
      <c r="AV177" s="260"/>
      <c r="AW177" s="260"/>
      <c r="AX177" s="260"/>
      <c r="AY177" s="260"/>
      <c r="AZ177" s="260"/>
      <c r="BA177" s="260"/>
      <c r="BB177" s="260"/>
      <c r="BC177" s="260"/>
      <c r="BD177" s="260"/>
      <c r="BE177" s="260"/>
      <c r="BF177" s="260"/>
      <c r="BG177" s="260"/>
      <c r="BH177" s="260"/>
      <c r="BI177" s="260"/>
      <c r="BJ177" s="260"/>
      <c r="BK177" s="260"/>
      <c r="BL177" s="260"/>
      <c r="BM177" s="260"/>
      <c r="BN177" s="260"/>
      <c r="BO177" s="260"/>
      <c r="BP177" s="260"/>
    </row>
    <row r="178" spans="2:69" ht="15" customHeight="1">
      <c r="B178" s="211" t="str">
        <f>IF(C177="","","日")</f>
        <v/>
      </c>
      <c r="C178" s="212" t="str">
        <f>IF($C177="","",IF($C177+COLUMN(C178)-COLUMN($B178)-1&gt;$L$5,"",IF($C177+COLUMN(C178)-COLUMN($B178)-1&gt;=EOMONTH($C177,0)+1,"",$C177+COLUMN(C178)-COLUMN($B178)-1)))</f>
        <v/>
      </c>
      <c r="D178" s="212" t="str">
        <f t="shared" ref="D178:AG178" si="60">IF($C177="","",IF($C177+COLUMN(D178)-COLUMN($B178)-1&gt;$L$5,"",IF($C177+COLUMN(D178)-COLUMN($B178)-1&gt;=EOMONTH($C177,0)+1,"",$C177+COLUMN(D178)-COLUMN($B178)-1)))</f>
        <v/>
      </c>
      <c r="E178" s="212" t="str">
        <f t="shared" si="60"/>
        <v/>
      </c>
      <c r="F178" s="212" t="str">
        <f t="shared" si="60"/>
        <v/>
      </c>
      <c r="G178" s="212" t="str">
        <f t="shared" si="60"/>
        <v/>
      </c>
      <c r="H178" s="212" t="str">
        <f t="shared" si="60"/>
        <v/>
      </c>
      <c r="I178" s="212" t="str">
        <f t="shared" si="60"/>
        <v/>
      </c>
      <c r="J178" s="212" t="str">
        <f t="shared" si="60"/>
        <v/>
      </c>
      <c r="K178" s="212" t="str">
        <f t="shared" si="60"/>
        <v/>
      </c>
      <c r="L178" s="212" t="str">
        <f t="shared" si="60"/>
        <v/>
      </c>
      <c r="M178" s="212" t="str">
        <f t="shared" si="60"/>
        <v/>
      </c>
      <c r="N178" s="212" t="str">
        <f t="shared" si="60"/>
        <v/>
      </c>
      <c r="O178" s="212" t="str">
        <f t="shared" si="60"/>
        <v/>
      </c>
      <c r="P178" s="212" t="str">
        <f t="shared" si="60"/>
        <v/>
      </c>
      <c r="Q178" s="212" t="str">
        <f t="shared" si="60"/>
        <v/>
      </c>
      <c r="R178" s="212" t="str">
        <f t="shared" si="60"/>
        <v/>
      </c>
      <c r="S178" s="212" t="str">
        <f t="shared" si="60"/>
        <v/>
      </c>
      <c r="T178" s="212" t="str">
        <f t="shared" si="60"/>
        <v/>
      </c>
      <c r="U178" s="212" t="str">
        <f t="shared" si="60"/>
        <v/>
      </c>
      <c r="V178" s="212" t="str">
        <f t="shared" si="60"/>
        <v/>
      </c>
      <c r="W178" s="212" t="str">
        <f t="shared" si="60"/>
        <v/>
      </c>
      <c r="X178" s="212" t="str">
        <f t="shared" si="60"/>
        <v/>
      </c>
      <c r="Y178" s="212" t="str">
        <f t="shared" si="60"/>
        <v/>
      </c>
      <c r="Z178" s="212" t="str">
        <f t="shared" si="60"/>
        <v/>
      </c>
      <c r="AA178" s="212" t="str">
        <f t="shared" si="60"/>
        <v/>
      </c>
      <c r="AB178" s="212" t="str">
        <f t="shared" si="60"/>
        <v/>
      </c>
      <c r="AC178" s="212" t="str">
        <f t="shared" si="60"/>
        <v/>
      </c>
      <c r="AD178" s="212" t="str">
        <f t="shared" si="60"/>
        <v/>
      </c>
      <c r="AE178" s="212" t="str">
        <f t="shared" si="60"/>
        <v/>
      </c>
      <c r="AF178" s="212" t="str">
        <f t="shared" si="60"/>
        <v/>
      </c>
      <c r="AG178" s="213" t="str">
        <f t="shared" si="60"/>
        <v/>
      </c>
      <c r="AH178" s="503" t="str">
        <f>IF(C177="","","　閉所日数計")</f>
        <v/>
      </c>
      <c r="AI178" s="504" t="str">
        <f>IF(C177="","","　対象日数計")</f>
        <v/>
      </c>
      <c r="AJ178" s="504" t="str">
        <f>IF(C177="","","　現場閉所率")</f>
        <v/>
      </c>
      <c r="AK178" s="505" t="str">
        <f>IF(C177="","","　達成状況")</f>
        <v/>
      </c>
      <c r="AL178" s="502"/>
      <c r="AM178" s="503" t="str">
        <f>IF(C177="","","　閉所日数計")</f>
        <v/>
      </c>
      <c r="AN178" s="504" t="str">
        <f>IF(C177="","","　対象日数計")</f>
        <v/>
      </c>
      <c r="AO178" s="504" t="str">
        <f>IF(C177="","","　現場閉所率")</f>
        <v/>
      </c>
      <c r="AP178" s="506" t="str">
        <f>IF(C177="","",IF(C185="","　達成状況",""))</f>
        <v/>
      </c>
      <c r="AQ178" s="265"/>
      <c r="AR178" s="265"/>
      <c r="AS178" s="265"/>
      <c r="AT178" s="265"/>
      <c r="AU178" s="265"/>
      <c r="AV178" s="265"/>
      <c r="AW178" s="265"/>
      <c r="AX178" s="265"/>
      <c r="AY178" s="265"/>
      <c r="AZ178" s="265"/>
      <c r="BA178" s="265"/>
      <c r="BB178" s="265"/>
      <c r="BC178" s="265"/>
      <c r="BD178" s="265"/>
      <c r="BE178" s="265"/>
      <c r="BF178" s="265"/>
      <c r="BG178" s="265"/>
      <c r="BH178" s="265"/>
      <c r="BI178" s="265"/>
      <c r="BJ178" s="265"/>
      <c r="BK178" s="265"/>
      <c r="BL178" s="265"/>
      <c r="BM178" s="265"/>
      <c r="BN178" s="265"/>
      <c r="BO178" s="265"/>
      <c r="BP178" s="265"/>
    </row>
    <row r="179" spans="2:69" ht="15" customHeight="1">
      <c r="B179" s="211" t="str">
        <f>IF(C177="","","曜日")</f>
        <v/>
      </c>
      <c r="C179" s="214" t="str">
        <f>IFERROR(IF(COUNTIF(BD!$F$3:$F$281,週休2日計画実績表!C178)&gt;0,"休",IF(OR(WEEKDAY(C178)=1,WEEKDAY(C178)=7),TEXT(C178,"aaa"),IF(COUNTIF(BD!$B$3:$B$548,週休2日計画実績表!C178)&gt;0,"祝",週休2日計画実績表!C178))),"")</f>
        <v/>
      </c>
      <c r="D179" s="214" t="str">
        <f>IFERROR(IF(COUNTIF(BD!$F$3:$F$281,週休2日計画実績表!D178)&gt;0,"休",IF(OR(WEEKDAY(D178)=1,WEEKDAY(D178)=7),TEXT(D178,"aaa"),IF(COUNTIF(BD!$B$3:$B$548,週休2日計画実績表!D178)&gt;0,"祝",週休2日計画実績表!D178))),"")</f>
        <v/>
      </c>
      <c r="E179" s="214" t="str">
        <f>IFERROR(IF(COUNTIF(BD!$F$3:$F$281,週休2日計画実績表!E178)&gt;0,"休",IF(OR(WEEKDAY(E178)=1,WEEKDAY(E178)=7),TEXT(E178,"aaa"),IF(COUNTIF(BD!$B$3:$B$548,週休2日計画実績表!E178)&gt;0,"祝",週休2日計画実績表!E178))),"")</f>
        <v/>
      </c>
      <c r="F179" s="214" t="str">
        <f>IFERROR(IF(COUNTIF(BD!$F$3:$F$281,週休2日計画実績表!F178)&gt;0,"休",IF(OR(WEEKDAY(F178)=1,WEEKDAY(F178)=7),TEXT(F178,"aaa"),IF(COUNTIF(BD!$B$3:$B$548,週休2日計画実績表!F178)&gt;0,"祝",週休2日計画実績表!F178))),"")</f>
        <v/>
      </c>
      <c r="G179" s="214" t="str">
        <f>IFERROR(IF(COUNTIF(BD!$F$3:$F$281,週休2日計画実績表!G178)&gt;0,"休",IF(OR(WEEKDAY(G178)=1,WEEKDAY(G178)=7),TEXT(G178,"aaa"),IF(COUNTIF(BD!$B$3:$B$548,週休2日計画実績表!G178)&gt;0,"祝",週休2日計画実績表!G178))),"")</f>
        <v/>
      </c>
      <c r="H179" s="214" t="str">
        <f>IFERROR(IF(COUNTIF(BD!$F$3:$F$281,週休2日計画実績表!H178)&gt;0,"休",IF(OR(WEEKDAY(H178)=1,WEEKDAY(H178)=7),TEXT(H178,"aaa"),IF(COUNTIF(BD!$B$3:$B$548,週休2日計画実績表!H178)&gt;0,"祝",週休2日計画実績表!H178))),"")</f>
        <v/>
      </c>
      <c r="I179" s="214" t="str">
        <f>IFERROR(IF(COUNTIF(BD!$F$3:$F$281,週休2日計画実績表!I178)&gt;0,"休",IF(OR(WEEKDAY(I178)=1,WEEKDAY(I178)=7),TEXT(I178,"aaa"),IF(COUNTIF(BD!$B$3:$B$548,週休2日計画実績表!I178)&gt;0,"祝",週休2日計画実績表!I178))),"")</f>
        <v/>
      </c>
      <c r="J179" s="214" t="str">
        <f>IFERROR(IF(COUNTIF(BD!$F$3:$F$281,週休2日計画実績表!J178)&gt;0,"休",IF(OR(WEEKDAY(J178)=1,WEEKDAY(J178)=7),TEXT(J178,"aaa"),IF(COUNTIF(BD!$B$3:$B$548,週休2日計画実績表!J178)&gt;0,"祝",週休2日計画実績表!J178))),"")</f>
        <v/>
      </c>
      <c r="K179" s="214" t="str">
        <f>IFERROR(IF(COUNTIF(BD!$F$3:$F$281,週休2日計画実績表!K178)&gt;0,"休",IF(OR(WEEKDAY(K178)=1,WEEKDAY(K178)=7),TEXT(K178,"aaa"),IF(COUNTIF(BD!$B$3:$B$548,週休2日計画実績表!K178)&gt;0,"祝",週休2日計画実績表!K178))),"")</f>
        <v/>
      </c>
      <c r="L179" s="214" t="str">
        <f>IFERROR(IF(COUNTIF(BD!$F$3:$F$281,週休2日計画実績表!L178)&gt;0,"休",IF(OR(WEEKDAY(L178)=1,WEEKDAY(L178)=7),TEXT(L178,"aaa"),IF(COUNTIF(BD!$B$3:$B$548,週休2日計画実績表!L178)&gt;0,"祝",週休2日計画実績表!L178))),"")</f>
        <v/>
      </c>
      <c r="M179" s="214" t="str">
        <f>IFERROR(IF(COUNTIF(BD!$F$3:$F$281,週休2日計画実績表!M178)&gt;0,"休",IF(OR(WEEKDAY(M178)=1,WEEKDAY(M178)=7),TEXT(M178,"aaa"),IF(COUNTIF(BD!$B$3:$B$548,週休2日計画実績表!M178)&gt;0,"祝",週休2日計画実績表!M178))),"")</f>
        <v/>
      </c>
      <c r="N179" s="214" t="str">
        <f>IFERROR(IF(COUNTIF(BD!$F$3:$F$281,週休2日計画実績表!N178)&gt;0,"休",IF(OR(WEEKDAY(N178)=1,WEEKDAY(N178)=7),TEXT(N178,"aaa"),IF(COUNTIF(BD!$B$3:$B$548,週休2日計画実績表!N178)&gt;0,"祝",週休2日計画実績表!N178))),"")</f>
        <v/>
      </c>
      <c r="O179" s="214" t="str">
        <f>IFERROR(IF(COUNTIF(BD!$F$3:$F$281,週休2日計画実績表!O178)&gt;0,"休",IF(OR(WEEKDAY(O178)=1,WEEKDAY(O178)=7),TEXT(O178,"aaa"),IF(COUNTIF(BD!$B$3:$B$548,週休2日計画実績表!O178)&gt;0,"祝",週休2日計画実績表!O178))),"")</f>
        <v/>
      </c>
      <c r="P179" s="214" t="str">
        <f>IFERROR(IF(COUNTIF(BD!$F$3:$F$281,週休2日計画実績表!P178)&gt;0,"休",IF(OR(WEEKDAY(P178)=1,WEEKDAY(P178)=7),TEXT(P178,"aaa"),IF(COUNTIF(BD!$B$3:$B$548,週休2日計画実績表!P178)&gt;0,"祝",週休2日計画実績表!P178))),"")</f>
        <v/>
      </c>
      <c r="Q179" s="214" t="str">
        <f>IFERROR(IF(COUNTIF(BD!$F$3:$F$281,週休2日計画実績表!Q178)&gt;0,"休",IF(OR(WEEKDAY(Q178)=1,WEEKDAY(Q178)=7),TEXT(Q178,"aaa"),IF(COUNTIF(BD!$B$3:$B$548,週休2日計画実績表!Q178)&gt;0,"祝",週休2日計画実績表!Q178))),"")</f>
        <v/>
      </c>
      <c r="R179" s="214" t="str">
        <f>IFERROR(IF(COUNTIF(BD!$F$3:$F$281,週休2日計画実績表!R178)&gt;0,"休",IF(OR(WEEKDAY(R178)=1,WEEKDAY(R178)=7),TEXT(R178,"aaa"),IF(COUNTIF(BD!$B$3:$B$548,週休2日計画実績表!R178)&gt;0,"祝",週休2日計画実績表!R178))),"")</f>
        <v/>
      </c>
      <c r="S179" s="214" t="str">
        <f>IFERROR(IF(COUNTIF(BD!$F$3:$F$281,週休2日計画実績表!S178)&gt;0,"休",IF(OR(WEEKDAY(S178)=1,WEEKDAY(S178)=7),TEXT(S178,"aaa"),IF(COUNTIF(BD!$B$3:$B$548,週休2日計画実績表!S178)&gt;0,"祝",週休2日計画実績表!S178))),"")</f>
        <v/>
      </c>
      <c r="T179" s="214" t="str">
        <f>IFERROR(IF(COUNTIF(BD!$F$3:$F$281,週休2日計画実績表!T178)&gt;0,"休",IF(OR(WEEKDAY(T178)=1,WEEKDAY(T178)=7),TEXT(T178,"aaa"),IF(COUNTIF(BD!$B$3:$B$548,週休2日計画実績表!T178)&gt;0,"祝",週休2日計画実績表!T178))),"")</f>
        <v/>
      </c>
      <c r="U179" s="214" t="str">
        <f>IFERROR(IF(COUNTIF(BD!$F$3:$F$281,週休2日計画実績表!U178)&gt;0,"休",IF(OR(WEEKDAY(U178)=1,WEEKDAY(U178)=7),TEXT(U178,"aaa"),IF(COUNTIF(BD!$B$3:$B$548,週休2日計画実績表!U178)&gt;0,"祝",週休2日計画実績表!U178))),"")</f>
        <v/>
      </c>
      <c r="V179" s="214" t="str">
        <f>IFERROR(IF(COUNTIF(BD!$F$3:$F$281,週休2日計画実績表!V178)&gt;0,"休",IF(OR(WEEKDAY(V178)=1,WEEKDAY(V178)=7),TEXT(V178,"aaa"),IF(COUNTIF(BD!$B$3:$B$548,週休2日計画実績表!V178)&gt;0,"祝",週休2日計画実績表!V178))),"")</f>
        <v/>
      </c>
      <c r="W179" s="214" t="str">
        <f>IFERROR(IF(COUNTIF(BD!$F$3:$F$281,週休2日計画実績表!W178)&gt;0,"休",IF(OR(WEEKDAY(W178)=1,WEEKDAY(W178)=7),TEXT(W178,"aaa"),IF(COUNTIF(BD!$B$3:$B$548,週休2日計画実績表!W178)&gt;0,"祝",週休2日計画実績表!W178))),"")</f>
        <v/>
      </c>
      <c r="X179" s="214" t="str">
        <f>IFERROR(IF(COUNTIF(BD!$F$3:$F$281,週休2日計画実績表!X178)&gt;0,"休",IF(OR(WEEKDAY(X178)=1,WEEKDAY(X178)=7),TEXT(X178,"aaa"),IF(COUNTIF(BD!$B$3:$B$548,週休2日計画実績表!X178)&gt;0,"祝",週休2日計画実績表!X178))),"")</f>
        <v/>
      </c>
      <c r="Y179" s="214" t="str">
        <f>IFERROR(IF(COUNTIF(BD!$F$3:$F$281,週休2日計画実績表!Y178)&gt;0,"休",IF(OR(WEEKDAY(Y178)=1,WEEKDAY(Y178)=7),TEXT(Y178,"aaa"),IF(COUNTIF(BD!$B$3:$B$548,週休2日計画実績表!Y178)&gt;0,"祝",週休2日計画実績表!Y178))),"")</f>
        <v/>
      </c>
      <c r="Z179" s="214" t="str">
        <f>IFERROR(IF(COUNTIF(BD!$F$3:$F$281,週休2日計画実績表!Z178)&gt;0,"休",IF(OR(WEEKDAY(Z178)=1,WEEKDAY(Z178)=7),TEXT(Z178,"aaa"),IF(COUNTIF(BD!$B$3:$B$548,週休2日計画実績表!Z178)&gt;0,"祝",週休2日計画実績表!Z178))),"")</f>
        <v/>
      </c>
      <c r="AA179" s="214" t="str">
        <f>IFERROR(IF(COUNTIF(BD!$F$3:$F$281,週休2日計画実績表!AA178)&gt;0,"休",IF(OR(WEEKDAY(AA178)=1,WEEKDAY(AA178)=7),TEXT(AA178,"aaa"),IF(COUNTIF(BD!$B$3:$B$548,週休2日計画実績表!AA178)&gt;0,"祝",週休2日計画実績表!AA178))),"")</f>
        <v/>
      </c>
      <c r="AB179" s="214" t="str">
        <f>IFERROR(IF(COUNTIF(BD!$F$3:$F$281,週休2日計画実績表!AB178)&gt;0,"休",IF(OR(WEEKDAY(AB178)=1,WEEKDAY(AB178)=7),TEXT(AB178,"aaa"),IF(COUNTIF(BD!$B$3:$B$548,週休2日計画実績表!AB178)&gt;0,"祝",週休2日計画実績表!AB178))),"")</f>
        <v/>
      </c>
      <c r="AC179" s="214" t="str">
        <f>IFERROR(IF(COUNTIF(BD!$F$3:$F$281,週休2日計画実績表!AC178)&gt;0,"休",IF(OR(WEEKDAY(AC178)=1,WEEKDAY(AC178)=7),TEXT(AC178,"aaa"),IF(COUNTIF(BD!$B$3:$B$548,週休2日計画実績表!AC178)&gt;0,"祝",週休2日計画実績表!AC178))),"")</f>
        <v/>
      </c>
      <c r="AD179" s="214" t="str">
        <f>IFERROR(IF(COUNTIF(BD!$F$3:$F$281,週休2日計画実績表!AD178)&gt;0,"休",IF(OR(WEEKDAY(AD178)=1,WEEKDAY(AD178)=7),TEXT(AD178,"aaa"),IF(COUNTIF(BD!$B$3:$B$548,週休2日計画実績表!AD178)&gt;0,"祝",週休2日計画実績表!AD178))),"")</f>
        <v/>
      </c>
      <c r="AE179" s="214" t="str">
        <f>IFERROR(IF(COUNTIF(BD!$F$3:$F$281,週休2日計画実績表!AE178)&gt;0,"休",IF(OR(WEEKDAY(AE178)=1,WEEKDAY(AE178)=7),TEXT(AE178,"aaa"),IF(COUNTIF(BD!$B$3:$B$548,週休2日計画実績表!AE178)&gt;0,"祝",週休2日計画実績表!AE178))),"")</f>
        <v/>
      </c>
      <c r="AF179" s="214" t="str">
        <f>IFERROR(IF(COUNTIF(BD!$F$3:$F$281,週休2日計画実績表!AF178)&gt;0,"休",IF(OR(WEEKDAY(AF178)=1,WEEKDAY(AF178)=7),TEXT(AF178,"aaa"),IF(COUNTIF(BD!$B$3:$B$548,週休2日計画実績表!AF178)&gt;0,"祝",週休2日計画実績表!AF178))),"")</f>
        <v/>
      </c>
      <c r="AG179" s="233" t="str">
        <f>IFERROR(IF(COUNTIF(BD!$F$3:$F$281,週休2日計画実績表!AG178)&gt;0,"休",IF(OR(WEEKDAY(AG178)=1,WEEKDAY(AG178)=7),TEXT(AG178,"aaa"),IF(COUNTIF(BD!$B$3:$B$548,週休2日計画実績表!AG178)&gt;0,"祝",週休2日計画実績表!AG178))),"")</f>
        <v/>
      </c>
      <c r="AH179" s="503"/>
      <c r="AI179" s="504"/>
      <c r="AJ179" s="504"/>
      <c r="AK179" s="505"/>
      <c r="AL179" s="502"/>
      <c r="AM179" s="503"/>
      <c r="AN179" s="504"/>
      <c r="AO179" s="504"/>
      <c r="AP179" s="506"/>
      <c r="AQ179" s="265"/>
      <c r="AR179" s="265"/>
      <c r="AS179" s="265"/>
      <c r="AT179" s="265"/>
      <c r="AU179" s="265"/>
      <c r="AV179" s="265"/>
      <c r="AW179" s="265"/>
      <c r="AX179" s="265"/>
      <c r="AY179" s="265"/>
      <c r="AZ179" s="265"/>
      <c r="BA179" s="265"/>
      <c r="BB179" s="265"/>
      <c r="BC179" s="265"/>
      <c r="BD179" s="265"/>
      <c r="BE179" s="265"/>
      <c r="BF179" s="265"/>
      <c r="BG179" s="265"/>
      <c r="BH179" s="265"/>
      <c r="BI179" s="265"/>
      <c r="BJ179" s="265"/>
      <c r="BK179" s="265"/>
      <c r="BL179" s="265"/>
      <c r="BM179" s="265"/>
      <c r="BN179" s="265"/>
      <c r="BO179" s="265"/>
      <c r="BP179" s="265"/>
      <c r="BQ179" s="215"/>
    </row>
    <row r="180" spans="2:69" ht="15" hidden="1" customHeight="1">
      <c r="B180" s="211"/>
      <c r="C180" s="214" t="str">
        <f t="shared" ref="C180:F180" si="61">IF(OR(C179="",C179="休"),"","有")</f>
        <v/>
      </c>
      <c r="D180" s="214" t="str">
        <f t="shared" si="61"/>
        <v/>
      </c>
      <c r="E180" s="214" t="str">
        <f t="shared" si="61"/>
        <v/>
      </c>
      <c r="F180" s="214" t="str">
        <f t="shared" si="61"/>
        <v/>
      </c>
      <c r="G180" s="214" t="str">
        <f>IF(OR(G179="",G179="休"),"","有")</f>
        <v/>
      </c>
      <c r="H180" s="214" t="str">
        <f t="shared" ref="H180:AG180" si="62">IF(OR(H179="",H179="休"),"","有")</f>
        <v/>
      </c>
      <c r="I180" s="214" t="str">
        <f t="shared" si="62"/>
        <v/>
      </c>
      <c r="J180" s="214" t="str">
        <f t="shared" si="62"/>
        <v/>
      </c>
      <c r="K180" s="214" t="str">
        <f t="shared" si="62"/>
        <v/>
      </c>
      <c r="L180" s="214" t="str">
        <f t="shared" si="62"/>
        <v/>
      </c>
      <c r="M180" s="214" t="str">
        <f t="shared" si="62"/>
        <v/>
      </c>
      <c r="N180" s="214" t="str">
        <f t="shared" si="62"/>
        <v/>
      </c>
      <c r="O180" s="214" t="str">
        <f t="shared" si="62"/>
        <v/>
      </c>
      <c r="P180" s="214" t="str">
        <f t="shared" si="62"/>
        <v/>
      </c>
      <c r="Q180" s="214" t="str">
        <f t="shared" si="62"/>
        <v/>
      </c>
      <c r="R180" s="214" t="str">
        <f t="shared" si="62"/>
        <v/>
      </c>
      <c r="S180" s="214" t="str">
        <f t="shared" si="62"/>
        <v/>
      </c>
      <c r="T180" s="214" t="str">
        <f t="shared" si="62"/>
        <v/>
      </c>
      <c r="U180" s="214" t="str">
        <f t="shared" si="62"/>
        <v/>
      </c>
      <c r="V180" s="214" t="str">
        <f t="shared" si="62"/>
        <v/>
      </c>
      <c r="W180" s="214" t="str">
        <f t="shared" si="62"/>
        <v/>
      </c>
      <c r="X180" s="214" t="str">
        <f t="shared" si="62"/>
        <v/>
      </c>
      <c r="Y180" s="214" t="str">
        <f t="shared" si="62"/>
        <v/>
      </c>
      <c r="Z180" s="214" t="str">
        <f t="shared" si="62"/>
        <v/>
      </c>
      <c r="AA180" s="214" t="str">
        <f t="shared" si="62"/>
        <v/>
      </c>
      <c r="AB180" s="214" t="str">
        <f t="shared" si="62"/>
        <v/>
      </c>
      <c r="AC180" s="214" t="str">
        <f t="shared" si="62"/>
        <v/>
      </c>
      <c r="AD180" s="214" t="str">
        <f t="shared" si="62"/>
        <v/>
      </c>
      <c r="AE180" s="214" t="str">
        <f t="shared" si="62"/>
        <v/>
      </c>
      <c r="AF180" s="214" t="str">
        <f t="shared" si="62"/>
        <v/>
      </c>
      <c r="AG180" s="233" t="str">
        <f t="shared" si="62"/>
        <v/>
      </c>
      <c r="AH180" s="503"/>
      <c r="AI180" s="504"/>
      <c r="AJ180" s="504"/>
      <c r="AK180" s="505"/>
      <c r="AL180" s="502"/>
      <c r="AM180" s="503"/>
      <c r="AN180" s="504"/>
      <c r="AO180" s="504"/>
      <c r="AP180" s="506"/>
      <c r="AQ180" s="265"/>
      <c r="AR180" s="265"/>
      <c r="AS180" s="265"/>
      <c r="AT180" s="265"/>
      <c r="AU180" s="265"/>
      <c r="AV180" s="265"/>
      <c r="AW180" s="265"/>
      <c r="AX180" s="265"/>
      <c r="AY180" s="265"/>
      <c r="AZ180" s="265"/>
      <c r="BA180" s="265"/>
      <c r="BB180" s="265"/>
      <c r="BC180" s="265"/>
      <c r="BD180" s="265"/>
      <c r="BE180" s="265"/>
      <c r="BF180" s="265"/>
      <c r="BG180" s="265"/>
      <c r="BH180" s="265"/>
      <c r="BI180" s="265"/>
      <c r="BJ180" s="265"/>
      <c r="BK180" s="265"/>
      <c r="BL180" s="265"/>
      <c r="BM180" s="265"/>
      <c r="BN180" s="265"/>
      <c r="BO180" s="265"/>
      <c r="BP180" s="265"/>
      <c r="BQ180" s="215"/>
    </row>
    <row r="181" spans="2:69" s="220" customFormat="1" ht="60" customHeight="1">
      <c r="B181" s="216" t="str">
        <f>IF(C177="","","行事")</f>
        <v/>
      </c>
      <c r="C181" s="217"/>
      <c r="D181" s="217"/>
      <c r="E181" s="217"/>
      <c r="F181" s="217"/>
      <c r="G181" s="217"/>
      <c r="H181" s="217"/>
      <c r="I181" s="217"/>
      <c r="J181" s="217"/>
      <c r="K181" s="217"/>
      <c r="L181" s="217"/>
      <c r="M181" s="217"/>
      <c r="N181" s="217"/>
      <c r="O181" s="217"/>
      <c r="P181" s="217"/>
      <c r="Q181" s="217"/>
      <c r="R181" s="217"/>
      <c r="S181" s="217"/>
      <c r="T181" s="217"/>
      <c r="U181" s="217"/>
      <c r="V181" s="217"/>
      <c r="W181" s="217"/>
      <c r="X181" s="217"/>
      <c r="Y181" s="217"/>
      <c r="Z181" s="217"/>
      <c r="AA181" s="217"/>
      <c r="AB181" s="217"/>
      <c r="AC181" s="217"/>
      <c r="AD181" s="217"/>
      <c r="AE181" s="217"/>
      <c r="AF181" s="217"/>
      <c r="AG181" s="218"/>
      <c r="AH181" s="503"/>
      <c r="AI181" s="504"/>
      <c r="AJ181" s="504"/>
      <c r="AK181" s="505"/>
      <c r="AL181" s="502"/>
      <c r="AM181" s="503"/>
      <c r="AN181" s="504"/>
      <c r="AO181" s="504"/>
      <c r="AP181" s="506"/>
      <c r="AQ181" s="265"/>
      <c r="AR181" s="265"/>
      <c r="AS181" s="265"/>
      <c r="AT181" s="265"/>
      <c r="AU181" s="265"/>
      <c r="AV181" s="265"/>
      <c r="AW181" s="265"/>
      <c r="AX181" s="265"/>
      <c r="AY181" s="265"/>
      <c r="AZ181" s="265"/>
      <c r="BA181" s="265"/>
      <c r="BB181" s="265"/>
      <c r="BC181" s="265"/>
      <c r="BD181" s="265"/>
      <c r="BE181" s="265"/>
      <c r="BF181" s="265"/>
      <c r="BG181" s="265"/>
      <c r="BH181" s="265"/>
      <c r="BI181" s="265"/>
      <c r="BJ181" s="265"/>
      <c r="BK181" s="265"/>
      <c r="BL181" s="265"/>
      <c r="BM181" s="265"/>
      <c r="BN181" s="265"/>
      <c r="BO181" s="265"/>
      <c r="BP181" s="265"/>
      <c r="BQ181" s="219"/>
    </row>
    <row r="182" spans="2:69" s="224" customFormat="1" ht="15" customHeight="1">
      <c r="B182" s="211" t="str">
        <f>IF(C177="","","計画")</f>
        <v/>
      </c>
      <c r="C182" s="221"/>
      <c r="D182" s="221"/>
      <c r="E182" s="221"/>
      <c r="F182" s="221"/>
      <c r="G182" s="221"/>
      <c r="H182" s="221"/>
      <c r="I182" s="221"/>
      <c r="J182" s="221"/>
      <c r="K182" s="221"/>
      <c r="L182" s="221"/>
      <c r="M182" s="221"/>
      <c r="N182" s="221"/>
      <c r="O182" s="221"/>
      <c r="P182" s="221"/>
      <c r="Q182" s="221"/>
      <c r="R182" s="221"/>
      <c r="S182" s="221"/>
      <c r="T182" s="221"/>
      <c r="U182" s="221"/>
      <c r="V182" s="221"/>
      <c r="W182" s="221"/>
      <c r="X182" s="221"/>
      <c r="Y182" s="221"/>
      <c r="Z182" s="221"/>
      <c r="AA182" s="221"/>
      <c r="AB182" s="221"/>
      <c r="AC182" s="221"/>
      <c r="AD182" s="221"/>
      <c r="AE182" s="221"/>
      <c r="AF182" s="221"/>
      <c r="AG182" s="235"/>
      <c r="AH182" s="211" t="str">
        <f>IF(C177="","",COUNTIF(C182:AG182,"○"))</f>
        <v/>
      </c>
      <c r="AI182" s="221" t="str">
        <f>IF(C177="","",COUNTA(C178:AG178)-COUNTIF(C180:AG180,"")-COUNTIF(C182:AG182,"/"))</f>
        <v/>
      </c>
      <c r="AJ182" s="222" t="str">
        <f>IF(C177="","",IFERROR(AH182/AI182,""))</f>
        <v/>
      </c>
      <c r="AK182" s="223" t="str">
        <f>IF(C177="","",IF(AI182=0,"",IF(COUNTIFS(C179:AG179,"日",C182:AG182,"")+COUNTIFS(C179:AG179,"日",C182:AG182,"○")+COUNTIFS(C179:AG179,"土",C182:AG182,"")+COUNTIFS(C179:AG179,"土",C182:AG182,"○")&lt;=COUNTIF(C182:AG182,"○"),"○",IF(AH182/AI182&gt;=2/7,"○","-"))))</f>
        <v/>
      </c>
      <c r="AM182" s="211" t="str">
        <f>IF(C177="","",AM174+AH182)</f>
        <v/>
      </c>
      <c r="AN182" s="221" t="str">
        <f>IF(C177="","",AN174+AI182)</f>
        <v/>
      </c>
      <c r="AO182" s="222" t="str">
        <f>IFERROR(AM182/AN182,"")</f>
        <v/>
      </c>
      <c r="AP182" s="225" t="str">
        <f>IF(C177="","",IF(C185="",IF(AM182/AN182&gt;=2/7,"OK","NG"),""))</f>
        <v/>
      </c>
      <c r="AQ182" s="262"/>
      <c r="AR182" s="262"/>
      <c r="AS182" s="262"/>
      <c r="AT182" s="262"/>
      <c r="AU182" s="262"/>
      <c r="AV182" s="262"/>
      <c r="AW182" s="262"/>
      <c r="AX182" s="262"/>
      <c r="AY182" s="262"/>
      <c r="AZ182" s="262"/>
      <c r="BA182" s="262"/>
      <c r="BB182" s="262"/>
      <c r="BC182" s="262"/>
      <c r="BD182" s="262"/>
      <c r="BE182" s="262"/>
      <c r="BF182" s="262"/>
      <c r="BG182" s="262"/>
      <c r="BH182" s="262"/>
      <c r="BI182" s="262"/>
      <c r="BJ182" s="262"/>
      <c r="BK182" s="262"/>
      <c r="BL182" s="262"/>
      <c r="BM182" s="262"/>
      <c r="BN182" s="262"/>
      <c r="BO182" s="262"/>
      <c r="BP182" s="262"/>
      <c r="BQ182" s="226"/>
    </row>
    <row r="183" spans="2:69" s="224" customFormat="1" ht="15" customHeight="1" thickBot="1">
      <c r="B183" s="227" t="str">
        <f>IF(C177="","","実施")</f>
        <v/>
      </c>
      <c r="C183" s="228"/>
      <c r="D183" s="228"/>
      <c r="E183" s="228"/>
      <c r="F183" s="228"/>
      <c r="G183" s="228"/>
      <c r="H183" s="228"/>
      <c r="I183" s="228"/>
      <c r="J183" s="228"/>
      <c r="K183" s="228"/>
      <c r="L183" s="228"/>
      <c r="M183" s="228"/>
      <c r="N183" s="228"/>
      <c r="O183" s="228"/>
      <c r="P183" s="228"/>
      <c r="Q183" s="228"/>
      <c r="R183" s="228"/>
      <c r="S183" s="228"/>
      <c r="T183" s="228"/>
      <c r="U183" s="228"/>
      <c r="V183" s="228"/>
      <c r="W183" s="228"/>
      <c r="X183" s="228"/>
      <c r="Y183" s="228"/>
      <c r="Z183" s="228"/>
      <c r="AA183" s="228"/>
      <c r="AB183" s="228"/>
      <c r="AC183" s="228"/>
      <c r="AD183" s="228"/>
      <c r="AE183" s="228"/>
      <c r="AF183" s="228"/>
      <c r="AG183" s="234"/>
      <c r="AH183" s="227" t="str">
        <f>IF(C177="","",COUNTIF(C183:AG183,"●"))</f>
        <v/>
      </c>
      <c r="AI183" s="228" t="str">
        <f>IF(C177="","",COUNTA(C178:AG178)-COUNTIF(C180:AG180,"")-COUNTIF(C183:AG183,"/"))</f>
        <v/>
      </c>
      <c r="AJ183" s="229" t="str">
        <f>IF(C177="","",IFERROR(AH183/AI183,""))</f>
        <v/>
      </c>
      <c r="AK183" s="230" t="str">
        <f>IF(C177="","",IF(AI183=0,"",IF(COUNTIFS(C179:AG179,"日",C183:AG183,"")+COUNTIFS(C179:AG179,"日",C183:AG183,"●")+COUNTIFS(C179:AG179,"土",C183:AG183,"")+COUNTIFS(C179:AG179,"土",C183:AG183,"●")&lt;=COUNTIF(C183:AG183,"●"),"○",IF(AH183/AI183&gt;=2/7,"○","-"))))</f>
        <v/>
      </c>
      <c r="AM183" s="227" t="str">
        <f>IF(C177="","",AM175+AH183)</f>
        <v/>
      </c>
      <c r="AN183" s="228" t="str">
        <f>IF(C177="","",AN175+AI183)</f>
        <v/>
      </c>
      <c r="AO183" s="229" t="str">
        <f>IFERROR(AM183/AN183,"")</f>
        <v/>
      </c>
      <c r="AP183" s="231" t="str">
        <f>IF(C177="","",IF(C185="",IF(AM183/AN183&gt;=2/7,"OK","NG"),""))</f>
        <v/>
      </c>
      <c r="AQ183" s="263"/>
      <c r="AR183" s="263"/>
      <c r="AS183" s="263"/>
      <c r="AT183" s="263"/>
      <c r="AU183" s="263"/>
      <c r="AV183" s="263"/>
      <c r="AW183" s="263"/>
      <c r="AX183" s="263"/>
      <c r="AY183" s="263"/>
      <c r="AZ183" s="263"/>
      <c r="BA183" s="263"/>
      <c r="BB183" s="263"/>
      <c r="BC183" s="263"/>
      <c r="BD183" s="263"/>
      <c r="BE183" s="263"/>
      <c r="BF183" s="263"/>
      <c r="BG183" s="263"/>
      <c r="BH183" s="263"/>
      <c r="BI183" s="263"/>
      <c r="BJ183" s="263"/>
      <c r="BK183" s="263"/>
      <c r="BL183" s="263"/>
      <c r="BM183" s="263"/>
      <c r="BN183" s="263"/>
      <c r="BO183" s="263"/>
      <c r="BP183" s="263"/>
      <c r="BQ183" s="215"/>
    </row>
    <row r="184" spans="2:69" ht="18" customHeight="1" thickBot="1">
      <c r="AP184" s="224"/>
      <c r="AQ184" s="224"/>
      <c r="AR184" s="224"/>
      <c r="AS184" s="224"/>
      <c r="AT184" s="224"/>
      <c r="AU184" s="224"/>
      <c r="AV184" s="224"/>
      <c r="AW184" s="224"/>
      <c r="AX184" s="224"/>
      <c r="AY184" s="224"/>
      <c r="AZ184" s="224"/>
      <c r="BA184" s="224"/>
      <c r="BB184" s="224"/>
      <c r="BC184" s="224"/>
      <c r="BD184" s="224"/>
      <c r="BE184" s="224"/>
      <c r="BF184" s="224"/>
      <c r="BG184" s="224"/>
      <c r="BH184" s="224"/>
      <c r="BI184" s="224"/>
      <c r="BJ184" s="224"/>
      <c r="BK184" s="224"/>
      <c r="BL184" s="224"/>
      <c r="BM184" s="224"/>
      <c r="BN184" s="224"/>
      <c r="BO184" s="224"/>
      <c r="BP184" s="224"/>
      <c r="BQ184" s="232"/>
    </row>
    <row r="185" spans="2:69" ht="16.899999999999999" customHeight="1">
      <c r="B185" s="210" t="str">
        <f>IF(C185="","","月")</f>
        <v/>
      </c>
      <c r="C185" s="496" t="str">
        <f>IFERROR(IF(EOMONTH(C177,0)+1&gt;$L$5,"",EOMONTH(C177,0)+1),"")</f>
        <v/>
      </c>
      <c r="D185" s="497"/>
      <c r="E185" s="497"/>
      <c r="F185" s="497"/>
      <c r="G185" s="497"/>
      <c r="H185" s="497"/>
      <c r="I185" s="497"/>
      <c r="J185" s="497"/>
      <c r="K185" s="497"/>
      <c r="L185" s="497"/>
      <c r="M185" s="497"/>
      <c r="N185" s="497"/>
      <c r="O185" s="497"/>
      <c r="P185" s="497"/>
      <c r="Q185" s="497"/>
      <c r="R185" s="497"/>
      <c r="S185" s="497"/>
      <c r="T185" s="497"/>
      <c r="U185" s="497"/>
      <c r="V185" s="497"/>
      <c r="W185" s="497"/>
      <c r="X185" s="497"/>
      <c r="Y185" s="497"/>
      <c r="Z185" s="497"/>
      <c r="AA185" s="497"/>
      <c r="AB185" s="497"/>
      <c r="AC185" s="497"/>
      <c r="AD185" s="497"/>
      <c r="AE185" s="497"/>
      <c r="AF185" s="497"/>
      <c r="AG185" s="497"/>
      <c r="AH185" s="498" t="str">
        <f>IF(C185="","","月単位")</f>
        <v/>
      </c>
      <c r="AI185" s="499"/>
      <c r="AJ185" s="499"/>
      <c r="AK185" s="500"/>
      <c r="AL185" s="501"/>
      <c r="AM185" s="498" t="str">
        <f>IF(C185="","","累計")</f>
        <v/>
      </c>
      <c r="AN185" s="499"/>
      <c r="AO185" s="499"/>
      <c r="AP185" s="500"/>
      <c r="AQ185" s="260"/>
      <c r="AR185" s="260"/>
      <c r="AS185" s="260"/>
      <c r="AT185" s="260"/>
      <c r="AU185" s="260"/>
      <c r="AV185" s="260"/>
      <c r="AW185" s="260"/>
      <c r="AX185" s="260"/>
      <c r="AY185" s="260"/>
      <c r="AZ185" s="260"/>
      <c r="BA185" s="260"/>
      <c r="BB185" s="260"/>
      <c r="BC185" s="260"/>
      <c r="BD185" s="260"/>
      <c r="BE185" s="260"/>
      <c r="BF185" s="260"/>
      <c r="BG185" s="260"/>
      <c r="BH185" s="260"/>
      <c r="BI185" s="260"/>
      <c r="BJ185" s="260"/>
      <c r="BK185" s="260"/>
      <c r="BL185" s="260"/>
      <c r="BM185" s="260"/>
      <c r="BN185" s="260"/>
      <c r="BO185" s="260"/>
      <c r="BP185" s="260"/>
    </row>
    <row r="186" spans="2:69" ht="15" customHeight="1">
      <c r="B186" s="211" t="str">
        <f>IF(C185="","","日")</f>
        <v/>
      </c>
      <c r="C186" s="212" t="str">
        <f>IF($C185="","",IF($C185+COLUMN(C186)-COLUMN($B186)-1&gt;$L$5,"",IF($C185+COLUMN(C186)-COLUMN($B186)-1&gt;=EOMONTH($C185,0)+1,"",$C185+COLUMN(C186)-COLUMN($B186)-1)))</f>
        <v/>
      </c>
      <c r="D186" s="212" t="str">
        <f t="shared" ref="D186:AG186" si="63">IF($C185="","",IF($C185+COLUMN(D186)-COLUMN($B186)-1&gt;$L$5,"",IF($C185+COLUMN(D186)-COLUMN($B186)-1&gt;=EOMONTH($C185,0)+1,"",$C185+COLUMN(D186)-COLUMN($B186)-1)))</f>
        <v/>
      </c>
      <c r="E186" s="212" t="str">
        <f t="shared" si="63"/>
        <v/>
      </c>
      <c r="F186" s="212" t="str">
        <f t="shared" si="63"/>
        <v/>
      </c>
      <c r="G186" s="212" t="str">
        <f t="shared" si="63"/>
        <v/>
      </c>
      <c r="H186" s="212" t="str">
        <f t="shared" si="63"/>
        <v/>
      </c>
      <c r="I186" s="212" t="str">
        <f t="shared" si="63"/>
        <v/>
      </c>
      <c r="J186" s="212" t="str">
        <f t="shared" si="63"/>
        <v/>
      </c>
      <c r="K186" s="212" t="str">
        <f t="shared" si="63"/>
        <v/>
      </c>
      <c r="L186" s="212" t="str">
        <f t="shared" si="63"/>
        <v/>
      </c>
      <c r="M186" s="212" t="str">
        <f t="shared" si="63"/>
        <v/>
      </c>
      <c r="N186" s="212" t="str">
        <f t="shared" si="63"/>
        <v/>
      </c>
      <c r="O186" s="212" t="str">
        <f t="shared" si="63"/>
        <v/>
      </c>
      <c r="P186" s="212" t="str">
        <f t="shared" si="63"/>
        <v/>
      </c>
      <c r="Q186" s="212" t="str">
        <f t="shared" si="63"/>
        <v/>
      </c>
      <c r="R186" s="212" t="str">
        <f t="shared" si="63"/>
        <v/>
      </c>
      <c r="S186" s="212" t="str">
        <f t="shared" si="63"/>
        <v/>
      </c>
      <c r="T186" s="212" t="str">
        <f t="shared" si="63"/>
        <v/>
      </c>
      <c r="U186" s="212" t="str">
        <f t="shared" si="63"/>
        <v/>
      </c>
      <c r="V186" s="212" t="str">
        <f t="shared" si="63"/>
        <v/>
      </c>
      <c r="W186" s="212" t="str">
        <f t="shared" si="63"/>
        <v/>
      </c>
      <c r="X186" s="212" t="str">
        <f t="shared" si="63"/>
        <v/>
      </c>
      <c r="Y186" s="212" t="str">
        <f t="shared" si="63"/>
        <v/>
      </c>
      <c r="Z186" s="212" t="str">
        <f t="shared" si="63"/>
        <v/>
      </c>
      <c r="AA186" s="212" t="str">
        <f t="shared" si="63"/>
        <v/>
      </c>
      <c r="AB186" s="212" t="str">
        <f t="shared" si="63"/>
        <v/>
      </c>
      <c r="AC186" s="212" t="str">
        <f t="shared" si="63"/>
        <v/>
      </c>
      <c r="AD186" s="212" t="str">
        <f t="shared" si="63"/>
        <v/>
      </c>
      <c r="AE186" s="212" t="str">
        <f t="shared" si="63"/>
        <v/>
      </c>
      <c r="AF186" s="212" t="str">
        <f t="shared" si="63"/>
        <v/>
      </c>
      <c r="AG186" s="213" t="str">
        <f t="shared" si="63"/>
        <v/>
      </c>
      <c r="AH186" s="503" t="str">
        <f>IF(C185="","","　閉所日数計")</f>
        <v/>
      </c>
      <c r="AI186" s="504" t="str">
        <f>IF(C185="","","　対象日数計")</f>
        <v/>
      </c>
      <c r="AJ186" s="504" t="str">
        <f>IF(C185="","","　現場閉所率")</f>
        <v/>
      </c>
      <c r="AK186" s="505" t="str">
        <f>IF(C185="","","　達成状況")</f>
        <v/>
      </c>
      <c r="AL186" s="502"/>
      <c r="AM186" s="503" t="str">
        <f>IF(C185="","","　閉所日数計")</f>
        <v/>
      </c>
      <c r="AN186" s="504" t="str">
        <f>IF(C185="","","　対象日数計")</f>
        <v/>
      </c>
      <c r="AO186" s="504" t="str">
        <f>IF(C185="","","　現場閉所率")</f>
        <v/>
      </c>
      <c r="AP186" s="506" t="str">
        <f>IF(C185="","",IF(C193="","　達成状況",""))</f>
        <v/>
      </c>
      <c r="AQ186" s="265"/>
      <c r="AR186" s="265"/>
      <c r="AS186" s="265"/>
      <c r="AT186" s="265"/>
      <c r="AU186" s="265"/>
      <c r="AV186" s="265"/>
      <c r="AW186" s="265"/>
      <c r="AX186" s="265"/>
      <c r="AY186" s="265"/>
      <c r="AZ186" s="265"/>
      <c r="BA186" s="265"/>
      <c r="BB186" s="265"/>
      <c r="BC186" s="265"/>
      <c r="BD186" s="265"/>
      <c r="BE186" s="265"/>
      <c r="BF186" s="265"/>
      <c r="BG186" s="265"/>
      <c r="BH186" s="265"/>
      <c r="BI186" s="265"/>
      <c r="BJ186" s="265"/>
      <c r="BK186" s="265"/>
      <c r="BL186" s="265"/>
      <c r="BM186" s="265"/>
      <c r="BN186" s="265"/>
      <c r="BO186" s="265"/>
      <c r="BP186" s="265"/>
    </row>
    <row r="187" spans="2:69" ht="15" customHeight="1">
      <c r="B187" s="211" t="str">
        <f>IF(C185="","","曜日")</f>
        <v/>
      </c>
      <c r="C187" s="214" t="str">
        <f>IFERROR(IF(COUNTIF(BD!$F$3:$F$281,週休2日計画実績表!C186)&gt;0,"休",IF(OR(WEEKDAY(C186)=1,WEEKDAY(C186)=7),TEXT(C186,"aaa"),IF(COUNTIF(BD!$B$3:$B$548,週休2日計画実績表!C186)&gt;0,"祝",週休2日計画実績表!C186))),"")</f>
        <v/>
      </c>
      <c r="D187" s="214" t="str">
        <f>IFERROR(IF(COUNTIF(BD!$F$3:$F$281,週休2日計画実績表!D186)&gt;0,"休",IF(OR(WEEKDAY(D186)=1,WEEKDAY(D186)=7),TEXT(D186,"aaa"),IF(COUNTIF(BD!$B$3:$B$548,週休2日計画実績表!D186)&gt;0,"祝",週休2日計画実績表!D186))),"")</f>
        <v/>
      </c>
      <c r="E187" s="214" t="str">
        <f>IFERROR(IF(COUNTIF(BD!$F$3:$F$281,週休2日計画実績表!E186)&gt;0,"休",IF(OR(WEEKDAY(E186)=1,WEEKDAY(E186)=7),TEXT(E186,"aaa"),IF(COUNTIF(BD!$B$3:$B$548,週休2日計画実績表!E186)&gt;0,"祝",週休2日計画実績表!E186))),"")</f>
        <v/>
      </c>
      <c r="F187" s="214" t="str">
        <f>IFERROR(IF(COUNTIF(BD!$F$3:$F$281,週休2日計画実績表!F186)&gt;0,"休",IF(OR(WEEKDAY(F186)=1,WEEKDAY(F186)=7),TEXT(F186,"aaa"),IF(COUNTIF(BD!$B$3:$B$548,週休2日計画実績表!F186)&gt;0,"祝",週休2日計画実績表!F186))),"")</f>
        <v/>
      </c>
      <c r="G187" s="214" t="str">
        <f>IFERROR(IF(COUNTIF(BD!$F$3:$F$281,週休2日計画実績表!G186)&gt;0,"休",IF(OR(WEEKDAY(G186)=1,WEEKDAY(G186)=7),TEXT(G186,"aaa"),IF(COUNTIF(BD!$B$3:$B$548,週休2日計画実績表!G186)&gt;0,"祝",週休2日計画実績表!G186))),"")</f>
        <v/>
      </c>
      <c r="H187" s="214" t="str">
        <f>IFERROR(IF(COUNTIF(BD!$F$3:$F$281,週休2日計画実績表!H186)&gt;0,"休",IF(OR(WEEKDAY(H186)=1,WEEKDAY(H186)=7),TEXT(H186,"aaa"),IF(COUNTIF(BD!$B$3:$B$548,週休2日計画実績表!H186)&gt;0,"祝",週休2日計画実績表!H186))),"")</f>
        <v/>
      </c>
      <c r="I187" s="214" t="str">
        <f>IFERROR(IF(COUNTIF(BD!$F$3:$F$281,週休2日計画実績表!I186)&gt;0,"休",IF(OR(WEEKDAY(I186)=1,WEEKDAY(I186)=7),TEXT(I186,"aaa"),IF(COUNTIF(BD!$B$3:$B$548,週休2日計画実績表!I186)&gt;0,"祝",週休2日計画実績表!I186))),"")</f>
        <v/>
      </c>
      <c r="J187" s="214" t="str">
        <f>IFERROR(IF(COUNTIF(BD!$F$3:$F$281,週休2日計画実績表!J186)&gt;0,"休",IF(OR(WEEKDAY(J186)=1,WEEKDAY(J186)=7),TEXT(J186,"aaa"),IF(COUNTIF(BD!$B$3:$B$548,週休2日計画実績表!J186)&gt;0,"祝",週休2日計画実績表!J186))),"")</f>
        <v/>
      </c>
      <c r="K187" s="214" t="str">
        <f>IFERROR(IF(COUNTIF(BD!$F$3:$F$281,週休2日計画実績表!K186)&gt;0,"休",IF(OR(WEEKDAY(K186)=1,WEEKDAY(K186)=7),TEXT(K186,"aaa"),IF(COUNTIF(BD!$B$3:$B$548,週休2日計画実績表!K186)&gt;0,"祝",週休2日計画実績表!K186))),"")</f>
        <v/>
      </c>
      <c r="L187" s="214" t="str">
        <f>IFERROR(IF(COUNTIF(BD!$F$3:$F$281,週休2日計画実績表!L186)&gt;0,"休",IF(OR(WEEKDAY(L186)=1,WEEKDAY(L186)=7),TEXT(L186,"aaa"),IF(COUNTIF(BD!$B$3:$B$548,週休2日計画実績表!L186)&gt;0,"祝",週休2日計画実績表!L186))),"")</f>
        <v/>
      </c>
      <c r="M187" s="214" t="str">
        <f>IFERROR(IF(COUNTIF(BD!$F$3:$F$281,週休2日計画実績表!M186)&gt;0,"休",IF(OR(WEEKDAY(M186)=1,WEEKDAY(M186)=7),TEXT(M186,"aaa"),IF(COUNTIF(BD!$B$3:$B$548,週休2日計画実績表!M186)&gt;0,"祝",週休2日計画実績表!M186))),"")</f>
        <v/>
      </c>
      <c r="N187" s="214" t="str">
        <f>IFERROR(IF(COUNTIF(BD!$F$3:$F$281,週休2日計画実績表!N186)&gt;0,"休",IF(OR(WEEKDAY(N186)=1,WEEKDAY(N186)=7),TEXT(N186,"aaa"),IF(COUNTIF(BD!$B$3:$B$548,週休2日計画実績表!N186)&gt;0,"祝",週休2日計画実績表!N186))),"")</f>
        <v/>
      </c>
      <c r="O187" s="214" t="str">
        <f>IFERROR(IF(COUNTIF(BD!$F$3:$F$281,週休2日計画実績表!O186)&gt;0,"休",IF(OR(WEEKDAY(O186)=1,WEEKDAY(O186)=7),TEXT(O186,"aaa"),IF(COUNTIF(BD!$B$3:$B$548,週休2日計画実績表!O186)&gt;0,"祝",週休2日計画実績表!O186))),"")</f>
        <v/>
      </c>
      <c r="P187" s="214" t="str">
        <f>IFERROR(IF(COUNTIF(BD!$F$3:$F$281,週休2日計画実績表!P186)&gt;0,"休",IF(OR(WEEKDAY(P186)=1,WEEKDAY(P186)=7),TEXT(P186,"aaa"),IF(COUNTIF(BD!$B$3:$B$548,週休2日計画実績表!P186)&gt;0,"祝",週休2日計画実績表!P186))),"")</f>
        <v/>
      </c>
      <c r="Q187" s="214" t="str">
        <f>IFERROR(IF(COUNTIF(BD!$F$3:$F$281,週休2日計画実績表!Q186)&gt;0,"休",IF(OR(WEEKDAY(Q186)=1,WEEKDAY(Q186)=7),TEXT(Q186,"aaa"),IF(COUNTIF(BD!$B$3:$B$548,週休2日計画実績表!Q186)&gt;0,"祝",週休2日計画実績表!Q186))),"")</f>
        <v/>
      </c>
      <c r="R187" s="214" t="str">
        <f>IFERROR(IF(COUNTIF(BD!$F$3:$F$281,週休2日計画実績表!R186)&gt;0,"休",IF(OR(WEEKDAY(R186)=1,WEEKDAY(R186)=7),TEXT(R186,"aaa"),IF(COUNTIF(BD!$B$3:$B$548,週休2日計画実績表!R186)&gt;0,"祝",週休2日計画実績表!R186))),"")</f>
        <v/>
      </c>
      <c r="S187" s="214" t="str">
        <f>IFERROR(IF(COUNTIF(BD!$F$3:$F$281,週休2日計画実績表!S186)&gt;0,"休",IF(OR(WEEKDAY(S186)=1,WEEKDAY(S186)=7),TEXT(S186,"aaa"),IF(COUNTIF(BD!$B$3:$B$548,週休2日計画実績表!S186)&gt;0,"祝",週休2日計画実績表!S186))),"")</f>
        <v/>
      </c>
      <c r="T187" s="214" t="str">
        <f>IFERROR(IF(COUNTIF(BD!$F$3:$F$281,週休2日計画実績表!T186)&gt;0,"休",IF(OR(WEEKDAY(T186)=1,WEEKDAY(T186)=7),TEXT(T186,"aaa"),IF(COUNTIF(BD!$B$3:$B$548,週休2日計画実績表!T186)&gt;0,"祝",週休2日計画実績表!T186))),"")</f>
        <v/>
      </c>
      <c r="U187" s="214" t="str">
        <f>IFERROR(IF(COUNTIF(BD!$F$3:$F$281,週休2日計画実績表!U186)&gt;0,"休",IF(OR(WEEKDAY(U186)=1,WEEKDAY(U186)=7),TEXT(U186,"aaa"),IF(COUNTIF(BD!$B$3:$B$548,週休2日計画実績表!U186)&gt;0,"祝",週休2日計画実績表!U186))),"")</f>
        <v/>
      </c>
      <c r="V187" s="214" t="str">
        <f>IFERROR(IF(COUNTIF(BD!$F$3:$F$281,週休2日計画実績表!V186)&gt;0,"休",IF(OR(WEEKDAY(V186)=1,WEEKDAY(V186)=7),TEXT(V186,"aaa"),IF(COUNTIF(BD!$B$3:$B$548,週休2日計画実績表!V186)&gt;0,"祝",週休2日計画実績表!V186))),"")</f>
        <v/>
      </c>
      <c r="W187" s="214" t="str">
        <f>IFERROR(IF(COUNTIF(BD!$F$3:$F$281,週休2日計画実績表!W186)&gt;0,"休",IF(OR(WEEKDAY(W186)=1,WEEKDAY(W186)=7),TEXT(W186,"aaa"),IF(COUNTIF(BD!$B$3:$B$548,週休2日計画実績表!W186)&gt;0,"祝",週休2日計画実績表!W186))),"")</f>
        <v/>
      </c>
      <c r="X187" s="214" t="str">
        <f>IFERROR(IF(COUNTIF(BD!$F$3:$F$281,週休2日計画実績表!X186)&gt;0,"休",IF(OR(WEEKDAY(X186)=1,WEEKDAY(X186)=7),TEXT(X186,"aaa"),IF(COUNTIF(BD!$B$3:$B$548,週休2日計画実績表!X186)&gt;0,"祝",週休2日計画実績表!X186))),"")</f>
        <v/>
      </c>
      <c r="Y187" s="214" t="str">
        <f>IFERROR(IF(COUNTIF(BD!$F$3:$F$281,週休2日計画実績表!Y186)&gt;0,"休",IF(OR(WEEKDAY(Y186)=1,WEEKDAY(Y186)=7),TEXT(Y186,"aaa"),IF(COUNTIF(BD!$B$3:$B$548,週休2日計画実績表!Y186)&gt;0,"祝",週休2日計画実績表!Y186))),"")</f>
        <v/>
      </c>
      <c r="Z187" s="214" t="str">
        <f>IFERROR(IF(COUNTIF(BD!$F$3:$F$281,週休2日計画実績表!Z186)&gt;0,"休",IF(OR(WEEKDAY(Z186)=1,WEEKDAY(Z186)=7),TEXT(Z186,"aaa"),IF(COUNTIF(BD!$B$3:$B$548,週休2日計画実績表!Z186)&gt;0,"祝",週休2日計画実績表!Z186))),"")</f>
        <v/>
      </c>
      <c r="AA187" s="214" t="str">
        <f>IFERROR(IF(COUNTIF(BD!$F$3:$F$281,週休2日計画実績表!AA186)&gt;0,"休",IF(OR(WEEKDAY(AA186)=1,WEEKDAY(AA186)=7),TEXT(AA186,"aaa"),IF(COUNTIF(BD!$B$3:$B$548,週休2日計画実績表!AA186)&gt;0,"祝",週休2日計画実績表!AA186))),"")</f>
        <v/>
      </c>
      <c r="AB187" s="214" t="str">
        <f>IFERROR(IF(COUNTIF(BD!$F$3:$F$281,週休2日計画実績表!AB186)&gt;0,"休",IF(OR(WEEKDAY(AB186)=1,WEEKDAY(AB186)=7),TEXT(AB186,"aaa"),IF(COUNTIF(BD!$B$3:$B$548,週休2日計画実績表!AB186)&gt;0,"祝",週休2日計画実績表!AB186))),"")</f>
        <v/>
      </c>
      <c r="AC187" s="214" t="str">
        <f>IFERROR(IF(COUNTIF(BD!$F$3:$F$281,週休2日計画実績表!AC186)&gt;0,"休",IF(OR(WEEKDAY(AC186)=1,WEEKDAY(AC186)=7),TEXT(AC186,"aaa"),IF(COUNTIF(BD!$B$3:$B$548,週休2日計画実績表!AC186)&gt;0,"祝",週休2日計画実績表!AC186))),"")</f>
        <v/>
      </c>
      <c r="AD187" s="214" t="str">
        <f>IFERROR(IF(COUNTIF(BD!$F$3:$F$281,週休2日計画実績表!AD186)&gt;0,"休",IF(OR(WEEKDAY(AD186)=1,WEEKDAY(AD186)=7),TEXT(AD186,"aaa"),IF(COUNTIF(BD!$B$3:$B$548,週休2日計画実績表!AD186)&gt;0,"祝",週休2日計画実績表!AD186))),"")</f>
        <v/>
      </c>
      <c r="AE187" s="214" t="str">
        <f>IFERROR(IF(COUNTIF(BD!$F$3:$F$281,週休2日計画実績表!AE186)&gt;0,"休",IF(OR(WEEKDAY(AE186)=1,WEEKDAY(AE186)=7),TEXT(AE186,"aaa"),IF(COUNTIF(BD!$B$3:$B$548,週休2日計画実績表!AE186)&gt;0,"祝",週休2日計画実績表!AE186))),"")</f>
        <v/>
      </c>
      <c r="AF187" s="214" t="str">
        <f>IFERROR(IF(COUNTIF(BD!$F$3:$F$281,週休2日計画実績表!AF186)&gt;0,"休",IF(OR(WEEKDAY(AF186)=1,WEEKDAY(AF186)=7),TEXT(AF186,"aaa"),IF(COUNTIF(BD!$B$3:$B$548,週休2日計画実績表!AF186)&gt;0,"祝",週休2日計画実績表!AF186))),"")</f>
        <v/>
      </c>
      <c r="AG187" s="233" t="str">
        <f>IFERROR(IF(COUNTIF(BD!$F$3:$F$281,週休2日計画実績表!AG186)&gt;0,"休",IF(OR(WEEKDAY(AG186)=1,WEEKDAY(AG186)=7),TEXT(AG186,"aaa"),IF(COUNTIF(BD!$B$3:$B$548,週休2日計画実績表!AG186)&gt;0,"祝",週休2日計画実績表!AG186))),"")</f>
        <v/>
      </c>
      <c r="AH187" s="503"/>
      <c r="AI187" s="504"/>
      <c r="AJ187" s="504"/>
      <c r="AK187" s="505"/>
      <c r="AL187" s="502"/>
      <c r="AM187" s="503"/>
      <c r="AN187" s="504"/>
      <c r="AO187" s="504"/>
      <c r="AP187" s="506"/>
      <c r="AQ187" s="265"/>
      <c r="AR187" s="265"/>
      <c r="AS187" s="265"/>
      <c r="AT187" s="265"/>
      <c r="AU187" s="265"/>
      <c r="AV187" s="265"/>
      <c r="AW187" s="265"/>
      <c r="AX187" s="265"/>
      <c r="AY187" s="265"/>
      <c r="AZ187" s="265"/>
      <c r="BA187" s="265"/>
      <c r="BB187" s="265"/>
      <c r="BC187" s="265"/>
      <c r="BD187" s="265"/>
      <c r="BE187" s="265"/>
      <c r="BF187" s="265"/>
      <c r="BG187" s="265"/>
      <c r="BH187" s="265"/>
      <c r="BI187" s="265"/>
      <c r="BJ187" s="265"/>
      <c r="BK187" s="265"/>
      <c r="BL187" s="265"/>
      <c r="BM187" s="265"/>
      <c r="BN187" s="265"/>
      <c r="BO187" s="265"/>
      <c r="BP187" s="265"/>
      <c r="BQ187" s="215"/>
    </row>
    <row r="188" spans="2:69" ht="15" hidden="1" customHeight="1">
      <c r="B188" s="211"/>
      <c r="C188" s="214" t="str">
        <f t="shared" ref="C188:F188" si="64">IF(OR(C187="",C187="休"),"","有")</f>
        <v/>
      </c>
      <c r="D188" s="214" t="str">
        <f t="shared" si="64"/>
        <v/>
      </c>
      <c r="E188" s="214" t="str">
        <f t="shared" si="64"/>
        <v/>
      </c>
      <c r="F188" s="214" t="str">
        <f t="shared" si="64"/>
        <v/>
      </c>
      <c r="G188" s="214" t="str">
        <f>IF(OR(G187="",G187="休"),"","有")</f>
        <v/>
      </c>
      <c r="H188" s="214" t="str">
        <f t="shared" ref="H188:AG188" si="65">IF(OR(H187="",H187="休"),"","有")</f>
        <v/>
      </c>
      <c r="I188" s="214" t="str">
        <f t="shared" si="65"/>
        <v/>
      </c>
      <c r="J188" s="214" t="str">
        <f t="shared" si="65"/>
        <v/>
      </c>
      <c r="K188" s="214" t="str">
        <f t="shared" si="65"/>
        <v/>
      </c>
      <c r="L188" s="214" t="str">
        <f t="shared" si="65"/>
        <v/>
      </c>
      <c r="M188" s="214" t="str">
        <f t="shared" si="65"/>
        <v/>
      </c>
      <c r="N188" s="214" t="str">
        <f t="shared" si="65"/>
        <v/>
      </c>
      <c r="O188" s="214" t="str">
        <f t="shared" si="65"/>
        <v/>
      </c>
      <c r="P188" s="214" t="str">
        <f t="shared" si="65"/>
        <v/>
      </c>
      <c r="Q188" s="214" t="str">
        <f t="shared" si="65"/>
        <v/>
      </c>
      <c r="R188" s="214" t="str">
        <f t="shared" si="65"/>
        <v/>
      </c>
      <c r="S188" s="214" t="str">
        <f t="shared" si="65"/>
        <v/>
      </c>
      <c r="T188" s="214" t="str">
        <f t="shared" si="65"/>
        <v/>
      </c>
      <c r="U188" s="214" t="str">
        <f t="shared" si="65"/>
        <v/>
      </c>
      <c r="V188" s="214" t="str">
        <f t="shared" si="65"/>
        <v/>
      </c>
      <c r="W188" s="214" t="str">
        <f t="shared" si="65"/>
        <v/>
      </c>
      <c r="X188" s="214" t="str">
        <f t="shared" si="65"/>
        <v/>
      </c>
      <c r="Y188" s="214" t="str">
        <f t="shared" si="65"/>
        <v/>
      </c>
      <c r="Z188" s="214" t="str">
        <f t="shared" si="65"/>
        <v/>
      </c>
      <c r="AA188" s="214" t="str">
        <f t="shared" si="65"/>
        <v/>
      </c>
      <c r="AB188" s="214" t="str">
        <f t="shared" si="65"/>
        <v/>
      </c>
      <c r="AC188" s="214" t="str">
        <f t="shared" si="65"/>
        <v/>
      </c>
      <c r="AD188" s="214" t="str">
        <f t="shared" si="65"/>
        <v/>
      </c>
      <c r="AE188" s="214" t="str">
        <f t="shared" si="65"/>
        <v/>
      </c>
      <c r="AF188" s="214" t="str">
        <f t="shared" si="65"/>
        <v/>
      </c>
      <c r="AG188" s="233" t="str">
        <f t="shared" si="65"/>
        <v/>
      </c>
      <c r="AH188" s="503"/>
      <c r="AI188" s="504"/>
      <c r="AJ188" s="504"/>
      <c r="AK188" s="505"/>
      <c r="AL188" s="502"/>
      <c r="AM188" s="503"/>
      <c r="AN188" s="504"/>
      <c r="AO188" s="504"/>
      <c r="AP188" s="506"/>
      <c r="AQ188" s="265"/>
      <c r="AR188" s="265"/>
      <c r="AS188" s="265"/>
      <c r="AT188" s="265"/>
      <c r="AU188" s="265"/>
      <c r="AV188" s="265"/>
      <c r="AW188" s="265"/>
      <c r="AX188" s="265"/>
      <c r="AY188" s="265"/>
      <c r="AZ188" s="265"/>
      <c r="BA188" s="265"/>
      <c r="BB188" s="265"/>
      <c r="BC188" s="265"/>
      <c r="BD188" s="265"/>
      <c r="BE188" s="265"/>
      <c r="BF188" s="265"/>
      <c r="BG188" s="265"/>
      <c r="BH188" s="265"/>
      <c r="BI188" s="265"/>
      <c r="BJ188" s="265"/>
      <c r="BK188" s="265"/>
      <c r="BL188" s="265"/>
      <c r="BM188" s="265"/>
      <c r="BN188" s="265"/>
      <c r="BO188" s="265"/>
      <c r="BP188" s="265"/>
      <c r="BQ188" s="215"/>
    </row>
    <row r="189" spans="2:69" s="220" customFormat="1" ht="60" customHeight="1">
      <c r="B189" s="216" t="str">
        <f>IF(C185="","","行事")</f>
        <v/>
      </c>
      <c r="C189" s="217"/>
      <c r="D189" s="217"/>
      <c r="E189" s="217"/>
      <c r="F189" s="217"/>
      <c r="G189" s="217"/>
      <c r="H189" s="217"/>
      <c r="I189" s="217"/>
      <c r="J189" s="217"/>
      <c r="K189" s="217"/>
      <c r="L189" s="217"/>
      <c r="M189" s="217"/>
      <c r="N189" s="217"/>
      <c r="O189" s="217"/>
      <c r="P189" s="217"/>
      <c r="Q189" s="217"/>
      <c r="R189" s="217"/>
      <c r="S189" s="217"/>
      <c r="T189" s="217"/>
      <c r="U189" s="217"/>
      <c r="V189" s="217"/>
      <c r="W189" s="217"/>
      <c r="X189" s="217"/>
      <c r="Y189" s="217"/>
      <c r="Z189" s="217"/>
      <c r="AA189" s="217"/>
      <c r="AB189" s="217"/>
      <c r="AC189" s="217"/>
      <c r="AD189" s="217"/>
      <c r="AE189" s="217"/>
      <c r="AF189" s="217"/>
      <c r="AG189" s="218"/>
      <c r="AH189" s="503"/>
      <c r="AI189" s="504"/>
      <c r="AJ189" s="504"/>
      <c r="AK189" s="505"/>
      <c r="AL189" s="502"/>
      <c r="AM189" s="503"/>
      <c r="AN189" s="504"/>
      <c r="AO189" s="504"/>
      <c r="AP189" s="506"/>
      <c r="AQ189" s="265"/>
      <c r="AR189" s="265"/>
      <c r="AS189" s="265"/>
      <c r="AT189" s="265"/>
      <c r="AU189" s="265"/>
      <c r="AV189" s="265"/>
      <c r="AW189" s="265"/>
      <c r="AX189" s="265"/>
      <c r="AY189" s="265"/>
      <c r="AZ189" s="265"/>
      <c r="BA189" s="265"/>
      <c r="BB189" s="265"/>
      <c r="BC189" s="265"/>
      <c r="BD189" s="265"/>
      <c r="BE189" s="265"/>
      <c r="BF189" s="265"/>
      <c r="BG189" s="265"/>
      <c r="BH189" s="265"/>
      <c r="BI189" s="265"/>
      <c r="BJ189" s="265"/>
      <c r="BK189" s="265"/>
      <c r="BL189" s="265"/>
      <c r="BM189" s="265"/>
      <c r="BN189" s="265"/>
      <c r="BO189" s="265"/>
      <c r="BP189" s="265"/>
      <c r="BQ189" s="219"/>
    </row>
    <row r="190" spans="2:69" s="224" customFormat="1" ht="15" customHeight="1">
      <c r="B190" s="211" t="str">
        <f>IF(C185="","","計画")</f>
        <v/>
      </c>
      <c r="C190" s="221"/>
      <c r="D190" s="221"/>
      <c r="E190" s="221"/>
      <c r="F190" s="221"/>
      <c r="G190" s="221"/>
      <c r="H190" s="221"/>
      <c r="I190" s="221"/>
      <c r="J190" s="221"/>
      <c r="K190" s="221"/>
      <c r="L190" s="221"/>
      <c r="M190" s="221"/>
      <c r="N190" s="221"/>
      <c r="O190" s="221"/>
      <c r="P190" s="221"/>
      <c r="Q190" s="221"/>
      <c r="R190" s="221"/>
      <c r="S190" s="221"/>
      <c r="T190" s="221"/>
      <c r="U190" s="221"/>
      <c r="V190" s="221"/>
      <c r="W190" s="221"/>
      <c r="X190" s="221"/>
      <c r="Y190" s="221"/>
      <c r="Z190" s="221"/>
      <c r="AA190" s="221"/>
      <c r="AB190" s="221"/>
      <c r="AC190" s="221"/>
      <c r="AD190" s="221"/>
      <c r="AE190" s="221"/>
      <c r="AF190" s="221"/>
      <c r="AG190" s="235"/>
      <c r="AH190" s="211" t="str">
        <f>IF(C185="","",COUNTIF(C190:AG190,"○"))</f>
        <v/>
      </c>
      <c r="AI190" s="221" t="str">
        <f>IF(C185="","",COUNTA(C186:AG186)-COUNTIF(C188:AG188,"")-COUNTIF(C190:AG190,"/"))</f>
        <v/>
      </c>
      <c r="AJ190" s="222" t="str">
        <f>IF(C185="","",IFERROR(AH190/AI190,""))</f>
        <v/>
      </c>
      <c r="AK190" s="223" t="str">
        <f>IF(C185="","",IF(AI190=0,"",IF(COUNTIFS(C187:AG187,"日",C190:AG190,"")+COUNTIFS(C187:AG187,"日",C190:AG190,"○")+COUNTIFS(C187:AG187,"土",C190:AG190,"")+COUNTIFS(C187:AG187,"土",C190:AG190,"○")&lt;=COUNTIF(C190:AG190,"○"),"○",IF(AH190/AI190&gt;=2/7,"○","-"))))</f>
        <v/>
      </c>
      <c r="AM190" s="211" t="str">
        <f>IF(C185="","",AM182+AH190)</f>
        <v/>
      </c>
      <c r="AN190" s="221" t="str">
        <f>IF(C185="","",AN182+AI190)</f>
        <v/>
      </c>
      <c r="AO190" s="222" t="str">
        <f>IFERROR(AM190/AN190,"")</f>
        <v/>
      </c>
      <c r="AP190" s="225" t="str">
        <f>IF(C185="","",IF(C193="",IF(AM190/AN190&gt;=2/7,"OK","NG"),""))</f>
        <v/>
      </c>
      <c r="AQ190" s="262"/>
      <c r="AR190" s="262"/>
      <c r="AS190" s="262"/>
      <c r="AT190" s="262"/>
      <c r="AU190" s="262"/>
      <c r="AV190" s="262"/>
      <c r="AW190" s="262"/>
      <c r="AX190" s="262"/>
      <c r="AY190" s="262"/>
      <c r="AZ190" s="262"/>
      <c r="BA190" s="262"/>
      <c r="BB190" s="262"/>
      <c r="BC190" s="262"/>
      <c r="BD190" s="262"/>
      <c r="BE190" s="262"/>
      <c r="BF190" s="262"/>
      <c r="BG190" s="262"/>
      <c r="BH190" s="262"/>
      <c r="BI190" s="262"/>
      <c r="BJ190" s="262"/>
      <c r="BK190" s="262"/>
      <c r="BL190" s="262"/>
      <c r="BM190" s="262"/>
      <c r="BN190" s="262"/>
      <c r="BO190" s="262"/>
      <c r="BP190" s="262"/>
      <c r="BQ190" s="226"/>
    </row>
    <row r="191" spans="2:69" s="224" customFormat="1" ht="15" customHeight="1" thickBot="1">
      <c r="B191" s="227" t="str">
        <f>IF(C185="","","実施")</f>
        <v/>
      </c>
      <c r="C191" s="228"/>
      <c r="D191" s="228"/>
      <c r="E191" s="228"/>
      <c r="F191" s="228"/>
      <c r="G191" s="228"/>
      <c r="H191" s="228"/>
      <c r="I191" s="228"/>
      <c r="J191" s="228"/>
      <c r="K191" s="228"/>
      <c r="L191" s="228"/>
      <c r="M191" s="228"/>
      <c r="N191" s="228"/>
      <c r="O191" s="228"/>
      <c r="P191" s="228"/>
      <c r="Q191" s="228"/>
      <c r="R191" s="228"/>
      <c r="S191" s="228"/>
      <c r="T191" s="228"/>
      <c r="U191" s="228"/>
      <c r="V191" s="228"/>
      <c r="W191" s="228"/>
      <c r="X191" s="228"/>
      <c r="Y191" s="228"/>
      <c r="Z191" s="228"/>
      <c r="AA191" s="228"/>
      <c r="AB191" s="228"/>
      <c r="AC191" s="228"/>
      <c r="AD191" s="228"/>
      <c r="AE191" s="228"/>
      <c r="AF191" s="228"/>
      <c r="AG191" s="234"/>
      <c r="AH191" s="227" t="str">
        <f>IF(C185="","",COUNTIF(C191:AG191,"●"))</f>
        <v/>
      </c>
      <c r="AI191" s="228" t="str">
        <f>IF(C185="","",COUNTA(C186:AG186)-COUNTIF(C188:AG188,"")-COUNTIF(C191:AG191,"/"))</f>
        <v/>
      </c>
      <c r="AJ191" s="229" t="str">
        <f>IF(C185="","",IFERROR(AH191/AI191,""))</f>
        <v/>
      </c>
      <c r="AK191" s="230" t="str">
        <f>IF(C185="","",IF(AI191=0,"",IF(COUNTIFS(C187:AG187,"日",C191:AG191,"")+COUNTIFS(C187:AG187,"日",C191:AG191,"●")+COUNTIFS(C187:AG187,"土",C191:AG191,"")+COUNTIFS(C187:AG187,"土",C191:AG191,"●")&lt;=COUNTIF(C191:AG191,"●"),"○",IF(AH191/AI191&gt;=2/7,"○","-"))))</f>
        <v/>
      </c>
      <c r="AM191" s="227" t="str">
        <f>IF(C185="","",AM183+AH191)</f>
        <v/>
      </c>
      <c r="AN191" s="228" t="str">
        <f>IF(C185="","",AN183+AI191)</f>
        <v/>
      </c>
      <c r="AO191" s="229" t="str">
        <f>IFERROR(AM191/AN191,"")</f>
        <v/>
      </c>
      <c r="AP191" s="231" t="str">
        <f>IF(C185="","",IF(C193="",IF(AM191/AN191&gt;=2/7,"OK","NG"),""))</f>
        <v/>
      </c>
      <c r="AQ191" s="263"/>
      <c r="AR191" s="263"/>
      <c r="AS191" s="263"/>
      <c r="AT191" s="263"/>
      <c r="AU191" s="263"/>
      <c r="AV191" s="263"/>
      <c r="AW191" s="263"/>
      <c r="AX191" s="263"/>
      <c r="AY191" s="263"/>
      <c r="AZ191" s="263"/>
      <c r="BA191" s="263"/>
      <c r="BB191" s="263"/>
      <c r="BC191" s="263"/>
      <c r="BD191" s="263"/>
      <c r="BE191" s="263"/>
      <c r="BF191" s="263"/>
      <c r="BG191" s="263"/>
      <c r="BH191" s="263"/>
      <c r="BI191" s="263"/>
      <c r="BJ191" s="263"/>
      <c r="BK191" s="263"/>
      <c r="BL191" s="263"/>
      <c r="BM191" s="263"/>
      <c r="BN191" s="263"/>
      <c r="BO191" s="263"/>
      <c r="BP191" s="263"/>
      <c r="BQ191" s="215"/>
    </row>
    <row r="192" spans="2:69" ht="18" customHeight="1" thickBot="1">
      <c r="AP192" s="224"/>
      <c r="AQ192" s="224"/>
      <c r="AR192" s="224"/>
      <c r="AS192" s="224"/>
      <c r="AT192" s="224"/>
      <c r="AU192" s="224"/>
      <c r="AV192" s="224"/>
      <c r="AW192" s="224"/>
      <c r="AX192" s="224"/>
      <c r="AY192" s="224"/>
      <c r="AZ192" s="224"/>
      <c r="BA192" s="224"/>
      <c r="BB192" s="224"/>
      <c r="BC192" s="224"/>
      <c r="BD192" s="224"/>
      <c r="BE192" s="224"/>
      <c r="BF192" s="224"/>
      <c r="BG192" s="224"/>
      <c r="BH192" s="224"/>
      <c r="BI192" s="224"/>
      <c r="BJ192" s="224"/>
      <c r="BK192" s="224"/>
      <c r="BL192" s="224"/>
      <c r="BM192" s="224"/>
      <c r="BN192" s="224"/>
      <c r="BO192" s="224"/>
      <c r="BP192" s="224"/>
      <c r="BQ192" s="232"/>
    </row>
    <row r="193" spans="2:69" ht="16.899999999999999" customHeight="1">
      <c r="B193" s="210" t="str">
        <f>IF(C193="","","月")</f>
        <v/>
      </c>
      <c r="C193" s="496" t="str">
        <f>IFERROR(IF(EOMONTH(C185,0)+1&gt;$L$5,"",EOMONTH(C185,0)+1),"")</f>
        <v/>
      </c>
      <c r="D193" s="497"/>
      <c r="E193" s="497"/>
      <c r="F193" s="497"/>
      <c r="G193" s="497"/>
      <c r="H193" s="497"/>
      <c r="I193" s="497"/>
      <c r="J193" s="497"/>
      <c r="K193" s="497"/>
      <c r="L193" s="497"/>
      <c r="M193" s="497"/>
      <c r="N193" s="497"/>
      <c r="O193" s="497"/>
      <c r="P193" s="497"/>
      <c r="Q193" s="497"/>
      <c r="R193" s="497"/>
      <c r="S193" s="497"/>
      <c r="T193" s="497"/>
      <c r="U193" s="497"/>
      <c r="V193" s="497"/>
      <c r="W193" s="497"/>
      <c r="X193" s="497"/>
      <c r="Y193" s="497"/>
      <c r="Z193" s="497"/>
      <c r="AA193" s="497"/>
      <c r="AB193" s="497"/>
      <c r="AC193" s="497"/>
      <c r="AD193" s="497"/>
      <c r="AE193" s="497"/>
      <c r="AF193" s="497"/>
      <c r="AG193" s="497"/>
      <c r="AH193" s="498" t="str">
        <f>IF(C193="","","月単位")</f>
        <v/>
      </c>
      <c r="AI193" s="499"/>
      <c r="AJ193" s="499"/>
      <c r="AK193" s="500"/>
      <c r="AL193" s="501"/>
      <c r="AM193" s="498" t="str">
        <f>IF(C193="","","累計")</f>
        <v/>
      </c>
      <c r="AN193" s="499"/>
      <c r="AO193" s="499"/>
      <c r="AP193" s="500"/>
      <c r="AQ193" s="260"/>
      <c r="AR193" s="260"/>
      <c r="AS193" s="260"/>
      <c r="AT193" s="260"/>
      <c r="AU193" s="260"/>
      <c r="AV193" s="260"/>
      <c r="AW193" s="260"/>
      <c r="AX193" s="260"/>
      <c r="AY193" s="260"/>
      <c r="AZ193" s="260"/>
      <c r="BA193" s="260"/>
      <c r="BB193" s="260"/>
      <c r="BC193" s="260"/>
      <c r="BD193" s="260"/>
      <c r="BE193" s="260"/>
      <c r="BF193" s="260"/>
      <c r="BG193" s="260"/>
      <c r="BH193" s="260"/>
      <c r="BI193" s="260"/>
      <c r="BJ193" s="260"/>
      <c r="BK193" s="260"/>
      <c r="BL193" s="260"/>
      <c r="BM193" s="260"/>
      <c r="BN193" s="260"/>
      <c r="BO193" s="260"/>
      <c r="BP193" s="260"/>
    </row>
    <row r="194" spans="2:69" ht="15" customHeight="1">
      <c r="B194" s="211" t="str">
        <f>IF(C193="","","日")</f>
        <v/>
      </c>
      <c r="C194" s="212" t="str">
        <f>IF($C193="","",IF($C193+COLUMN(C194)-COLUMN($B194)-1&gt;$L$5,"",IF($C193+COLUMN(C194)-COLUMN($B194)-1&gt;=EOMONTH($C193,0)+1,"",$C193+COLUMN(C194)-COLUMN($B194)-1)))</f>
        <v/>
      </c>
      <c r="D194" s="212" t="str">
        <f t="shared" ref="D194:AG194" si="66">IF($C193="","",IF($C193+COLUMN(D194)-COLUMN($B194)-1&gt;$L$5,"",IF($C193+COLUMN(D194)-COLUMN($B194)-1&gt;=EOMONTH($C193,0)+1,"",$C193+COLUMN(D194)-COLUMN($B194)-1)))</f>
        <v/>
      </c>
      <c r="E194" s="212" t="str">
        <f t="shared" si="66"/>
        <v/>
      </c>
      <c r="F194" s="212" t="str">
        <f t="shared" si="66"/>
        <v/>
      </c>
      <c r="G194" s="212" t="str">
        <f t="shared" si="66"/>
        <v/>
      </c>
      <c r="H194" s="212" t="str">
        <f t="shared" si="66"/>
        <v/>
      </c>
      <c r="I194" s="212" t="str">
        <f t="shared" si="66"/>
        <v/>
      </c>
      <c r="J194" s="212" t="str">
        <f t="shared" si="66"/>
        <v/>
      </c>
      <c r="K194" s="212" t="str">
        <f t="shared" si="66"/>
        <v/>
      </c>
      <c r="L194" s="212" t="str">
        <f t="shared" si="66"/>
        <v/>
      </c>
      <c r="M194" s="212" t="str">
        <f t="shared" si="66"/>
        <v/>
      </c>
      <c r="N194" s="212" t="str">
        <f t="shared" si="66"/>
        <v/>
      </c>
      <c r="O194" s="212" t="str">
        <f t="shared" si="66"/>
        <v/>
      </c>
      <c r="P194" s="212" t="str">
        <f t="shared" si="66"/>
        <v/>
      </c>
      <c r="Q194" s="212" t="str">
        <f t="shared" si="66"/>
        <v/>
      </c>
      <c r="R194" s="212" t="str">
        <f t="shared" si="66"/>
        <v/>
      </c>
      <c r="S194" s="212" t="str">
        <f t="shared" si="66"/>
        <v/>
      </c>
      <c r="T194" s="212" t="str">
        <f t="shared" si="66"/>
        <v/>
      </c>
      <c r="U194" s="212" t="str">
        <f t="shared" si="66"/>
        <v/>
      </c>
      <c r="V194" s="212" t="str">
        <f t="shared" si="66"/>
        <v/>
      </c>
      <c r="W194" s="212" t="str">
        <f t="shared" si="66"/>
        <v/>
      </c>
      <c r="X194" s="212" t="str">
        <f t="shared" si="66"/>
        <v/>
      </c>
      <c r="Y194" s="212" t="str">
        <f t="shared" si="66"/>
        <v/>
      </c>
      <c r="Z194" s="212" t="str">
        <f t="shared" si="66"/>
        <v/>
      </c>
      <c r="AA194" s="212" t="str">
        <f t="shared" si="66"/>
        <v/>
      </c>
      <c r="AB194" s="212" t="str">
        <f t="shared" si="66"/>
        <v/>
      </c>
      <c r="AC194" s="212" t="str">
        <f t="shared" si="66"/>
        <v/>
      </c>
      <c r="AD194" s="212" t="str">
        <f t="shared" si="66"/>
        <v/>
      </c>
      <c r="AE194" s="212" t="str">
        <f t="shared" si="66"/>
        <v/>
      </c>
      <c r="AF194" s="212" t="str">
        <f t="shared" si="66"/>
        <v/>
      </c>
      <c r="AG194" s="213" t="str">
        <f t="shared" si="66"/>
        <v/>
      </c>
      <c r="AH194" s="503" t="str">
        <f>IF(C193="","","　閉所日数計")</f>
        <v/>
      </c>
      <c r="AI194" s="504" t="str">
        <f>IF(C193="","","　対象日数計")</f>
        <v/>
      </c>
      <c r="AJ194" s="504" t="str">
        <f>IF(C193="","","　現場閉所率")</f>
        <v/>
      </c>
      <c r="AK194" s="505" t="str">
        <f>IF(C193="","","　達成状況")</f>
        <v/>
      </c>
      <c r="AL194" s="502"/>
      <c r="AM194" s="503" t="str">
        <f>IF(C193="","","　閉所日数計")</f>
        <v/>
      </c>
      <c r="AN194" s="504" t="str">
        <f>IF(C193="","","　対象日数計")</f>
        <v/>
      </c>
      <c r="AO194" s="504" t="str">
        <f>IF(C193="","","　現場閉所率")</f>
        <v/>
      </c>
      <c r="AP194" s="506" t="str">
        <f>IF(C193="","",IF(C201="","　達成状況",""))</f>
        <v/>
      </c>
      <c r="AQ194" s="265"/>
      <c r="AR194" s="265"/>
      <c r="AS194" s="265"/>
      <c r="AT194" s="265"/>
      <c r="AU194" s="265"/>
      <c r="AV194" s="265"/>
      <c r="AW194" s="265"/>
      <c r="AX194" s="265"/>
      <c r="AY194" s="265"/>
      <c r="AZ194" s="265"/>
      <c r="BA194" s="265"/>
      <c r="BB194" s="265"/>
      <c r="BC194" s="265"/>
      <c r="BD194" s="265"/>
      <c r="BE194" s="265"/>
      <c r="BF194" s="265"/>
      <c r="BG194" s="265"/>
      <c r="BH194" s="265"/>
      <c r="BI194" s="265"/>
      <c r="BJ194" s="265"/>
      <c r="BK194" s="265"/>
      <c r="BL194" s="265"/>
      <c r="BM194" s="265"/>
      <c r="BN194" s="265"/>
      <c r="BO194" s="265"/>
      <c r="BP194" s="265"/>
    </row>
    <row r="195" spans="2:69" ht="15" customHeight="1">
      <c r="B195" s="211" t="str">
        <f>IF(C193="","","曜日")</f>
        <v/>
      </c>
      <c r="C195" s="214" t="str">
        <f>IFERROR(IF(COUNTIF(BD!$F$3:$F$281,週休2日計画実績表!C194)&gt;0,"休",IF(OR(WEEKDAY(C194)=1,WEEKDAY(C194)=7),TEXT(C194,"aaa"),IF(COUNTIF(BD!$B$3:$B$548,週休2日計画実績表!C194)&gt;0,"祝",週休2日計画実績表!C194))),"")</f>
        <v/>
      </c>
      <c r="D195" s="214" t="str">
        <f>IFERROR(IF(COUNTIF(BD!$F$3:$F$281,週休2日計画実績表!D194)&gt;0,"休",IF(OR(WEEKDAY(D194)=1,WEEKDAY(D194)=7),TEXT(D194,"aaa"),IF(COUNTIF(BD!$B$3:$B$548,週休2日計画実績表!D194)&gt;0,"祝",週休2日計画実績表!D194))),"")</f>
        <v/>
      </c>
      <c r="E195" s="214" t="str">
        <f>IFERROR(IF(COUNTIF(BD!$F$3:$F$281,週休2日計画実績表!E194)&gt;0,"休",IF(OR(WEEKDAY(E194)=1,WEEKDAY(E194)=7),TEXT(E194,"aaa"),IF(COUNTIF(BD!$B$3:$B$548,週休2日計画実績表!E194)&gt;0,"祝",週休2日計画実績表!E194))),"")</f>
        <v/>
      </c>
      <c r="F195" s="214" t="str">
        <f>IFERROR(IF(COUNTIF(BD!$F$3:$F$281,週休2日計画実績表!F194)&gt;0,"休",IF(OR(WEEKDAY(F194)=1,WEEKDAY(F194)=7),TEXT(F194,"aaa"),IF(COUNTIF(BD!$B$3:$B$548,週休2日計画実績表!F194)&gt;0,"祝",週休2日計画実績表!F194))),"")</f>
        <v/>
      </c>
      <c r="G195" s="214" t="str">
        <f>IFERROR(IF(COUNTIF(BD!$F$3:$F$281,週休2日計画実績表!G194)&gt;0,"休",IF(OR(WEEKDAY(G194)=1,WEEKDAY(G194)=7),TEXT(G194,"aaa"),IF(COUNTIF(BD!$B$3:$B$548,週休2日計画実績表!G194)&gt;0,"祝",週休2日計画実績表!G194))),"")</f>
        <v/>
      </c>
      <c r="H195" s="214" t="str">
        <f>IFERROR(IF(COUNTIF(BD!$F$3:$F$281,週休2日計画実績表!H194)&gt;0,"休",IF(OR(WEEKDAY(H194)=1,WEEKDAY(H194)=7),TEXT(H194,"aaa"),IF(COUNTIF(BD!$B$3:$B$548,週休2日計画実績表!H194)&gt;0,"祝",週休2日計画実績表!H194))),"")</f>
        <v/>
      </c>
      <c r="I195" s="214" t="str">
        <f>IFERROR(IF(COUNTIF(BD!$F$3:$F$281,週休2日計画実績表!I194)&gt;0,"休",IF(OR(WEEKDAY(I194)=1,WEEKDAY(I194)=7),TEXT(I194,"aaa"),IF(COUNTIF(BD!$B$3:$B$548,週休2日計画実績表!I194)&gt;0,"祝",週休2日計画実績表!I194))),"")</f>
        <v/>
      </c>
      <c r="J195" s="214" t="str">
        <f>IFERROR(IF(COUNTIF(BD!$F$3:$F$281,週休2日計画実績表!J194)&gt;0,"休",IF(OR(WEEKDAY(J194)=1,WEEKDAY(J194)=7),TEXT(J194,"aaa"),IF(COUNTIF(BD!$B$3:$B$548,週休2日計画実績表!J194)&gt;0,"祝",週休2日計画実績表!J194))),"")</f>
        <v/>
      </c>
      <c r="K195" s="214" t="str">
        <f>IFERROR(IF(COUNTIF(BD!$F$3:$F$281,週休2日計画実績表!K194)&gt;0,"休",IF(OR(WEEKDAY(K194)=1,WEEKDAY(K194)=7),TEXT(K194,"aaa"),IF(COUNTIF(BD!$B$3:$B$548,週休2日計画実績表!K194)&gt;0,"祝",週休2日計画実績表!K194))),"")</f>
        <v/>
      </c>
      <c r="L195" s="214" t="str">
        <f>IFERROR(IF(COUNTIF(BD!$F$3:$F$281,週休2日計画実績表!L194)&gt;0,"休",IF(OR(WEEKDAY(L194)=1,WEEKDAY(L194)=7),TEXT(L194,"aaa"),IF(COUNTIF(BD!$B$3:$B$548,週休2日計画実績表!L194)&gt;0,"祝",週休2日計画実績表!L194))),"")</f>
        <v/>
      </c>
      <c r="M195" s="214" t="str">
        <f>IFERROR(IF(COUNTIF(BD!$F$3:$F$281,週休2日計画実績表!M194)&gt;0,"休",IF(OR(WEEKDAY(M194)=1,WEEKDAY(M194)=7),TEXT(M194,"aaa"),IF(COUNTIF(BD!$B$3:$B$548,週休2日計画実績表!M194)&gt;0,"祝",週休2日計画実績表!M194))),"")</f>
        <v/>
      </c>
      <c r="N195" s="214" t="str">
        <f>IFERROR(IF(COUNTIF(BD!$F$3:$F$281,週休2日計画実績表!N194)&gt;0,"休",IF(OR(WEEKDAY(N194)=1,WEEKDAY(N194)=7),TEXT(N194,"aaa"),IF(COUNTIF(BD!$B$3:$B$548,週休2日計画実績表!N194)&gt;0,"祝",週休2日計画実績表!N194))),"")</f>
        <v/>
      </c>
      <c r="O195" s="214" t="str">
        <f>IFERROR(IF(COUNTIF(BD!$F$3:$F$281,週休2日計画実績表!O194)&gt;0,"休",IF(OR(WEEKDAY(O194)=1,WEEKDAY(O194)=7),TEXT(O194,"aaa"),IF(COUNTIF(BD!$B$3:$B$548,週休2日計画実績表!O194)&gt;0,"祝",週休2日計画実績表!O194))),"")</f>
        <v/>
      </c>
      <c r="P195" s="214" t="str">
        <f>IFERROR(IF(COUNTIF(BD!$F$3:$F$281,週休2日計画実績表!P194)&gt;0,"休",IF(OR(WEEKDAY(P194)=1,WEEKDAY(P194)=7),TEXT(P194,"aaa"),IF(COUNTIF(BD!$B$3:$B$548,週休2日計画実績表!P194)&gt;0,"祝",週休2日計画実績表!P194))),"")</f>
        <v/>
      </c>
      <c r="Q195" s="214" t="str">
        <f>IFERROR(IF(COUNTIF(BD!$F$3:$F$281,週休2日計画実績表!Q194)&gt;0,"休",IF(OR(WEEKDAY(Q194)=1,WEEKDAY(Q194)=7),TEXT(Q194,"aaa"),IF(COUNTIF(BD!$B$3:$B$548,週休2日計画実績表!Q194)&gt;0,"祝",週休2日計画実績表!Q194))),"")</f>
        <v/>
      </c>
      <c r="R195" s="214" t="str">
        <f>IFERROR(IF(COUNTIF(BD!$F$3:$F$281,週休2日計画実績表!R194)&gt;0,"休",IF(OR(WEEKDAY(R194)=1,WEEKDAY(R194)=7),TEXT(R194,"aaa"),IF(COUNTIF(BD!$B$3:$B$548,週休2日計画実績表!R194)&gt;0,"祝",週休2日計画実績表!R194))),"")</f>
        <v/>
      </c>
      <c r="S195" s="214" t="str">
        <f>IFERROR(IF(COUNTIF(BD!$F$3:$F$281,週休2日計画実績表!S194)&gt;0,"休",IF(OR(WEEKDAY(S194)=1,WEEKDAY(S194)=7),TEXT(S194,"aaa"),IF(COUNTIF(BD!$B$3:$B$548,週休2日計画実績表!S194)&gt;0,"祝",週休2日計画実績表!S194))),"")</f>
        <v/>
      </c>
      <c r="T195" s="214" t="str">
        <f>IFERROR(IF(COUNTIF(BD!$F$3:$F$281,週休2日計画実績表!T194)&gt;0,"休",IF(OR(WEEKDAY(T194)=1,WEEKDAY(T194)=7),TEXT(T194,"aaa"),IF(COUNTIF(BD!$B$3:$B$548,週休2日計画実績表!T194)&gt;0,"祝",週休2日計画実績表!T194))),"")</f>
        <v/>
      </c>
      <c r="U195" s="214" t="str">
        <f>IFERROR(IF(COUNTIF(BD!$F$3:$F$281,週休2日計画実績表!U194)&gt;0,"休",IF(OR(WEEKDAY(U194)=1,WEEKDAY(U194)=7),TEXT(U194,"aaa"),IF(COUNTIF(BD!$B$3:$B$548,週休2日計画実績表!U194)&gt;0,"祝",週休2日計画実績表!U194))),"")</f>
        <v/>
      </c>
      <c r="V195" s="214" t="str">
        <f>IFERROR(IF(COUNTIF(BD!$F$3:$F$281,週休2日計画実績表!V194)&gt;0,"休",IF(OR(WEEKDAY(V194)=1,WEEKDAY(V194)=7),TEXT(V194,"aaa"),IF(COUNTIF(BD!$B$3:$B$548,週休2日計画実績表!V194)&gt;0,"祝",週休2日計画実績表!V194))),"")</f>
        <v/>
      </c>
      <c r="W195" s="214" t="str">
        <f>IFERROR(IF(COUNTIF(BD!$F$3:$F$281,週休2日計画実績表!W194)&gt;0,"休",IF(OR(WEEKDAY(W194)=1,WEEKDAY(W194)=7),TEXT(W194,"aaa"),IF(COUNTIF(BD!$B$3:$B$548,週休2日計画実績表!W194)&gt;0,"祝",週休2日計画実績表!W194))),"")</f>
        <v/>
      </c>
      <c r="X195" s="214" t="str">
        <f>IFERROR(IF(COUNTIF(BD!$F$3:$F$281,週休2日計画実績表!X194)&gt;0,"休",IF(OR(WEEKDAY(X194)=1,WEEKDAY(X194)=7),TEXT(X194,"aaa"),IF(COUNTIF(BD!$B$3:$B$548,週休2日計画実績表!X194)&gt;0,"祝",週休2日計画実績表!X194))),"")</f>
        <v/>
      </c>
      <c r="Y195" s="214" t="str">
        <f>IFERROR(IF(COUNTIF(BD!$F$3:$F$281,週休2日計画実績表!Y194)&gt;0,"休",IF(OR(WEEKDAY(Y194)=1,WEEKDAY(Y194)=7),TEXT(Y194,"aaa"),IF(COUNTIF(BD!$B$3:$B$548,週休2日計画実績表!Y194)&gt;0,"祝",週休2日計画実績表!Y194))),"")</f>
        <v/>
      </c>
      <c r="Z195" s="214" t="str">
        <f>IFERROR(IF(COUNTIF(BD!$F$3:$F$281,週休2日計画実績表!Z194)&gt;0,"休",IF(OR(WEEKDAY(Z194)=1,WEEKDAY(Z194)=7),TEXT(Z194,"aaa"),IF(COUNTIF(BD!$B$3:$B$548,週休2日計画実績表!Z194)&gt;0,"祝",週休2日計画実績表!Z194))),"")</f>
        <v/>
      </c>
      <c r="AA195" s="214" t="str">
        <f>IFERROR(IF(COUNTIF(BD!$F$3:$F$281,週休2日計画実績表!AA194)&gt;0,"休",IF(OR(WEEKDAY(AA194)=1,WEEKDAY(AA194)=7),TEXT(AA194,"aaa"),IF(COUNTIF(BD!$B$3:$B$548,週休2日計画実績表!AA194)&gt;0,"祝",週休2日計画実績表!AA194))),"")</f>
        <v/>
      </c>
      <c r="AB195" s="214" t="str">
        <f>IFERROR(IF(COUNTIF(BD!$F$3:$F$281,週休2日計画実績表!AB194)&gt;0,"休",IF(OR(WEEKDAY(AB194)=1,WEEKDAY(AB194)=7),TEXT(AB194,"aaa"),IF(COUNTIF(BD!$B$3:$B$548,週休2日計画実績表!AB194)&gt;0,"祝",週休2日計画実績表!AB194))),"")</f>
        <v/>
      </c>
      <c r="AC195" s="214" t="str">
        <f>IFERROR(IF(COUNTIF(BD!$F$3:$F$281,週休2日計画実績表!AC194)&gt;0,"休",IF(OR(WEEKDAY(AC194)=1,WEEKDAY(AC194)=7),TEXT(AC194,"aaa"),IF(COUNTIF(BD!$B$3:$B$548,週休2日計画実績表!AC194)&gt;0,"祝",週休2日計画実績表!AC194))),"")</f>
        <v/>
      </c>
      <c r="AD195" s="214" t="str">
        <f>IFERROR(IF(COUNTIF(BD!$F$3:$F$281,週休2日計画実績表!AD194)&gt;0,"休",IF(OR(WEEKDAY(AD194)=1,WEEKDAY(AD194)=7),TEXT(AD194,"aaa"),IF(COUNTIF(BD!$B$3:$B$548,週休2日計画実績表!AD194)&gt;0,"祝",週休2日計画実績表!AD194))),"")</f>
        <v/>
      </c>
      <c r="AE195" s="214" t="str">
        <f>IFERROR(IF(COUNTIF(BD!$F$3:$F$281,週休2日計画実績表!AE194)&gt;0,"休",IF(OR(WEEKDAY(AE194)=1,WEEKDAY(AE194)=7),TEXT(AE194,"aaa"),IF(COUNTIF(BD!$B$3:$B$548,週休2日計画実績表!AE194)&gt;0,"祝",週休2日計画実績表!AE194))),"")</f>
        <v/>
      </c>
      <c r="AF195" s="214" t="str">
        <f>IFERROR(IF(COUNTIF(BD!$F$3:$F$281,週休2日計画実績表!AF194)&gt;0,"休",IF(OR(WEEKDAY(AF194)=1,WEEKDAY(AF194)=7),TEXT(AF194,"aaa"),IF(COUNTIF(BD!$B$3:$B$548,週休2日計画実績表!AF194)&gt;0,"祝",週休2日計画実績表!AF194))),"")</f>
        <v/>
      </c>
      <c r="AG195" s="233" t="str">
        <f>IFERROR(IF(COUNTIF(BD!$F$3:$F$281,週休2日計画実績表!AG194)&gt;0,"休",IF(OR(WEEKDAY(AG194)=1,WEEKDAY(AG194)=7),TEXT(AG194,"aaa"),IF(COUNTIF(BD!$B$3:$B$548,週休2日計画実績表!AG194)&gt;0,"祝",週休2日計画実績表!AG194))),"")</f>
        <v/>
      </c>
      <c r="AH195" s="503"/>
      <c r="AI195" s="504"/>
      <c r="AJ195" s="504"/>
      <c r="AK195" s="505"/>
      <c r="AL195" s="502"/>
      <c r="AM195" s="503"/>
      <c r="AN195" s="504"/>
      <c r="AO195" s="504"/>
      <c r="AP195" s="506"/>
      <c r="AQ195" s="265"/>
      <c r="AR195" s="265"/>
      <c r="AS195" s="265"/>
      <c r="AT195" s="265"/>
      <c r="AU195" s="265"/>
      <c r="AV195" s="265"/>
      <c r="AW195" s="265"/>
      <c r="AX195" s="265"/>
      <c r="AY195" s="265"/>
      <c r="AZ195" s="265"/>
      <c r="BA195" s="265"/>
      <c r="BB195" s="265"/>
      <c r="BC195" s="265"/>
      <c r="BD195" s="265"/>
      <c r="BE195" s="265"/>
      <c r="BF195" s="265"/>
      <c r="BG195" s="265"/>
      <c r="BH195" s="265"/>
      <c r="BI195" s="265"/>
      <c r="BJ195" s="265"/>
      <c r="BK195" s="265"/>
      <c r="BL195" s="265"/>
      <c r="BM195" s="265"/>
      <c r="BN195" s="265"/>
      <c r="BO195" s="265"/>
      <c r="BP195" s="265"/>
      <c r="BQ195" s="215"/>
    </row>
    <row r="196" spans="2:69" ht="15" hidden="1" customHeight="1">
      <c r="B196" s="211"/>
      <c r="C196" s="214" t="str">
        <f t="shared" ref="C196:F196" si="67">IF(OR(C195="",C195="休"),"","有")</f>
        <v/>
      </c>
      <c r="D196" s="214" t="str">
        <f t="shared" si="67"/>
        <v/>
      </c>
      <c r="E196" s="214" t="str">
        <f t="shared" si="67"/>
        <v/>
      </c>
      <c r="F196" s="214" t="str">
        <f t="shared" si="67"/>
        <v/>
      </c>
      <c r="G196" s="214" t="str">
        <f>IF(OR(G195="",G195="休"),"","有")</f>
        <v/>
      </c>
      <c r="H196" s="214" t="str">
        <f t="shared" ref="H196:AG196" si="68">IF(OR(H195="",H195="休"),"","有")</f>
        <v/>
      </c>
      <c r="I196" s="214" t="str">
        <f t="shared" si="68"/>
        <v/>
      </c>
      <c r="J196" s="214" t="str">
        <f t="shared" si="68"/>
        <v/>
      </c>
      <c r="K196" s="214" t="str">
        <f t="shared" si="68"/>
        <v/>
      </c>
      <c r="L196" s="214" t="str">
        <f t="shared" si="68"/>
        <v/>
      </c>
      <c r="M196" s="214" t="str">
        <f t="shared" si="68"/>
        <v/>
      </c>
      <c r="N196" s="214" t="str">
        <f t="shared" si="68"/>
        <v/>
      </c>
      <c r="O196" s="214" t="str">
        <f t="shared" si="68"/>
        <v/>
      </c>
      <c r="P196" s="214" t="str">
        <f t="shared" si="68"/>
        <v/>
      </c>
      <c r="Q196" s="214" t="str">
        <f t="shared" si="68"/>
        <v/>
      </c>
      <c r="R196" s="214" t="str">
        <f t="shared" si="68"/>
        <v/>
      </c>
      <c r="S196" s="214" t="str">
        <f t="shared" si="68"/>
        <v/>
      </c>
      <c r="T196" s="214" t="str">
        <f t="shared" si="68"/>
        <v/>
      </c>
      <c r="U196" s="214" t="str">
        <f t="shared" si="68"/>
        <v/>
      </c>
      <c r="V196" s="214" t="str">
        <f t="shared" si="68"/>
        <v/>
      </c>
      <c r="W196" s="214" t="str">
        <f t="shared" si="68"/>
        <v/>
      </c>
      <c r="X196" s="214" t="str">
        <f t="shared" si="68"/>
        <v/>
      </c>
      <c r="Y196" s="214" t="str">
        <f t="shared" si="68"/>
        <v/>
      </c>
      <c r="Z196" s="214" t="str">
        <f t="shared" si="68"/>
        <v/>
      </c>
      <c r="AA196" s="214" t="str">
        <f t="shared" si="68"/>
        <v/>
      </c>
      <c r="AB196" s="214" t="str">
        <f t="shared" si="68"/>
        <v/>
      </c>
      <c r="AC196" s="214" t="str">
        <f t="shared" si="68"/>
        <v/>
      </c>
      <c r="AD196" s="214" t="str">
        <f t="shared" si="68"/>
        <v/>
      </c>
      <c r="AE196" s="214" t="str">
        <f t="shared" si="68"/>
        <v/>
      </c>
      <c r="AF196" s="214" t="str">
        <f t="shared" si="68"/>
        <v/>
      </c>
      <c r="AG196" s="233" t="str">
        <f t="shared" si="68"/>
        <v/>
      </c>
      <c r="AH196" s="503"/>
      <c r="AI196" s="504"/>
      <c r="AJ196" s="504"/>
      <c r="AK196" s="505"/>
      <c r="AL196" s="502"/>
      <c r="AM196" s="503"/>
      <c r="AN196" s="504"/>
      <c r="AO196" s="504"/>
      <c r="AP196" s="506"/>
      <c r="AQ196" s="265"/>
      <c r="AR196" s="265"/>
      <c r="AS196" s="265"/>
      <c r="AT196" s="265"/>
      <c r="AU196" s="265"/>
      <c r="AV196" s="265"/>
      <c r="AW196" s="265"/>
      <c r="AX196" s="265"/>
      <c r="AY196" s="265"/>
      <c r="AZ196" s="265"/>
      <c r="BA196" s="265"/>
      <c r="BB196" s="265"/>
      <c r="BC196" s="265"/>
      <c r="BD196" s="265"/>
      <c r="BE196" s="265"/>
      <c r="BF196" s="265"/>
      <c r="BG196" s="265"/>
      <c r="BH196" s="265"/>
      <c r="BI196" s="265"/>
      <c r="BJ196" s="265"/>
      <c r="BK196" s="265"/>
      <c r="BL196" s="265"/>
      <c r="BM196" s="265"/>
      <c r="BN196" s="265"/>
      <c r="BO196" s="265"/>
      <c r="BP196" s="265"/>
      <c r="BQ196" s="215"/>
    </row>
    <row r="197" spans="2:69" s="220" customFormat="1" ht="60" customHeight="1">
      <c r="B197" s="216" t="str">
        <f>IF(C193="","","行事")</f>
        <v/>
      </c>
      <c r="C197" s="217"/>
      <c r="D197" s="217"/>
      <c r="E197" s="217"/>
      <c r="F197" s="217"/>
      <c r="G197" s="217"/>
      <c r="H197" s="217"/>
      <c r="I197" s="217"/>
      <c r="J197" s="217"/>
      <c r="K197" s="217"/>
      <c r="L197" s="217"/>
      <c r="M197" s="217"/>
      <c r="N197" s="217"/>
      <c r="O197" s="217"/>
      <c r="P197" s="217"/>
      <c r="Q197" s="217"/>
      <c r="R197" s="217"/>
      <c r="S197" s="217"/>
      <c r="T197" s="217"/>
      <c r="U197" s="217"/>
      <c r="V197" s="217"/>
      <c r="W197" s="217"/>
      <c r="X197" s="217"/>
      <c r="Y197" s="217"/>
      <c r="Z197" s="217"/>
      <c r="AA197" s="217"/>
      <c r="AB197" s="217"/>
      <c r="AC197" s="217"/>
      <c r="AD197" s="217"/>
      <c r="AE197" s="217"/>
      <c r="AF197" s="217"/>
      <c r="AG197" s="218"/>
      <c r="AH197" s="503"/>
      <c r="AI197" s="504"/>
      <c r="AJ197" s="504"/>
      <c r="AK197" s="505"/>
      <c r="AL197" s="502"/>
      <c r="AM197" s="503"/>
      <c r="AN197" s="504"/>
      <c r="AO197" s="504"/>
      <c r="AP197" s="506"/>
      <c r="AQ197" s="265"/>
      <c r="AR197" s="265"/>
      <c r="AS197" s="265"/>
      <c r="AT197" s="265"/>
      <c r="AU197" s="265"/>
      <c r="AV197" s="265"/>
      <c r="AW197" s="265"/>
      <c r="AX197" s="265"/>
      <c r="AY197" s="265"/>
      <c r="AZ197" s="265"/>
      <c r="BA197" s="265"/>
      <c r="BB197" s="265"/>
      <c r="BC197" s="265"/>
      <c r="BD197" s="265"/>
      <c r="BE197" s="265"/>
      <c r="BF197" s="265"/>
      <c r="BG197" s="265"/>
      <c r="BH197" s="265"/>
      <c r="BI197" s="265"/>
      <c r="BJ197" s="265"/>
      <c r="BK197" s="265"/>
      <c r="BL197" s="265"/>
      <c r="BM197" s="265"/>
      <c r="BN197" s="265"/>
      <c r="BO197" s="265"/>
      <c r="BP197" s="265"/>
      <c r="BQ197" s="219"/>
    </row>
    <row r="198" spans="2:69" s="224" customFormat="1" ht="15" customHeight="1">
      <c r="B198" s="211" t="str">
        <f>IF(C193="","","計画")</f>
        <v/>
      </c>
      <c r="C198" s="221"/>
      <c r="D198" s="221"/>
      <c r="E198" s="221"/>
      <c r="F198" s="221"/>
      <c r="G198" s="221"/>
      <c r="H198" s="221"/>
      <c r="I198" s="221"/>
      <c r="J198" s="221"/>
      <c r="K198" s="221"/>
      <c r="L198" s="221"/>
      <c r="M198" s="221"/>
      <c r="N198" s="221"/>
      <c r="O198" s="221"/>
      <c r="P198" s="221"/>
      <c r="Q198" s="221"/>
      <c r="R198" s="221"/>
      <c r="S198" s="221"/>
      <c r="T198" s="221"/>
      <c r="U198" s="221"/>
      <c r="V198" s="221"/>
      <c r="W198" s="221"/>
      <c r="X198" s="221"/>
      <c r="Y198" s="221"/>
      <c r="Z198" s="221"/>
      <c r="AA198" s="221"/>
      <c r="AB198" s="221"/>
      <c r="AC198" s="221"/>
      <c r="AD198" s="221"/>
      <c r="AE198" s="221"/>
      <c r="AF198" s="221"/>
      <c r="AG198" s="235"/>
      <c r="AH198" s="211" t="str">
        <f>IF(C193="","",COUNTIF(C198:AG198,"○"))</f>
        <v/>
      </c>
      <c r="AI198" s="221" t="str">
        <f>IF(C193="","",COUNTA(C194:AG194)-COUNTIF(C196:AG196,"")-COUNTIF(C198:AG198,"/"))</f>
        <v/>
      </c>
      <c r="AJ198" s="222" t="str">
        <f>IF(C193="","",IFERROR(AH198/AI198,""))</f>
        <v/>
      </c>
      <c r="AK198" s="223" t="str">
        <f>IF(C193="","",IF(AI198=0,"",IF(COUNTIFS(C195:AG195,"日",C198:AG198,"")+COUNTIFS(C195:AG195,"日",C198:AG198,"○")+COUNTIFS(C195:AG195,"土",C198:AG198,"")+COUNTIFS(C195:AG195,"土",C198:AG198,"○")&lt;=COUNTIF(C198:AG198,"○"),"○",IF(AH198/AI198&gt;=2/7,"○","-"))))</f>
        <v/>
      </c>
      <c r="AM198" s="211" t="str">
        <f>IF(C193="","",AM190+AH198)</f>
        <v/>
      </c>
      <c r="AN198" s="221" t="str">
        <f>IF(C193="","",AN190+AI198)</f>
        <v/>
      </c>
      <c r="AO198" s="222" t="str">
        <f>IFERROR(AM198/AN198,"")</f>
        <v/>
      </c>
      <c r="AP198" s="225" t="str">
        <f>IF(C193="","",IF(C201="",IF(AM198/AN198&gt;=2/7,"OK","NG"),""))</f>
        <v/>
      </c>
      <c r="AQ198" s="262"/>
      <c r="AR198" s="262"/>
      <c r="AS198" s="262"/>
      <c r="AT198" s="262"/>
      <c r="AU198" s="262"/>
      <c r="AV198" s="262"/>
      <c r="AW198" s="262"/>
      <c r="AX198" s="262"/>
      <c r="AY198" s="262"/>
      <c r="AZ198" s="262"/>
      <c r="BA198" s="262"/>
      <c r="BB198" s="262"/>
      <c r="BC198" s="262"/>
      <c r="BD198" s="262"/>
      <c r="BE198" s="262"/>
      <c r="BF198" s="262"/>
      <c r="BG198" s="262"/>
      <c r="BH198" s="262"/>
      <c r="BI198" s="262"/>
      <c r="BJ198" s="262"/>
      <c r="BK198" s="262"/>
      <c r="BL198" s="262"/>
      <c r="BM198" s="262"/>
      <c r="BN198" s="262"/>
      <c r="BO198" s="262"/>
      <c r="BP198" s="262"/>
      <c r="BQ198" s="226"/>
    </row>
    <row r="199" spans="2:69" s="224" customFormat="1" ht="15" customHeight="1" thickBot="1">
      <c r="B199" s="227" t="str">
        <f>IF(C193="","","実施")</f>
        <v/>
      </c>
      <c r="C199" s="228"/>
      <c r="D199" s="228"/>
      <c r="E199" s="228"/>
      <c r="F199" s="228"/>
      <c r="G199" s="228"/>
      <c r="H199" s="228"/>
      <c r="I199" s="228"/>
      <c r="J199" s="228"/>
      <c r="K199" s="228"/>
      <c r="L199" s="228"/>
      <c r="M199" s="228"/>
      <c r="N199" s="228"/>
      <c r="O199" s="228"/>
      <c r="P199" s="228"/>
      <c r="Q199" s="228"/>
      <c r="R199" s="228"/>
      <c r="S199" s="228"/>
      <c r="T199" s="228"/>
      <c r="U199" s="228"/>
      <c r="V199" s="228"/>
      <c r="W199" s="228"/>
      <c r="X199" s="228"/>
      <c r="Y199" s="228"/>
      <c r="Z199" s="228"/>
      <c r="AA199" s="228"/>
      <c r="AB199" s="228"/>
      <c r="AC199" s="228"/>
      <c r="AD199" s="228"/>
      <c r="AE199" s="228"/>
      <c r="AF199" s="228"/>
      <c r="AG199" s="234"/>
      <c r="AH199" s="227" t="str">
        <f>IF(C193="","",COUNTIF(C199:AG199,"●"))</f>
        <v/>
      </c>
      <c r="AI199" s="228" t="str">
        <f>IF(C193="","",COUNTA(C194:AG194)-COUNTIF(C196:AG196,"")-COUNTIF(C199:AG199,"/"))</f>
        <v/>
      </c>
      <c r="AJ199" s="229" t="str">
        <f>IF(C193="","",IFERROR(AH199/AI199,""))</f>
        <v/>
      </c>
      <c r="AK199" s="230" t="str">
        <f>IF(C193="","",IF(AI199=0,"",IF(COUNTIFS(C195:AG195,"日",C199:AG199,"")+COUNTIFS(C195:AG195,"日",C199:AG199,"●")+COUNTIFS(C195:AG195,"土",C199:AG199,"")+COUNTIFS(C195:AG195,"土",C199:AG199,"●")&lt;=COUNTIF(C199:AG199,"●"),"○",IF(AH199/AI199&gt;=2/7,"○","-"))))</f>
        <v/>
      </c>
      <c r="AM199" s="227" t="str">
        <f>IF(C193="","",AM191+AH199)</f>
        <v/>
      </c>
      <c r="AN199" s="228" t="str">
        <f>IF(C193="","",AN191+AI199)</f>
        <v/>
      </c>
      <c r="AO199" s="229" t="str">
        <f>IFERROR(AM199/AN199,"")</f>
        <v/>
      </c>
      <c r="AP199" s="231" t="str">
        <f>IF(C193="","",IF(C201="",IF(AM199/AN199&gt;=2/7,"OK","NG"),""))</f>
        <v/>
      </c>
      <c r="AQ199" s="263"/>
      <c r="AR199" s="263"/>
      <c r="AS199" s="263"/>
      <c r="AT199" s="263"/>
      <c r="AU199" s="263"/>
      <c r="AV199" s="263"/>
      <c r="AW199" s="263"/>
      <c r="AX199" s="263"/>
      <c r="AY199" s="263"/>
      <c r="AZ199" s="263"/>
      <c r="BA199" s="263"/>
      <c r="BB199" s="263"/>
      <c r="BC199" s="263"/>
      <c r="BD199" s="263"/>
      <c r="BE199" s="263"/>
      <c r="BF199" s="263"/>
      <c r="BG199" s="263"/>
      <c r="BH199" s="263"/>
      <c r="BI199" s="263"/>
      <c r="BJ199" s="263"/>
      <c r="BK199" s="263"/>
      <c r="BL199" s="263"/>
      <c r="BM199" s="263"/>
      <c r="BN199" s="263"/>
      <c r="BO199" s="263"/>
      <c r="BP199" s="263"/>
      <c r="BQ199" s="215"/>
    </row>
    <row r="200" spans="2:69" ht="18" customHeight="1" thickBot="1">
      <c r="AP200" s="224"/>
      <c r="AQ200" s="224"/>
      <c r="AR200" s="224"/>
      <c r="AS200" s="224"/>
      <c r="AT200" s="224"/>
      <c r="AU200" s="224"/>
      <c r="AV200" s="224"/>
      <c r="AW200" s="224"/>
      <c r="AX200" s="224"/>
      <c r="AY200" s="224"/>
      <c r="AZ200" s="224"/>
      <c r="BA200" s="224"/>
      <c r="BB200" s="224"/>
      <c r="BC200" s="224"/>
      <c r="BD200" s="224"/>
      <c r="BE200" s="224"/>
      <c r="BF200" s="224"/>
      <c r="BG200" s="224"/>
      <c r="BH200" s="224"/>
      <c r="BI200" s="224"/>
      <c r="BJ200" s="224"/>
      <c r="BK200" s="224"/>
      <c r="BL200" s="224"/>
      <c r="BM200" s="224"/>
      <c r="BN200" s="224"/>
      <c r="BO200" s="224"/>
      <c r="BP200" s="224"/>
      <c r="BQ200" s="232"/>
    </row>
    <row r="201" spans="2:69" ht="16.899999999999999" customHeight="1">
      <c r="B201" s="210" t="str">
        <f>IF(C201="","","月")</f>
        <v/>
      </c>
      <c r="C201" s="496" t="str">
        <f>IFERROR(IF(EOMONTH(C193,0)+1&gt;$L$5,"",EOMONTH(C193,0)+1),"")</f>
        <v/>
      </c>
      <c r="D201" s="497"/>
      <c r="E201" s="497"/>
      <c r="F201" s="497"/>
      <c r="G201" s="497"/>
      <c r="H201" s="497"/>
      <c r="I201" s="497"/>
      <c r="J201" s="497"/>
      <c r="K201" s="497"/>
      <c r="L201" s="497"/>
      <c r="M201" s="497"/>
      <c r="N201" s="497"/>
      <c r="O201" s="497"/>
      <c r="P201" s="497"/>
      <c r="Q201" s="497"/>
      <c r="R201" s="497"/>
      <c r="S201" s="497"/>
      <c r="T201" s="497"/>
      <c r="U201" s="497"/>
      <c r="V201" s="497"/>
      <c r="W201" s="497"/>
      <c r="X201" s="497"/>
      <c r="Y201" s="497"/>
      <c r="Z201" s="497"/>
      <c r="AA201" s="497"/>
      <c r="AB201" s="497"/>
      <c r="AC201" s="497"/>
      <c r="AD201" s="497"/>
      <c r="AE201" s="497"/>
      <c r="AF201" s="497"/>
      <c r="AG201" s="497"/>
      <c r="AH201" s="498" t="str">
        <f>IF(C201="","","月単位")</f>
        <v/>
      </c>
      <c r="AI201" s="499"/>
      <c r="AJ201" s="499"/>
      <c r="AK201" s="500"/>
      <c r="AL201" s="501"/>
      <c r="AM201" s="498" t="str">
        <f>IF(C201="","","累計")</f>
        <v/>
      </c>
      <c r="AN201" s="499"/>
      <c r="AO201" s="499"/>
      <c r="AP201" s="500"/>
      <c r="AQ201" s="260"/>
      <c r="AR201" s="260"/>
      <c r="AS201" s="260"/>
      <c r="AT201" s="260"/>
      <c r="AU201" s="260"/>
      <c r="AV201" s="260"/>
      <c r="AW201" s="260"/>
      <c r="AX201" s="260"/>
      <c r="AY201" s="260"/>
      <c r="AZ201" s="260"/>
      <c r="BA201" s="260"/>
      <c r="BB201" s="260"/>
      <c r="BC201" s="260"/>
      <c r="BD201" s="260"/>
      <c r="BE201" s="260"/>
      <c r="BF201" s="260"/>
      <c r="BG201" s="260"/>
      <c r="BH201" s="260"/>
      <c r="BI201" s="260"/>
      <c r="BJ201" s="260"/>
      <c r="BK201" s="260"/>
      <c r="BL201" s="260"/>
      <c r="BM201" s="260"/>
      <c r="BN201" s="260"/>
      <c r="BO201" s="260"/>
      <c r="BP201" s="260"/>
    </row>
    <row r="202" spans="2:69" ht="15" customHeight="1">
      <c r="B202" s="211" t="str">
        <f>IF(C201="","","日")</f>
        <v/>
      </c>
      <c r="C202" s="212" t="str">
        <f>IF($C201="","",IF($C201+COLUMN(C202)-COLUMN($B202)-1&gt;$L$5,"",IF($C201+COLUMN(C202)-COLUMN($B202)-1&gt;=EOMONTH($C201,0)+1,"",$C201+COLUMN(C202)-COLUMN($B202)-1)))</f>
        <v/>
      </c>
      <c r="D202" s="212" t="str">
        <f t="shared" ref="D202:AG202" si="69">IF($C201="","",IF($C201+COLUMN(D202)-COLUMN($B202)-1&gt;$L$5,"",IF($C201+COLUMN(D202)-COLUMN($B202)-1&gt;=EOMONTH($C201,0)+1,"",$C201+COLUMN(D202)-COLUMN($B202)-1)))</f>
        <v/>
      </c>
      <c r="E202" s="212" t="str">
        <f t="shared" si="69"/>
        <v/>
      </c>
      <c r="F202" s="212" t="str">
        <f t="shared" si="69"/>
        <v/>
      </c>
      <c r="G202" s="212" t="str">
        <f t="shared" si="69"/>
        <v/>
      </c>
      <c r="H202" s="212" t="str">
        <f t="shared" si="69"/>
        <v/>
      </c>
      <c r="I202" s="212" t="str">
        <f t="shared" si="69"/>
        <v/>
      </c>
      <c r="J202" s="212" t="str">
        <f t="shared" si="69"/>
        <v/>
      </c>
      <c r="K202" s="212" t="str">
        <f t="shared" si="69"/>
        <v/>
      </c>
      <c r="L202" s="212" t="str">
        <f t="shared" si="69"/>
        <v/>
      </c>
      <c r="M202" s="212" t="str">
        <f t="shared" si="69"/>
        <v/>
      </c>
      <c r="N202" s="212" t="str">
        <f t="shared" si="69"/>
        <v/>
      </c>
      <c r="O202" s="212" t="str">
        <f t="shared" si="69"/>
        <v/>
      </c>
      <c r="P202" s="212" t="str">
        <f t="shared" si="69"/>
        <v/>
      </c>
      <c r="Q202" s="212" t="str">
        <f t="shared" si="69"/>
        <v/>
      </c>
      <c r="R202" s="212" t="str">
        <f t="shared" si="69"/>
        <v/>
      </c>
      <c r="S202" s="212" t="str">
        <f t="shared" si="69"/>
        <v/>
      </c>
      <c r="T202" s="212" t="str">
        <f t="shared" si="69"/>
        <v/>
      </c>
      <c r="U202" s="212" t="str">
        <f t="shared" si="69"/>
        <v/>
      </c>
      <c r="V202" s="212" t="str">
        <f t="shared" si="69"/>
        <v/>
      </c>
      <c r="W202" s="212" t="str">
        <f t="shared" si="69"/>
        <v/>
      </c>
      <c r="X202" s="212" t="str">
        <f t="shared" si="69"/>
        <v/>
      </c>
      <c r="Y202" s="212" t="str">
        <f t="shared" si="69"/>
        <v/>
      </c>
      <c r="Z202" s="212" t="str">
        <f t="shared" si="69"/>
        <v/>
      </c>
      <c r="AA202" s="212" t="str">
        <f t="shared" si="69"/>
        <v/>
      </c>
      <c r="AB202" s="212" t="str">
        <f t="shared" si="69"/>
        <v/>
      </c>
      <c r="AC202" s="212" t="str">
        <f t="shared" si="69"/>
        <v/>
      </c>
      <c r="AD202" s="212" t="str">
        <f t="shared" si="69"/>
        <v/>
      </c>
      <c r="AE202" s="212" t="str">
        <f t="shared" si="69"/>
        <v/>
      </c>
      <c r="AF202" s="212" t="str">
        <f t="shared" si="69"/>
        <v/>
      </c>
      <c r="AG202" s="213" t="str">
        <f t="shared" si="69"/>
        <v/>
      </c>
      <c r="AH202" s="503" t="str">
        <f>IF(C201="","","　閉所日数計")</f>
        <v/>
      </c>
      <c r="AI202" s="504" t="str">
        <f>IF(C201="","","　対象日数計")</f>
        <v/>
      </c>
      <c r="AJ202" s="504" t="str">
        <f>IF(C201="","","　現場閉所率")</f>
        <v/>
      </c>
      <c r="AK202" s="505" t="str">
        <f>IF(C201="","","　達成状況")</f>
        <v/>
      </c>
      <c r="AL202" s="502"/>
      <c r="AM202" s="503" t="str">
        <f>IF(C201="","","　閉所日数計")</f>
        <v/>
      </c>
      <c r="AN202" s="504" t="str">
        <f>IF(C201="","","　対象日数計")</f>
        <v/>
      </c>
      <c r="AO202" s="504" t="str">
        <f>IF(C201="","","　現場閉所率")</f>
        <v/>
      </c>
      <c r="AP202" s="506" t="str">
        <f>IF(C201="","",IF(C209="","　達成状況",""))</f>
        <v/>
      </c>
      <c r="AQ202" s="265"/>
      <c r="AR202" s="265"/>
      <c r="AS202" s="265"/>
      <c r="AT202" s="265"/>
      <c r="AU202" s="265"/>
      <c r="AV202" s="265"/>
      <c r="AW202" s="265"/>
      <c r="AX202" s="265"/>
      <c r="AY202" s="265"/>
      <c r="AZ202" s="265"/>
      <c r="BA202" s="265"/>
      <c r="BB202" s="265"/>
      <c r="BC202" s="265"/>
      <c r="BD202" s="265"/>
      <c r="BE202" s="265"/>
      <c r="BF202" s="265"/>
      <c r="BG202" s="265"/>
      <c r="BH202" s="265"/>
      <c r="BI202" s="265"/>
      <c r="BJ202" s="265"/>
      <c r="BK202" s="265"/>
      <c r="BL202" s="265"/>
      <c r="BM202" s="265"/>
      <c r="BN202" s="265"/>
      <c r="BO202" s="265"/>
      <c r="BP202" s="265"/>
    </row>
    <row r="203" spans="2:69" ht="15" customHeight="1">
      <c r="B203" s="211" t="str">
        <f>IF(C201="","","曜日")</f>
        <v/>
      </c>
      <c r="C203" s="214" t="str">
        <f>IFERROR(IF(COUNTIF(BD!$F$3:$F$281,週休2日計画実績表!C202)&gt;0,"休",IF(OR(WEEKDAY(C202)=1,WEEKDAY(C202)=7),TEXT(C202,"aaa"),IF(COUNTIF(BD!$B$3:$B$548,週休2日計画実績表!C202)&gt;0,"祝",週休2日計画実績表!C202))),"")</f>
        <v/>
      </c>
      <c r="D203" s="214" t="str">
        <f>IFERROR(IF(COUNTIF(BD!$F$3:$F$281,週休2日計画実績表!D202)&gt;0,"休",IF(OR(WEEKDAY(D202)=1,WEEKDAY(D202)=7),TEXT(D202,"aaa"),IF(COUNTIF(BD!$B$3:$B$548,週休2日計画実績表!D202)&gt;0,"祝",週休2日計画実績表!D202))),"")</f>
        <v/>
      </c>
      <c r="E203" s="214" t="str">
        <f>IFERROR(IF(COUNTIF(BD!$F$3:$F$281,週休2日計画実績表!E202)&gt;0,"休",IF(OR(WEEKDAY(E202)=1,WEEKDAY(E202)=7),TEXT(E202,"aaa"),IF(COUNTIF(BD!$B$3:$B$548,週休2日計画実績表!E202)&gt;0,"祝",週休2日計画実績表!E202))),"")</f>
        <v/>
      </c>
      <c r="F203" s="214" t="str">
        <f>IFERROR(IF(COUNTIF(BD!$F$3:$F$281,週休2日計画実績表!F202)&gt;0,"休",IF(OR(WEEKDAY(F202)=1,WEEKDAY(F202)=7),TEXT(F202,"aaa"),IF(COUNTIF(BD!$B$3:$B$548,週休2日計画実績表!F202)&gt;0,"祝",週休2日計画実績表!F202))),"")</f>
        <v/>
      </c>
      <c r="G203" s="214" t="str">
        <f>IFERROR(IF(COUNTIF(BD!$F$3:$F$281,週休2日計画実績表!G202)&gt;0,"休",IF(OR(WEEKDAY(G202)=1,WEEKDAY(G202)=7),TEXT(G202,"aaa"),IF(COUNTIF(BD!$B$3:$B$548,週休2日計画実績表!G202)&gt;0,"祝",週休2日計画実績表!G202))),"")</f>
        <v/>
      </c>
      <c r="H203" s="214" t="str">
        <f>IFERROR(IF(COUNTIF(BD!$F$3:$F$281,週休2日計画実績表!H202)&gt;0,"休",IF(OR(WEEKDAY(H202)=1,WEEKDAY(H202)=7),TEXT(H202,"aaa"),IF(COUNTIF(BD!$B$3:$B$548,週休2日計画実績表!H202)&gt;0,"祝",週休2日計画実績表!H202))),"")</f>
        <v/>
      </c>
      <c r="I203" s="214" t="str">
        <f>IFERROR(IF(COUNTIF(BD!$F$3:$F$281,週休2日計画実績表!I202)&gt;0,"休",IF(OR(WEEKDAY(I202)=1,WEEKDAY(I202)=7),TEXT(I202,"aaa"),IF(COUNTIF(BD!$B$3:$B$548,週休2日計画実績表!I202)&gt;0,"祝",週休2日計画実績表!I202))),"")</f>
        <v/>
      </c>
      <c r="J203" s="214" t="str">
        <f>IFERROR(IF(COUNTIF(BD!$F$3:$F$281,週休2日計画実績表!J202)&gt;0,"休",IF(OR(WEEKDAY(J202)=1,WEEKDAY(J202)=7),TEXT(J202,"aaa"),IF(COUNTIF(BD!$B$3:$B$548,週休2日計画実績表!J202)&gt;0,"祝",週休2日計画実績表!J202))),"")</f>
        <v/>
      </c>
      <c r="K203" s="214" t="str">
        <f>IFERROR(IF(COUNTIF(BD!$F$3:$F$281,週休2日計画実績表!K202)&gt;0,"休",IF(OR(WEEKDAY(K202)=1,WEEKDAY(K202)=7),TEXT(K202,"aaa"),IF(COUNTIF(BD!$B$3:$B$548,週休2日計画実績表!K202)&gt;0,"祝",週休2日計画実績表!K202))),"")</f>
        <v/>
      </c>
      <c r="L203" s="214" t="str">
        <f>IFERROR(IF(COUNTIF(BD!$F$3:$F$281,週休2日計画実績表!L202)&gt;0,"休",IF(OR(WEEKDAY(L202)=1,WEEKDAY(L202)=7),TEXT(L202,"aaa"),IF(COUNTIF(BD!$B$3:$B$548,週休2日計画実績表!L202)&gt;0,"祝",週休2日計画実績表!L202))),"")</f>
        <v/>
      </c>
      <c r="M203" s="214" t="str">
        <f>IFERROR(IF(COUNTIF(BD!$F$3:$F$281,週休2日計画実績表!M202)&gt;0,"休",IF(OR(WEEKDAY(M202)=1,WEEKDAY(M202)=7),TEXT(M202,"aaa"),IF(COUNTIF(BD!$B$3:$B$548,週休2日計画実績表!M202)&gt;0,"祝",週休2日計画実績表!M202))),"")</f>
        <v/>
      </c>
      <c r="N203" s="214" t="str">
        <f>IFERROR(IF(COUNTIF(BD!$F$3:$F$281,週休2日計画実績表!N202)&gt;0,"休",IF(OR(WEEKDAY(N202)=1,WEEKDAY(N202)=7),TEXT(N202,"aaa"),IF(COUNTIF(BD!$B$3:$B$548,週休2日計画実績表!N202)&gt;0,"祝",週休2日計画実績表!N202))),"")</f>
        <v/>
      </c>
      <c r="O203" s="214" t="str">
        <f>IFERROR(IF(COUNTIF(BD!$F$3:$F$281,週休2日計画実績表!O202)&gt;0,"休",IF(OR(WEEKDAY(O202)=1,WEEKDAY(O202)=7),TEXT(O202,"aaa"),IF(COUNTIF(BD!$B$3:$B$548,週休2日計画実績表!O202)&gt;0,"祝",週休2日計画実績表!O202))),"")</f>
        <v/>
      </c>
      <c r="P203" s="214" t="str">
        <f>IFERROR(IF(COUNTIF(BD!$F$3:$F$281,週休2日計画実績表!P202)&gt;0,"休",IF(OR(WEEKDAY(P202)=1,WEEKDAY(P202)=7),TEXT(P202,"aaa"),IF(COUNTIF(BD!$B$3:$B$548,週休2日計画実績表!P202)&gt;0,"祝",週休2日計画実績表!P202))),"")</f>
        <v/>
      </c>
      <c r="Q203" s="214" t="str">
        <f>IFERROR(IF(COUNTIF(BD!$F$3:$F$281,週休2日計画実績表!Q202)&gt;0,"休",IF(OR(WEEKDAY(Q202)=1,WEEKDAY(Q202)=7),TEXT(Q202,"aaa"),IF(COUNTIF(BD!$B$3:$B$548,週休2日計画実績表!Q202)&gt;0,"祝",週休2日計画実績表!Q202))),"")</f>
        <v/>
      </c>
      <c r="R203" s="214" t="str">
        <f>IFERROR(IF(COUNTIF(BD!$F$3:$F$281,週休2日計画実績表!R202)&gt;0,"休",IF(OR(WEEKDAY(R202)=1,WEEKDAY(R202)=7),TEXT(R202,"aaa"),IF(COUNTIF(BD!$B$3:$B$548,週休2日計画実績表!R202)&gt;0,"祝",週休2日計画実績表!R202))),"")</f>
        <v/>
      </c>
      <c r="S203" s="214" t="str">
        <f>IFERROR(IF(COUNTIF(BD!$F$3:$F$281,週休2日計画実績表!S202)&gt;0,"休",IF(OR(WEEKDAY(S202)=1,WEEKDAY(S202)=7),TEXT(S202,"aaa"),IF(COUNTIF(BD!$B$3:$B$548,週休2日計画実績表!S202)&gt;0,"祝",週休2日計画実績表!S202))),"")</f>
        <v/>
      </c>
      <c r="T203" s="214" t="str">
        <f>IFERROR(IF(COUNTIF(BD!$F$3:$F$281,週休2日計画実績表!T202)&gt;0,"休",IF(OR(WEEKDAY(T202)=1,WEEKDAY(T202)=7),TEXT(T202,"aaa"),IF(COUNTIF(BD!$B$3:$B$548,週休2日計画実績表!T202)&gt;0,"祝",週休2日計画実績表!T202))),"")</f>
        <v/>
      </c>
      <c r="U203" s="214" t="str">
        <f>IFERROR(IF(COUNTIF(BD!$F$3:$F$281,週休2日計画実績表!U202)&gt;0,"休",IF(OR(WEEKDAY(U202)=1,WEEKDAY(U202)=7),TEXT(U202,"aaa"),IF(COUNTIF(BD!$B$3:$B$548,週休2日計画実績表!U202)&gt;0,"祝",週休2日計画実績表!U202))),"")</f>
        <v/>
      </c>
      <c r="V203" s="214" t="str">
        <f>IFERROR(IF(COUNTIF(BD!$F$3:$F$281,週休2日計画実績表!V202)&gt;0,"休",IF(OR(WEEKDAY(V202)=1,WEEKDAY(V202)=7),TEXT(V202,"aaa"),IF(COUNTIF(BD!$B$3:$B$548,週休2日計画実績表!V202)&gt;0,"祝",週休2日計画実績表!V202))),"")</f>
        <v/>
      </c>
      <c r="W203" s="214" t="str">
        <f>IFERROR(IF(COUNTIF(BD!$F$3:$F$281,週休2日計画実績表!W202)&gt;0,"休",IF(OR(WEEKDAY(W202)=1,WEEKDAY(W202)=7),TEXT(W202,"aaa"),IF(COUNTIF(BD!$B$3:$B$548,週休2日計画実績表!W202)&gt;0,"祝",週休2日計画実績表!W202))),"")</f>
        <v/>
      </c>
      <c r="X203" s="214" t="str">
        <f>IFERROR(IF(COUNTIF(BD!$F$3:$F$281,週休2日計画実績表!X202)&gt;0,"休",IF(OR(WEEKDAY(X202)=1,WEEKDAY(X202)=7),TEXT(X202,"aaa"),IF(COUNTIF(BD!$B$3:$B$548,週休2日計画実績表!X202)&gt;0,"祝",週休2日計画実績表!X202))),"")</f>
        <v/>
      </c>
      <c r="Y203" s="214" t="str">
        <f>IFERROR(IF(COUNTIF(BD!$F$3:$F$281,週休2日計画実績表!Y202)&gt;0,"休",IF(OR(WEEKDAY(Y202)=1,WEEKDAY(Y202)=7),TEXT(Y202,"aaa"),IF(COUNTIF(BD!$B$3:$B$548,週休2日計画実績表!Y202)&gt;0,"祝",週休2日計画実績表!Y202))),"")</f>
        <v/>
      </c>
      <c r="Z203" s="214" t="str">
        <f>IFERROR(IF(COUNTIF(BD!$F$3:$F$281,週休2日計画実績表!Z202)&gt;0,"休",IF(OR(WEEKDAY(Z202)=1,WEEKDAY(Z202)=7),TEXT(Z202,"aaa"),IF(COUNTIF(BD!$B$3:$B$548,週休2日計画実績表!Z202)&gt;0,"祝",週休2日計画実績表!Z202))),"")</f>
        <v/>
      </c>
      <c r="AA203" s="214" t="str">
        <f>IFERROR(IF(COUNTIF(BD!$F$3:$F$281,週休2日計画実績表!AA202)&gt;0,"休",IF(OR(WEEKDAY(AA202)=1,WEEKDAY(AA202)=7),TEXT(AA202,"aaa"),IF(COUNTIF(BD!$B$3:$B$548,週休2日計画実績表!AA202)&gt;0,"祝",週休2日計画実績表!AA202))),"")</f>
        <v/>
      </c>
      <c r="AB203" s="214" t="str">
        <f>IFERROR(IF(COUNTIF(BD!$F$3:$F$281,週休2日計画実績表!AB202)&gt;0,"休",IF(OR(WEEKDAY(AB202)=1,WEEKDAY(AB202)=7),TEXT(AB202,"aaa"),IF(COUNTIF(BD!$B$3:$B$548,週休2日計画実績表!AB202)&gt;0,"祝",週休2日計画実績表!AB202))),"")</f>
        <v/>
      </c>
      <c r="AC203" s="214" t="str">
        <f>IFERROR(IF(COUNTIF(BD!$F$3:$F$281,週休2日計画実績表!AC202)&gt;0,"休",IF(OR(WEEKDAY(AC202)=1,WEEKDAY(AC202)=7),TEXT(AC202,"aaa"),IF(COUNTIF(BD!$B$3:$B$548,週休2日計画実績表!AC202)&gt;0,"祝",週休2日計画実績表!AC202))),"")</f>
        <v/>
      </c>
      <c r="AD203" s="214" t="str">
        <f>IFERROR(IF(COUNTIF(BD!$F$3:$F$281,週休2日計画実績表!AD202)&gt;0,"休",IF(OR(WEEKDAY(AD202)=1,WEEKDAY(AD202)=7),TEXT(AD202,"aaa"),IF(COUNTIF(BD!$B$3:$B$548,週休2日計画実績表!AD202)&gt;0,"祝",週休2日計画実績表!AD202))),"")</f>
        <v/>
      </c>
      <c r="AE203" s="214" t="str">
        <f>IFERROR(IF(COUNTIF(BD!$F$3:$F$281,週休2日計画実績表!AE202)&gt;0,"休",IF(OR(WEEKDAY(AE202)=1,WEEKDAY(AE202)=7),TEXT(AE202,"aaa"),IF(COUNTIF(BD!$B$3:$B$548,週休2日計画実績表!AE202)&gt;0,"祝",週休2日計画実績表!AE202))),"")</f>
        <v/>
      </c>
      <c r="AF203" s="214" t="str">
        <f>IFERROR(IF(COUNTIF(BD!$F$3:$F$281,週休2日計画実績表!AF202)&gt;0,"休",IF(OR(WEEKDAY(AF202)=1,WEEKDAY(AF202)=7),TEXT(AF202,"aaa"),IF(COUNTIF(BD!$B$3:$B$548,週休2日計画実績表!AF202)&gt;0,"祝",週休2日計画実績表!AF202))),"")</f>
        <v/>
      </c>
      <c r="AG203" s="233" t="str">
        <f>IFERROR(IF(COUNTIF(BD!$F$3:$F$281,週休2日計画実績表!AG202)&gt;0,"休",IF(OR(WEEKDAY(AG202)=1,WEEKDAY(AG202)=7),TEXT(AG202,"aaa"),IF(COUNTIF(BD!$B$3:$B$548,週休2日計画実績表!AG202)&gt;0,"祝",週休2日計画実績表!AG202))),"")</f>
        <v/>
      </c>
      <c r="AH203" s="503"/>
      <c r="AI203" s="504"/>
      <c r="AJ203" s="504"/>
      <c r="AK203" s="505"/>
      <c r="AL203" s="502"/>
      <c r="AM203" s="503"/>
      <c r="AN203" s="504"/>
      <c r="AO203" s="504"/>
      <c r="AP203" s="506"/>
      <c r="AQ203" s="265"/>
      <c r="AR203" s="265"/>
      <c r="AS203" s="265"/>
      <c r="AT203" s="265"/>
      <c r="AU203" s="265"/>
      <c r="AV203" s="265"/>
      <c r="AW203" s="265"/>
      <c r="AX203" s="265"/>
      <c r="AY203" s="265"/>
      <c r="AZ203" s="265"/>
      <c r="BA203" s="265"/>
      <c r="BB203" s="265"/>
      <c r="BC203" s="265"/>
      <c r="BD203" s="265"/>
      <c r="BE203" s="265"/>
      <c r="BF203" s="265"/>
      <c r="BG203" s="265"/>
      <c r="BH203" s="265"/>
      <c r="BI203" s="265"/>
      <c r="BJ203" s="265"/>
      <c r="BK203" s="265"/>
      <c r="BL203" s="265"/>
      <c r="BM203" s="265"/>
      <c r="BN203" s="265"/>
      <c r="BO203" s="265"/>
      <c r="BP203" s="265"/>
      <c r="BQ203" s="215"/>
    </row>
    <row r="204" spans="2:69" ht="15" hidden="1" customHeight="1">
      <c r="B204" s="211"/>
      <c r="C204" s="214" t="str">
        <f t="shared" ref="C204:F204" si="70">IF(OR(C203="",C203="休"),"","有")</f>
        <v/>
      </c>
      <c r="D204" s="214" t="str">
        <f t="shared" si="70"/>
        <v/>
      </c>
      <c r="E204" s="214" t="str">
        <f t="shared" si="70"/>
        <v/>
      </c>
      <c r="F204" s="214" t="str">
        <f t="shared" si="70"/>
        <v/>
      </c>
      <c r="G204" s="214" t="str">
        <f>IF(OR(G203="",G203="休"),"","有")</f>
        <v/>
      </c>
      <c r="H204" s="214" t="str">
        <f t="shared" ref="H204:AG204" si="71">IF(OR(H203="",H203="休"),"","有")</f>
        <v/>
      </c>
      <c r="I204" s="214" t="str">
        <f t="shared" si="71"/>
        <v/>
      </c>
      <c r="J204" s="214" t="str">
        <f t="shared" si="71"/>
        <v/>
      </c>
      <c r="K204" s="214" t="str">
        <f t="shared" si="71"/>
        <v/>
      </c>
      <c r="L204" s="214" t="str">
        <f t="shared" si="71"/>
        <v/>
      </c>
      <c r="M204" s="214" t="str">
        <f t="shared" si="71"/>
        <v/>
      </c>
      <c r="N204" s="214" t="str">
        <f t="shared" si="71"/>
        <v/>
      </c>
      <c r="O204" s="214" t="str">
        <f t="shared" si="71"/>
        <v/>
      </c>
      <c r="P204" s="214" t="str">
        <f t="shared" si="71"/>
        <v/>
      </c>
      <c r="Q204" s="214" t="str">
        <f t="shared" si="71"/>
        <v/>
      </c>
      <c r="R204" s="214" t="str">
        <f t="shared" si="71"/>
        <v/>
      </c>
      <c r="S204" s="214" t="str">
        <f t="shared" si="71"/>
        <v/>
      </c>
      <c r="T204" s="214" t="str">
        <f t="shared" si="71"/>
        <v/>
      </c>
      <c r="U204" s="214" t="str">
        <f t="shared" si="71"/>
        <v/>
      </c>
      <c r="V204" s="214" t="str">
        <f t="shared" si="71"/>
        <v/>
      </c>
      <c r="W204" s="214" t="str">
        <f t="shared" si="71"/>
        <v/>
      </c>
      <c r="X204" s="214" t="str">
        <f t="shared" si="71"/>
        <v/>
      </c>
      <c r="Y204" s="214" t="str">
        <f t="shared" si="71"/>
        <v/>
      </c>
      <c r="Z204" s="214" t="str">
        <f t="shared" si="71"/>
        <v/>
      </c>
      <c r="AA204" s="214" t="str">
        <f t="shared" si="71"/>
        <v/>
      </c>
      <c r="AB204" s="214" t="str">
        <f t="shared" si="71"/>
        <v/>
      </c>
      <c r="AC204" s="214" t="str">
        <f t="shared" si="71"/>
        <v/>
      </c>
      <c r="AD204" s="214" t="str">
        <f t="shared" si="71"/>
        <v/>
      </c>
      <c r="AE204" s="214" t="str">
        <f t="shared" si="71"/>
        <v/>
      </c>
      <c r="AF204" s="214" t="str">
        <f t="shared" si="71"/>
        <v/>
      </c>
      <c r="AG204" s="233" t="str">
        <f t="shared" si="71"/>
        <v/>
      </c>
      <c r="AH204" s="503"/>
      <c r="AI204" s="504"/>
      <c r="AJ204" s="504"/>
      <c r="AK204" s="505"/>
      <c r="AL204" s="502"/>
      <c r="AM204" s="503"/>
      <c r="AN204" s="504"/>
      <c r="AO204" s="504"/>
      <c r="AP204" s="506"/>
      <c r="AQ204" s="265"/>
      <c r="AR204" s="265"/>
      <c r="AS204" s="265"/>
      <c r="AT204" s="265"/>
      <c r="AU204" s="265"/>
      <c r="AV204" s="265"/>
      <c r="AW204" s="265"/>
      <c r="AX204" s="265"/>
      <c r="AY204" s="265"/>
      <c r="AZ204" s="265"/>
      <c r="BA204" s="265"/>
      <c r="BB204" s="265"/>
      <c r="BC204" s="265"/>
      <c r="BD204" s="265"/>
      <c r="BE204" s="265"/>
      <c r="BF204" s="265"/>
      <c r="BG204" s="265"/>
      <c r="BH204" s="265"/>
      <c r="BI204" s="265"/>
      <c r="BJ204" s="265"/>
      <c r="BK204" s="265"/>
      <c r="BL204" s="265"/>
      <c r="BM204" s="265"/>
      <c r="BN204" s="265"/>
      <c r="BO204" s="265"/>
      <c r="BP204" s="265"/>
      <c r="BQ204" s="215"/>
    </row>
    <row r="205" spans="2:69" s="220" customFormat="1" ht="60" customHeight="1">
      <c r="B205" s="216" t="str">
        <f>IF(C201="","","行事")</f>
        <v/>
      </c>
      <c r="C205" s="217"/>
      <c r="D205" s="217"/>
      <c r="E205" s="217"/>
      <c r="F205" s="217"/>
      <c r="G205" s="217"/>
      <c r="H205" s="217"/>
      <c r="I205" s="217"/>
      <c r="J205" s="217"/>
      <c r="K205" s="217"/>
      <c r="L205" s="217"/>
      <c r="M205" s="217"/>
      <c r="N205" s="217"/>
      <c r="O205" s="217"/>
      <c r="P205" s="217"/>
      <c r="Q205" s="217"/>
      <c r="R205" s="217"/>
      <c r="S205" s="217"/>
      <c r="T205" s="217"/>
      <c r="U205" s="217"/>
      <c r="V205" s="217"/>
      <c r="W205" s="217"/>
      <c r="X205" s="217"/>
      <c r="Y205" s="217"/>
      <c r="Z205" s="217"/>
      <c r="AA205" s="217"/>
      <c r="AB205" s="217"/>
      <c r="AC205" s="217"/>
      <c r="AD205" s="217"/>
      <c r="AE205" s="217"/>
      <c r="AF205" s="217"/>
      <c r="AG205" s="218"/>
      <c r="AH205" s="503"/>
      <c r="AI205" s="504"/>
      <c r="AJ205" s="504"/>
      <c r="AK205" s="505"/>
      <c r="AL205" s="502"/>
      <c r="AM205" s="503"/>
      <c r="AN205" s="504"/>
      <c r="AO205" s="504"/>
      <c r="AP205" s="506"/>
      <c r="AQ205" s="265"/>
      <c r="AR205" s="265"/>
      <c r="AS205" s="265"/>
      <c r="AT205" s="265"/>
      <c r="AU205" s="265"/>
      <c r="AV205" s="265"/>
      <c r="AW205" s="265"/>
      <c r="AX205" s="265"/>
      <c r="AY205" s="265"/>
      <c r="AZ205" s="265"/>
      <c r="BA205" s="265"/>
      <c r="BB205" s="265"/>
      <c r="BC205" s="265"/>
      <c r="BD205" s="265"/>
      <c r="BE205" s="265"/>
      <c r="BF205" s="265"/>
      <c r="BG205" s="265"/>
      <c r="BH205" s="265"/>
      <c r="BI205" s="265"/>
      <c r="BJ205" s="265"/>
      <c r="BK205" s="265"/>
      <c r="BL205" s="265"/>
      <c r="BM205" s="265"/>
      <c r="BN205" s="265"/>
      <c r="BO205" s="265"/>
      <c r="BP205" s="265"/>
      <c r="BQ205" s="219"/>
    </row>
    <row r="206" spans="2:69" s="224" customFormat="1" ht="15" customHeight="1">
      <c r="B206" s="211" t="str">
        <f>IF(C201="","","計画")</f>
        <v/>
      </c>
      <c r="C206" s="221"/>
      <c r="D206" s="221"/>
      <c r="E206" s="221"/>
      <c r="F206" s="221"/>
      <c r="G206" s="221"/>
      <c r="H206" s="221"/>
      <c r="I206" s="221"/>
      <c r="J206" s="221"/>
      <c r="K206" s="221"/>
      <c r="L206" s="221"/>
      <c r="M206" s="221"/>
      <c r="N206" s="221"/>
      <c r="O206" s="221"/>
      <c r="P206" s="221"/>
      <c r="Q206" s="221"/>
      <c r="R206" s="221"/>
      <c r="S206" s="221"/>
      <c r="T206" s="221"/>
      <c r="U206" s="221"/>
      <c r="V206" s="221"/>
      <c r="W206" s="221"/>
      <c r="X206" s="221"/>
      <c r="Y206" s="221"/>
      <c r="Z206" s="221"/>
      <c r="AA206" s="221"/>
      <c r="AB206" s="221"/>
      <c r="AC206" s="221"/>
      <c r="AD206" s="221"/>
      <c r="AE206" s="221"/>
      <c r="AF206" s="221"/>
      <c r="AG206" s="235"/>
      <c r="AH206" s="211" t="str">
        <f>IF(C201="","",COUNTIF(C206:AG206,"○"))</f>
        <v/>
      </c>
      <c r="AI206" s="221" t="str">
        <f>IF(C201="","",COUNTA(C202:AG202)-COUNTIF(C204:AG204,"")-COUNTIF(C206:AG206,"/"))</f>
        <v/>
      </c>
      <c r="AJ206" s="222" t="str">
        <f>IF(C201="","",IFERROR(AH206/AI206,""))</f>
        <v/>
      </c>
      <c r="AK206" s="223" t="str">
        <f>IF(C201="","",IF(AI206=0,"",IF(COUNTIFS(C203:AG203,"日",C206:AG206,"")+COUNTIFS(C203:AG203,"日",C206:AG206,"○")+COUNTIFS(C203:AG203,"土",C206:AG206,"")+COUNTIFS(C203:AG203,"土",C206:AG206,"○")&lt;=COUNTIF(C206:AG206,"○"),"○",IF(AH206/AI206&gt;=2/7,"○","-"))))</f>
        <v/>
      </c>
      <c r="AM206" s="211" t="str">
        <f>IF(C201="","",AM198+AH206)</f>
        <v/>
      </c>
      <c r="AN206" s="221" t="str">
        <f>IF(C201="","",AN198+AI206)</f>
        <v/>
      </c>
      <c r="AO206" s="222" t="str">
        <f>IFERROR(AM206/AN206,"")</f>
        <v/>
      </c>
      <c r="AP206" s="225" t="str">
        <f>IF(C201="","",IF(C209="",IF(AM206/AN206&gt;=2/7,"OK","NG"),""))</f>
        <v/>
      </c>
      <c r="AQ206" s="262"/>
      <c r="AR206" s="262"/>
      <c r="AS206" s="262"/>
      <c r="AT206" s="262"/>
      <c r="AU206" s="262"/>
      <c r="AV206" s="262"/>
      <c r="AW206" s="262"/>
      <c r="AX206" s="262"/>
      <c r="AY206" s="262"/>
      <c r="AZ206" s="262"/>
      <c r="BA206" s="262"/>
      <c r="BB206" s="262"/>
      <c r="BC206" s="262"/>
      <c r="BD206" s="262"/>
      <c r="BE206" s="262"/>
      <c r="BF206" s="262"/>
      <c r="BG206" s="262"/>
      <c r="BH206" s="262"/>
      <c r="BI206" s="262"/>
      <c r="BJ206" s="262"/>
      <c r="BK206" s="262"/>
      <c r="BL206" s="262"/>
      <c r="BM206" s="262"/>
      <c r="BN206" s="262"/>
      <c r="BO206" s="262"/>
      <c r="BP206" s="262"/>
      <c r="BQ206" s="226"/>
    </row>
    <row r="207" spans="2:69" s="224" customFormat="1" ht="15" customHeight="1" thickBot="1">
      <c r="B207" s="227" t="str">
        <f>IF(C201="","","実施")</f>
        <v/>
      </c>
      <c r="C207" s="228"/>
      <c r="D207" s="228"/>
      <c r="E207" s="228"/>
      <c r="F207" s="228"/>
      <c r="G207" s="228"/>
      <c r="H207" s="228"/>
      <c r="I207" s="228"/>
      <c r="J207" s="228"/>
      <c r="K207" s="228"/>
      <c r="L207" s="228"/>
      <c r="M207" s="228"/>
      <c r="N207" s="228"/>
      <c r="O207" s="228"/>
      <c r="P207" s="228"/>
      <c r="Q207" s="228"/>
      <c r="R207" s="228"/>
      <c r="S207" s="228"/>
      <c r="T207" s="228"/>
      <c r="U207" s="228"/>
      <c r="V207" s="228"/>
      <c r="W207" s="228"/>
      <c r="X207" s="228"/>
      <c r="Y207" s="228"/>
      <c r="Z207" s="228"/>
      <c r="AA207" s="228"/>
      <c r="AB207" s="228"/>
      <c r="AC207" s="228"/>
      <c r="AD207" s="228"/>
      <c r="AE207" s="228"/>
      <c r="AF207" s="228"/>
      <c r="AG207" s="234"/>
      <c r="AH207" s="227" t="str">
        <f>IF(C201="","",COUNTIF(C207:AG207,"●"))</f>
        <v/>
      </c>
      <c r="AI207" s="228" t="str">
        <f>IF(C201="","",COUNTA(C202:AG202)-COUNTIF(C204:AG204,"")-COUNTIF(C207:AG207,"/"))</f>
        <v/>
      </c>
      <c r="AJ207" s="229" t="str">
        <f>IF(C201="","",IFERROR(AH207/AI207,""))</f>
        <v/>
      </c>
      <c r="AK207" s="230" t="str">
        <f>IF(C201="","",IF(AI207=0,"",IF(COUNTIFS(C203:AG203,"日",C207:AG207,"")+COUNTIFS(C203:AG203,"日",C207:AG207,"●")+COUNTIFS(C203:AG203,"土",C207:AG207,"")+COUNTIFS(C203:AG203,"土",C207:AG207,"●")&lt;=COUNTIF(C207:AG207,"●"),"○",IF(AH207/AI207&gt;=2/7,"○","-"))))</f>
        <v/>
      </c>
      <c r="AM207" s="227" t="str">
        <f>IF(C201="","",AM199+AH207)</f>
        <v/>
      </c>
      <c r="AN207" s="228" t="str">
        <f>IF(C201="","",AN199+AI207)</f>
        <v/>
      </c>
      <c r="AO207" s="229" t="str">
        <f>IFERROR(AM207/AN207,"")</f>
        <v/>
      </c>
      <c r="AP207" s="231" t="str">
        <f>IF(C201="","",IF(C209="",IF(AM207/AN207&gt;=2/7,"OK","NG"),""))</f>
        <v/>
      </c>
      <c r="AQ207" s="263"/>
      <c r="AR207" s="263"/>
      <c r="AS207" s="263"/>
      <c r="AT207" s="263"/>
      <c r="AU207" s="263"/>
      <c r="AV207" s="263"/>
      <c r="AW207" s="263"/>
      <c r="AX207" s="263"/>
      <c r="AY207" s="263"/>
      <c r="AZ207" s="263"/>
      <c r="BA207" s="263"/>
      <c r="BB207" s="263"/>
      <c r="BC207" s="263"/>
      <c r="BD207" s="263"/>
      <c r="BE207" s="263"/>
      <c r="BF207" s="263"/>
      <c r="BG207" s="263"/>
      <c r="BH207" s="263"/>
      <c r="BI207" s="263"/>
      <c r="BJ207" s="263"/>
      <c r="BK207" s="263"/>
      <c r="BL207" s="263"/>
      <c r="BM207" s="263"/>
      <c r="BN207" s="263"/>
      <c r="BO207" s="263"/>
      <c r="BP207" s="263"/>
      <c r="BQ207" s="215"/>
    </row>
  </sheetData>
  <mergeCells count="301">
    <mergeCell ref="AR9:AV10"/>
    <mergeCell ref="AI4:AJ4"/>
    <mergeCell ref="AK4:AP4"/>
    <mergeCell ref="E6:L6"/>
    <mergeCell ref="E5:J5"/>
    <mergeCell ref="L5:Q5"/>
    <mergeCell ref="R5:U5"/>
    <mergeCell ref="V5:Z5"/>
    <mergeCell ref="AB5:AF5"/>
    <mergeCell ref="B2:R2"/>
    <mergeCell ref="D4:P4"/>
    <mergeCell ref="C25:AG25"/>
    <mergeCell ref="AH25:AK25"/>
    <mergeCell ref="AL25:AL29"/>
    <mergeCell ref="AM25:AP25"/>
    <mergeCell ref="AH26:AH29"/>
    <mergeCell ref="AI26:AI29"/>
    <mergeCell ref="C8:AN8"/>
    <mergeCell ref="C9:AN10"/>
    <mergeCell ref="C17:AG17"/>
    <mergeCell ref="AH17:AK17"/>
    <mergeCell ref="AL17:AL21"/>
    <mergeCell ref="AM17:AP17"/>
    <mergeCell ref="AH18:AH21"/>
    <mergeCell ref="AI18:AI21"/>
    <mergeCell ref="AJ18:AJ21"/>
    <mergeCell ref="AK18:AK21"/>
    <mergeCell ref="AJ26:AJ29"/>
    <mergeCell ref="AK26:AK29"/>
    <mergeCell ref="AM26:AM29"/>
    <mergeCell ref="AN26:AN29"/>
    <mergeCell ref="AO26:AO29"/>
    <mergeCell ref="AP26:AP29"/>
    <mergeCell ref="AM18:AM21"/>
    <mergeCell ref="AN18:AN21"/>
    <mergeCell ref="AO18:AO21"/>
    <mergeCell ref="AP18:AP21"/>
    <mergeCell ref="C33:AG33"/>
    <mergeCell ref="AH33:AK33"/>
    <mergeCell ref="AL33:AL37"/>
    <mergeCell ref="AM33:AP33"/>
    <mergeCell ref="AH34:AH37"/>
    <mergeCell ref="AI34:AI37"/>
    <mergeCell ref="AJ34:AJ37"/>
    <mergeCell ref="AK34:AK37"/>
    <mergeCell ref="AM34:AM37"/>
    <mergeCell ref="AN34:AN37"/>
    <mergeCell ref="AO34:AO37"/>
    <mergeCell ref="AP34:AP37"/>
    <mergeCell ref="C41:AG41"/>
    <mergeCell ref="AH41:AK41"/>
    <mergeCell ref="AL41:AL45"/>
    <mergeCell ref="AM41:AP41"/>
    <mergeCell ref="AH42:AH45"/>
    <mergeCell ref="AI42:AI45"/>
    <mergeCell ref="AJ42:AJ45"/>
    <mergeCell ref="AK42:AK45"/>
    <mergeCell ref="AM42:AM45"/>
    <mergeCell ref="AN42:AN45"/>
    <mergeCell ref="AO42:AO45"/>
    <mergeCell ref="AP42:AP45"/>
    <mergeCell ref="C57:AG57"/>
    <mergeCell ref="AH57:AK57"/>
    <mergeCell ref="AL57:AL61"/>
    <mergeCell ref="AM57:AP57"/>
    <mergeCell ref="AH58:AH61"/>
    <mergeCell ref="AI58:AI61"/>
    <mergeCell ref="AJ58:AJ61"/>
    <mergeCell ref="AK58:AK61"/>
    <mergeCell ref="AM58:AM61"/>
    <mergeCell ref="AN58:AN61"/>
    <mergeCell ref="AO58:AO61"/>
    <mergeCell ref="AP58:AP61"/>
    <mergeCell ref="C49:AG49"/>
    <mergeCell ref="AH49:AK49"/>
    <mergeCell ref="AL49:AL53"/>
    <mergeCell ref="AM49:AP49"/>
    <mergeCell ref="AH50:AH53"/>
    <mergeCell ref="AI50:AI53"/>
    <mergeCell ref="AJ50:AJ53"/>
    <mergeCell ref="AK50:AK53"/>
    <mergeCell ref="AM50:AM53"/>
    <mergeCell ref="AN50:AN53"/>
    <mergeCell ref="AO50:AO53"/>
    <mergeCell ref="AP50:AP53"/>
    <mergeCell ref="C65:AG65"/>
    <mergeCell ref="AH65:AK65"/>
    <mergeCell ref="AL65:AL69"/>
    <mergeCell ref="AM65:AP65"/>
    <mergeCell ref="AH66:AH69"/>
    <mergeCell ref="AI66:AI69"/>
    <mergeCell ref="AJ66:AJ69"/>
    <mergeCell ref="AK66:AK69"/>
    <mergeCell ref="AM66:AM69"/>
    <mergeCell ref="AN66:AN69"/>
    <mergeCell ref="AO66:AO69"/>
    <mergeCell ref="AP66:AP69"/>
    <mergeCell ref="C81:AG81"/>
    <mergeCell ref="AH81:AK81"/>
    <mergeCell ref="AL81:AL85"/>
    <mergeCell ref="AM81:AP81"/>
    <mergeCell ref="AH82:AH85"/>
    <mergeCell ref="AI82:AI85"/>
    <mergeCell ref="AJ82:AJ85"/>
    <mergeCell ref="AK82:AK85"/>
    <mergeCell ref="AM82:AM85"/>
    <mergeCell ref="AN82:AN85"/>
    <mergeCell ref="AO82:AO85"/>
    <mergeCell ref="AP82:AP85"/>
    <mergeCell ref="C73:AG73"/>
    <mergeCell ref="AH73:AK73"/>
    <mergeCell ref="AL73:AL77"/>
    <mergeCell ref="AM73:AP73"/>
    <mergeCell ref="AH74:AH77"/>
    <mergeCell ref="AI74:AI77"/>
    <mergeCell ref="AJ74:AJ77"/>
    <mergeCell ref="AK74:AK77"/>
    <mergeCell ref="AM74:AM77"/>
    <mergeCell ref="AN74:AN77"/>
    <mergeCell ref="AO74:AO77"/>
    <mergeCell ref="AP74:AP77"/>
    <mergeCell ref="C89:AG89"/>
    <mergeCell ref="AH89:AK89"/>
    <mergeCell ref="AL89:AL93"/>
    <mergeCell ref="AM89:AP89"/>
    <mergeCell ref="AH90:AH93"/>
    <mergeCell ref="AI90:AI93"/>
    <mergeCell ref="AJ90:AJ93"/>
    <mergeCell ref="AK90:AK93"/>
    <mergeCell ref="AM90:AM93"/>
    <mergeCell ref="AN90:AN93"/>
    <mergeCell ref="AO90:AO93"/>
    <mergeCell ref="AP90:AP93"/>
    <mergeCell ref="AM122:AM125"/>
    <mergeCell ref="AN122:AN125"/>
    <mergeCell ref="AO122:AO125"/>
    <mergeCell ref="AP122:AP125"/>
    <mergeCell ref="AM114:AM117"/>
    <mergeCell ref="AN114:AN117"/>
    <mergeCell ref="C97:AG97"/>
    <mergeCell ref="AH97:AK97"/>
    <mergeCell ref="AL97:AL101"/>
    <mergeCell ref="AM97:AP97"/>
    <mergeCell ref="AH98:AH101"/>
    <mergeCell ref="AI98:AI101"/>
    <mergeCell ref="AJ98:AJ101"/>
    <mergeCell ref="AK98:AK101"/>
    <mergeCell ref="AM98:AM101"/>
    <mergeCell ref="AN98:AN101"/>
    <mergeCell ref="AO98:AO101"/>
    <mergeCell ref="AP98:AP101"/>
    <mergeCell ref="C105:AG105"/>
    <mergeCell ref="AH105:AK105"/>
    <mergeCell ref="AL105:AL109"/>
    <mergeCell ref="AM105:AP105"/>
    <mergeCell ref="AH106:AH109"/>
    <mergeCell ref="AI106:AI109"/>
    <mergeCell ref="AO106:AO109"/>
    <mergeCell ref="AP106:AP109"/>
    <mergeCell ref="C113:AG113"/>
    <mergeCell ref="AH113:AK113"/>
    <mergeCell ref="AL113:AL117"/>
    <mergeCell ref="AM113:AP113"/>
    <mergeCell ref="AH114:AH117"/>
    <mergeCell ref="AI114:AI117"/>
    <mergeCell ref="AJ114:AJ117"/>
    <mergeCell ref="AK114:AK117"/>
    <mergeCell ref="AJ106:AJ109"/>
    <mergeCell ref="AK106:AK109"/>
    <mergeCell ref="AM106:AM109"/>
    <mergeCell ref="AN106:AN109"/>
    <mergeCell ref="AM138:AM141"/>
    <mergeCell ref="AN138:AN141"/>
    <mergeCell ref="AO114:AO117"/>
    <mergeCell ref="AP114:AP117"/>
    <mergeCell ref="AO130:AO133"/>
    <mergeCell ref="AP130:AP133"/>
    <mergeCell ref="C129:AG129"/>
    <mergeCell ref="AH129:AK129"/>
    <mergeCell ref="AL129:AL133"/>
    <mergeCell ref="AM129:AP129"/>
    <mergeCell ref="AH130:AH133"/>
    <mergeCell ref="AI130:AI133"/>
    <mergeCell ref="AJ130:AJ133"/>
    <mergeCell ref="AK130:AK133"/>
    <mergeCell ref="AM130:AM133"/>
    <mergeCell ref="AN130:AN133"/>
    <mergeCell ref="C121:AG121"/>
    <mergeCell ref="AH121:AK121"/>
    <mergeCell ref="AL121:AL125"/>
    <mergeCell ref="AM121:AP121"/>
    <mergeCell ref="AH122:AH125"/>
    <mergeCell ref="AI122:AI125"/>
    <mergeCell ref="AJ122:AJ125"/>
    <mergeCell ref="AK122:AK125"/>
    <mergeCell ref="C137:AG137"/>
    <mergeCell ref="AH137:AK137"/>
    <mergeCell ref="AL137:AL141"/>
    <mergeCell ref="AM137:AP137"/>
    <mergeCell ref="AH138:AH141"/>
    <mergeCell ref="AI138:AI141"/>
    <mergeCell ref="AJ138:AJ141"/>
    <mergeCell ref="AK138:AK141"/>
    <mergeCell ref="AM170:AM173"/>
    <mergeCell ref="AN170:AN173"/>
    <mergeCell ref="AO170:AO173"/>
    <mergeCell ref="AP170:AP173"/>
    <mergeCell ref="AM162:AM165"/>
    <mergeCell ref="AN162:AN165"/>
    <mergeCell ref="AO138:AO141"/>
    <mergeCell ref="AP138:AP141"/>
    <mergeCell ref="C153:AG153"/>
    <mergeCell ref="AH153:AK153"/>
    <mergeCell ref="AL153:AL157"/>
    <mergeCell ref="AM153:AP153"/>
    <mergeCell ref="AH154:AH157"/>
    <mergeCell ref="AI154:AI157"/>
    <mergeCell ref="AJ154:AJ157"/>
    <mergeCell ref="AK154:AK157"/>
    <mergeCell ref="AM154:AM157"/>
    <mergeCell ref="AN154:AN157"/>
    <mergeCell ref="C145:AG145"/>
    <mergeCell ref="AH145:AK145"/>
    <mergeCell ref="AL145:AL149"/>
    <mergeCell ref="AM145:AP145"/>
    <mergeCell ref="AH146:AH149"/>
    <mergeCell ref="AI146:AI149"/>
    <mergeCell ref="AO154:AO157"/>
    <mergeCell ref="AP154:AP157"/>
    <mergeCell ref="AJ146:AJ149"/>
    <mergeCell ref="AK146:AK149"/>
    <mergeCell ref="AM146:AM149"/>
    <mergeCell ref="AN146:AN149"/>
    <mergeCell ref="AO146:AO149"/>
    <mergeCell ref="AP146:AP149"/>
    <mergeCell ref="C161:AG161"/>
    <mergeCell ref="AH161:AK161"/>
    <mergeCell ref="AL161:AL165"/>
    <mergeCell ref="AM161:AP161"/>
    <mergeCell ref="AH162:AH165"/>
    <mergeCell ref="AI162:AI165"/>
    <mergeCell ref="AJ162:AJ165"/>
    <mergeCell ref="AK162:AK165"/>
    <mergeCell ref="AO194:AO197"/>
    <mergeCell ref="AP194:AP197"/>
    <mergeCell ref="AM186:AM189"/>
    <mergeCell ref="AN186:AN189"/>
    <mergeCell ref="AO162:AO165"/>
    <mergeCell ref="AP162:AP165"/>
    <mergeCell ref="C177:AG177"/>
    <mergeCell ref="AH177:AK177"/>
    <mergeCell ref="AL177:AL181"/>
    <mergeCell ref="AM177:AP177"/>
    <mergeCell ref="AH178:AH181"/>
    <mergeCell ref="AI178:AI181"/>
    <mergeCell ref="AJ178:AJ181"/>
    <mergeCell ref="AK178:AK181"/>
    <mergeCell ref="AM178:AM181"/>
    <mergeCell ref="AN178:AN181"/>
    <mergeCell ref="C169:AG169"/>
    <mergeCell ref="AH169:AK169"/>
    <mergeCell ref="AL169:AL173"/>
    <mergeCell ref="AM169:AP169"/>
    <mergeCell ref="AH170:AH173"/>
    <mergeCell ref="AI170:AI173"/>
    <mergeCell ref="AJ170:AJ173"/>
    <mergeCell ref="AK170:AK173"/>
    <mergeCell ref="AO178:AO181"/>
    <mergeCell ref="AP178:AP181"/>
    <mergeCell ref="C185:AG185"/>
    <mergeCell ref="AH185:AK185"/>
    <mergeCell ref="AL185:AL189"/>
    <mergeCell ref="AM185:AP185"/>
    <mergeCell ref="AH186:AH189"/>
    <mergeCell ref="AI186:AI189"/>
    <mergeCell ref="AJ186:AJ189"/>
    <mergeCell ref="AK186:AK189"/>
    <mergeCell ref="AO186:AO189"/>
    <mergeCell ref="AP186:AP189"/>
    <mergeCell ref="AO202:AO205"/>
    <mergeCell ref="AP202:AP205"/>
    <mergeCell ref="C201:AG201"/>
    <mergeCell ref="AH201:AK201"/>
    <mergeCell ref="AL201:AL205"/>
    <mergeCell ref="AM201:AP201"/>
    <mergeCell ref="AH202:AH205"/>
    <mergeCell ref="AI202:AI205"/>
    <mergeCell ref="AJ202:AJ205"/>
    <mergeCell ref="AK202:AK205"/>
    <mergeCell ref="AM202:AM205"/>
    <mergeCell ref="AN202:AN205"/>
    <mergeCell ref="C193:AG193"/>
    <mergeCell ref="AH193:AK193"/>
    <mergeCell ref="AL193:AL197"/>
    <mergeCell ref="AM193:AP193"/>
    <mergeCell ref="AH194:AH197"/>
    <mergeCell ref="AI194:AI197"/>
    <mergeCell ref="AJ194:AJ197"/>
    <mergeCell ref="AK194:AK197"/>
    <mergeCell ref="AM194:AM197"/>
    <mergeCell ref="AN194:AN197"/>
  </mergeCells>
  <phoneticPr fontId="3"/>
  <conditionalFormatting sqref="B33:AK39 AM33:BP39">
    <cfRule type="expression" dxfId="464" priority="32">
      <formula>$C$33=""</formula>
    </cfRule>
  </conditionalFormatting>
  <conditionalFormatting sqref="B41:AK47 AM41:BP47">
    <cfRule type="expression" dxfId="463" priority="30">
      <formula>$C$41=""</formula>
    </cfRule>
  </conditionalFormatting>
  <conditionalFormatting sqref="B49:AK55 AM49:BP55">
    <cfRule type="expression" dxfId="462" priority="29">
      <formula>$C$49=""</formula>
    </cfRule>
  </conditionalFormatting>
  <conditionalFormatting sqref="B57:AK63 AM57:BP63">
    <cfRule type="expression" dxfId="461" priority="28">
      <formula>$C$57=""</formula>
    </cfRule>
  </conditionalFormatting>
  <conditionalFormatting sqref="B65:AK71 AM65:BP71">
    <cfRule type="expression" dxfId="460" priority="27">
      <formula>$C$65=""</formula>
    </cfRule>
  </conditionalFormatting>
  <conditionalFormatting sqref="B73:AK79 AM73:BP79">
    <cfRule type="expression" dxfId="459" priority="26">
      <formula>$C$73=""</formula>
    </cfRule>
  </conditionalFormatting>
  <conditionalFormatting sqref="B81:AK87 AM81:BP87">
    <cfRule type="expression" dxfId="458" priority="25">
      <formula>$C$81=""</formula>
    </cfRule>
  </conditionalFormatting>
  <conditionalFormatting sqref="B89:AK95 AM89:BP95">
    <cfRule type="expression" dxfId="457" priority="24">
      <formula>$C$89=""</formula>
    </cfRule>
  </conditionalFormatting>
  <conditionalFormatting sqref="B97:AK103 AM97:BP103">
    <cfRule type="expression" dxfId="456" priority="23">
      <formula>$C$97=""</formula>
    </cfRule>
  </conditionalFormatting>
  <conditionalFormatting sqref="B105:AK111 AM105:BP111">
    <cfRule type="expression" dxfId="455" priority="22">
      <formula>$C$105=""</formula>
    </cfRule>
  </conditionalFormatting>
  <conditionalFormatting sqref="B113:AK119 AM113:BP119">
    <cfRule type="expression" dxfId="454" priority="21">
      <formula>$C$113=""</formula>
    </cfRule>
  </conditionalFormatting>
  <conditionalFormatting sqref="B121:AK127 AM121:BP127">
    <cfRule type="expression" dxfId="453" priority="20">
      <formula>$C$121=""</formula>
    </cfRule>
  </conditionalFormatting>
  <conditionalFormatting sqref="B129:AK135 AM129:BP135">
    <cfRule type="expression" dxfId="452" priority="19">
      <formula>$C$129=""</formula>
    </cfRule>
  </conditionalFormatting>
  <conditionalFormatting sqref="B137:AK143 AM137:BP143">
    <cfRule type="expression" dxfId="451" priority="18">
      <formula>$C$137=""</formula>
    </cfRule>
  </conditionalFormatting>
  <conditionalFormatting sqref="B145:AK151 AM145:BP151">
    <cfRule type="expression" dxfId="450" priority="17">
      <formula>$C$145=""</formula>
    </cfRule>
  </conditionalFormatting>
  <conditionalFormatting sqref="B153:AK159 AM153:BP159">
    <cfRule type="expression" dxfId="449" priority="16">
      <formula>$C$153=""</formula>
    </cfRule>
  </conditionalFormatting>
  <conditionalFormatting sqref="B161:AK167 AM161:BP167">
    <cfRule type="expression" dxfId="448" priority="15">
      <formula>$C$161=""</formula>
    </cfRule>
  </conditionalFormatting>
  <conditionalFormatting sqref="B169:AK175 AM169:BP175">
    <cfRule type="expression" dxfId="447" priority="14">
      <formula>$C$169=""</formula>
    </cfRule>
  </conditionalFormatting>
  <conditionalFormatting sqref="B177:AK183 AM177:BP183">
    <cfRule type="expression" dxfId="446" priority="13">
      <formula>$C$177=""</formula>
    </cfRule>
  </conditionalFormatting>
  <conditionalFormatting sqref="B185:AK191 AM185:BP191">
    <cfRule type="expression" dxfId="445" priority="12">
      <formula>$C$185=""</formula>
    </cfRule>
  </conditionalFormatting>
  <conditionalFormatting sqref="B193:AK199 AM193:BP199">
    <cfRule type="expression" dxfId="444" priority="11">
      <formula>$C$193=""</formula>
    </cfRule>
  </conditionalFormatting>
  <conditionalFormatting sqref="B201:AK207 AM201:BP207">
    <cfRule type="expression" dxfId="443" priority="10">
      <formula>$C$201=""</formula>
    </cfRule>
  </conditionalFormatting>
  <conditionalFormatting sqref="C18:AG23">
    <cfRule type="expression" dxfId="442" priority="196">
      <formula>C$19=""</formula>
    </cfRule>
    <cfRule type="expression" dxfId="441" priority="201">
      <formula>C$19="日"</formula>
    </cfRule>
    <cfRule type="expression" dxfId="440" priority="203">
      <formula>C$19="祝"</formula>
    </cfRule>
    <cfRule type="expression" dxfId="439" priority="204">
      <formula>C$19="休"</formula>
    </cfRule>
    <cfRule type="expression" dxfId="438" priority="202">
      <formula>C$19="土"</formula>
    </cfRule>
  </conditionalFormatting>
  <conditionalFormatting sqref="C25:AG25">
    <cfRule type="expression" dxfId="437" priority="194">
      <formula>C25=""</formula>
    </cfRule>
  </conditionalFormatting>
  <conditionalFormatting sqref="C26:AG31">
    <cfRule type="expression" dxfId="436" priority="200">
      <formula>C$27="休"</formula>
    </cfRule>
    <cfRule type="expression" dxfId="435" priority="195">
      <formula>C$27=""</formula>
    </cfRule>
    <cfRule type="expression" dxfId="434" priority="197">
      <formula>C$27="日"</formula>
    </cfRule>
    <cfRule type="expression" dxfId="433" priority="198">
      <formula>C$27="土"</formula>
    </cfRule>
    <cfRule type="expression" dxfId="432" priority="199">
      <formula>C$27="祝"</formula>
    </cfRule>
  </conditionalFormatting>
  <conditionalFormatting sqref="C33:AG33">
    <cfRule type="expression" dxfId="431" priority="81">
      <formula>C33=""</formula>
    </cfRule>
  </conditionalFormatting>
  <conditionalFormatting sqref="C34:AG39">
    <cfRule type="expression" dxfId="430" priority="179">
      <formula>C$35="土"</formula>
    </cfRule>
    <cfRule type="expression" dxfId="429" priority="178">
      <formula>C$35=""</formula>
    </cfRule>
    <cfRule type="expression" dxfId="428" priority="182">
      <formula>C$35="休"</formula>
    </cfRule>
    <cfRule type="expression" dxfId="427" priority="181">
      <formula>C$35="祝"</formula>
    </cfRule>
    <cfRule type="expression" dxfId="426" priority="180">
      <formula>C$35="日"</formula>
    </cfRule>
  </conditionalFormatting>
  <conditionalFormatting sqref="C41:AG41">
    <cfRule type="expression" dxfId="425" priority="80">
      <formula>C41=""</formula>
    </cfRule>
  </conditionalFormatting>
  <conditionalFormatting sqref="C42:AG47">
    <cfRule type="expression" dxfId="424" priority="185">
      <formula>C$43="日"</formula>
    </cfRule>
    <cfRule type="expression" dxfId="423" priority="184">
      <formula>C$43=""</formula>
    </cfRule>
    <cfRule type="expression" dxfId="422" priority="186">
      <formula>C$43="土"</formula>
    </cfRule>
    <cfRule type="expression" dxfId="421" priority="188">
      <formula>C$43="休"</formula>
    </cfRule>
    <cfRule type="expression" dxfId="420" priority="187">
      <formula>C$43="祝"</formula>
    </cfRule>
  </conditionalFormatting>
  <conditionalFormatting sqref="C49:AG49">
    <cfRule type="expression" dxfId="419" priority="183">
      <formula>C49=""</formula>
    </cfRule>
  </conditionalFormatting>
  <conditionalFormatting sqref="C50:AG55">
    <cfRule type="expression" dxfId="418" priority="192">
      <formula>C$51="祝"</formula>
    </cfRule>
    <cfRule type="expression" dxfId="417" priority="191">
      <formula>C$51="土"</formula>
    </cfRule>
    <cfRule type="expression" dxfId="416" priority="190">
      <formula>C$51="日"</formula>
    </cfRule>
    <cfRule type="expression" dxfId="415" priority="189">
      <formula>C$51=""</formula>
    </cfRule>
    <cfRule type="expression" dxfId="414" priority="193">
      <formula>C$51="休"</formula>
    </cfRule>
  </conditionalFormatting>
  <conditionalFormatting sqref="C57:AG57">
    <cfRule type="expression" dxfId="413" priority="172">
      <formula>C57=""</formula>
    </cfRule>
  </conditionalFormatting>
  <conditionalFormatting sqref="C58:AG63">
    <cfRule type="expression" dxfId="412" priority="173">
      <formula>C$59=""</formula>
    </cfRule>
    <cfRule type="expression" dxfId="411" priority="174">
      <formula>C$59="日"</formula>
    </cfRule>
    <cfRule type="expression" dxfId="410" priority="175">
      <formula>C$59="土"</formula>
    </cfRule>
    <cfRule type="expression" dxfId="409" priority="176">
      <formula>C$59="祝"</formula>
    </cfRule>
    <cfRule type="expression" dxfId="408" priority="177">
      <formula>C$59="休"</formula>
    </cfRule>
  </conditionalFormatting>
  <conditionalFormatting sqref="C65:AG65">
    <cfRule type="expression" dxfId="407" priority="171">
      <formula>C65=""</formula>
    </cfRule>
  </conditionalFormatting>
  <conditionalFormatting sqref="C66:AG71">
    <cfRule type="expression" dxfId="406" priority="165">
      <formula>C$67=""</formula>
    </cfRule>
    <cfRule type="expression" dxfId="405" priority="168">
      <formula>C$67="祝"</formula>
    </cfRule>
    <cfRule type="expression" dxfId="404" priority="169">
      <formula>C$67="休"</formula>
    </cfRule>
    <cfRule type="expression" dxfId="403" priority="166">
      <formula>C$67="土"</formula>
    </cfRule>
    <cfRule type="expression" dxfId="402" priority="167">
      <formula>C$67="日"</formula>
    </cfRule>
  </conditionalFormatting>
  <conditionalFormatting sqref="C73:AG73">
    <cfRule type="expression" dxfId="401" priority="170">
      <formula>C73=""</formula>
    </cfRule>
  </conditionalFormatting>
  <conditionalFormatting sqref="C74:AG79">
    <cfRule type="expression" dxfId="400" priority="67">
      <formula>C$75=""</formula>
    </cfRule>
    <cfRule type="expression" dxfId="399" priority="68">
      <formula>C$75="日"</formula>
    </cfRule>
    <cfRule type="expression" dxfId="398" priority="71">
      <formula>C$75="休"</formula>
    </cfRule>
    <cfRule type="expression" dxfId="397" priority="69">
      <formula>C$75="土"</formula>
    </cfRule>
    <cfRule type="expression" dxfId="396" priority="70">
      <formula>C$75="祝"</formula>
    </cfRule>
  </conditionalFormatting>
  <conditionalFormatting sqref="C81:AG81">
    <cfRule type="expression" dxfId="395" priority="159">
      <formula>C81=""</formula>
    </cfRule>
  </conditionalFormatting>
  <conditionalFormatting sqref="C82:AG87">
    <cfRule type="expression" dxfId="394" priority="164">
      <formula>C$83="休"</formula>
    </cfRule>
    <cfRule type="expression" dxfId="393" priority="163">
      <formula>C$83="祝"</formula>
    </cfRule>
    <cfRule type="expression" dxfId="392" priority="162">
      <formula>C$83="土"</formula>
    </cfRule>
    <cfRule type="expression" dxfId="391" priority="161">
      <formula>C$83="日"</formula>
    </cfRule>
    <cfRule type="expression" dxfId="390" priority="160">
      <formula>C$83=""</formula>
    </cfRule>
  </conditionalFormatting>
  <conditionalFormatting sqref="C89:AG89">
    <cfRule type="expression" dxfId="389" priority="154">
      <formula>C89=""</formula>
    </cfRule>
  </conditionalFormatting>
  <conditionalFormatting sqref="C90:AG95">
    <cfRule type="expression" dxfId="388" priority="142">
      <formula>C$91=""</formula>
    </cfRule>
    <cfRule type="expression" dxfId="387" priority="143">
      <formula>C$91="土"</formula>
    </cfRule>
    <cfRule type="expression" dxfId="386" priority="144">
      <formula>C$91="日"</formula>
    </cfRule>
    <cfRule type="expression" dxfId="385" priority="146">
      <formula>C$91="休"</formula>
    </cfRule>
    <cfRule type="expression" dxfId="384" priority="145">
      <formula>C$91="祝"</formula>
    </cfRule>
  </conditionalFormatting>
  <conditionalFormatting sqref="C97:AG97">
    <cfRule type="expression" dxfId="383" priority="148">
      <formula>C97=""</formula>
    </cfRule>
  </conditionalFormatting>
  <conditionalFormatting sqref="C98:AG103">
    <cfRule type="expression" dxfId="382" priority="153">
      <formula>C$99="休"</formula>
    </cfRule>
    <cfRule type="expression" dxfId="381" priority="152">
      <formula>C$99="祝"</formula>
    </cfRule>
    <cfRule type="expression" dxfId="380" priority="151">
      <formula>C$99="土"</formula>
    </cfRule>
    <cfRule type="expression" dxfId="379" priority="150">
      <formula>C$99="日"</formula>
    </cfRule>
    <cfRule type="expression" dxfId="378" priority="149">
      <formula>C$99=""</formula>
    </cfRule>
  </conditionalFormatting>
  <conditionalFormatting sqref="C105:AG105">
    <cfRule type="expression" dxfId="377" priority="147">
      <formula>C105=""</formula>
    </cfRule>
  </conditionalFormatting>
  <conditionalFormatting sqref="C106:AG111">
    <cfRule type="expression" dxfId="376" priority="158">
      <formula>C$107="休"</formula>
    </cfRule>
    <cfRule type="expression" dxfId="375" priority="128">
      <formula>C$107=""</formula>
    </cfRule>
    <cfRule type="expression" dxfId="374" priority="155">
      <formula>C$107="日"</formula>
    </cfRule>
    <cfRule type="expression" dxfId="373" priority="156">
      <formula>C$107="土"</formula>
    </cfRule>
    <cfRule type="expression" dxfId="372" priority="157">
      <formula>C$107="祝"</formula>
    </cfRule>
  </conditionalFormatting>
  <conditionalFormatting sqref="C113:AG113">
    <cfRule type="expression" dxfId="371" priority="136">
      <formula>C113=""</formula>
    </cfRule>
  </conditionalFormatting>
  <conditionalFormatting sqref="C114:AG119">
    <cfRule type="expression" dxfId="370" priority="141">
      <formula>C$115="休"</formula>
    </cfRule>
    <cfRule type="expression" dxfId="369" priority="140">
      <formula>C$115="祝"</formula>
    </cfRule>
    <cfRule type="expression" dxfId="368" priority="139">
      <formula>C$115="土"</formula>
    </cfRule>
    <cfRule type="expression" dxfId="367" priority="137">
      <formula>C$115=""</formula>
    </cfRule>
    <cfRule type="expression" dxfId="366" priority="138">
      <formula>C$115="日"</formula>
    </cfRule>
  </conditionalFormatting>
  <conditionalFormatting sqref="C121:AG121">
    <cfRule type="expression" dxfId="365" priority="135">
      <formula>C121=""</formula>
    </cfRule>
  </conditionalFormatting>
  <conditionalFormatting sqref="C122:AG127">
    <cfRule type="expression" dxfId="364" priority="130">
      <formula>C$123="土"</formula>
    </cfRule>
    <cfRule type="expression" dxfId="363" priority="131">
      <formula>C$123="日"</formula>
    </cfRule>
    <cfRule type="expression" dxfId="362" priority="132">
      <formula>C$123="祝"</formula>
    </cfRule>
    <cfRule type="expression" dxfId="361" priority="133">
      <formula>C$123="休"</formula>
    </cfRule>
    <cfRule type="expression" dxfId="360" priority="129">
      <formula>C$123=""</formula>
    </cfRule>
  </conditionalFormatting>
  <conditionalFormatting sqref="C129:AG129">
    <cfRule type="expression" dxfId="359" priority="134">
      <formula>C129=""</formula>
    </cfRule>
  </conditionalFormatting>
  <conditionalFormatting sqref="C130:AG135">
    <cfRule type="expression" dxfId="358" priority="63">
      <formula>C$131="日"</formula>
    </cfRule>
    <cfRule type="expression" dxfId="357" priority="62">
      <formula>C$131=""</formula>
    </cfRule>
    <cfRule type="expression" dxfId="356" priority="66">
      <formula>C$131="休"</formula>
    </cfRule>
    <cfRule type="expression" dxfId="355" priority="65">
      <formula>C$131="祝"</formula>
    </cfRule>
    <cfRule type="expression" dxfId="354" priority="64">
      <formula>C$131="土"</formula>
    </cfRule>
  </conditionalFormatting>
  <conditionalFormatting sqref="C137:AG137">
    <cfRule type="expression" dxfId="353" priority="122">
      <formula>C137=""</formula>
    </cfRule>
  </conditionalFormatting>
  <conditionalFormatting sqref="C138:AG143">
    <cfRule type="expression" dxfId="352" priority="127">
      <formula>C$139="休"</formula>
    </cfRule>
    <cfRule type="expression" dxfId="351" priority="126">
      <formula>C$139="祝"</formula>
    </cfRule>
    <cfRule type="expression" dxfId="350" priority="123">
      <formula>C$139=""</formula>
    </cfRule>
    <cfRule type="expression" dxfId="349" priority="124">
      <formula>C$139="日"</formula>
    </cfRule>
    <cfRule type="expression" dxfId="348" priority="125">
      <formula>C$139="土"</formula>
    </cfRule>
  </conditionalFormatting>
  <conditionalFormatting sqref="C145:AG145">
    <cfRule type="expression" dxfId="347" priority="116">
      <formula>C145=""</formula>
    </cfRule>
  </conditionalFormatting>
  <conditionalFormatting sqref="C146:AG151">
    <cfRule type="expression" dxfId="346" priority="107">
      <formula>C$147="祝"</formula>
    </cfRule>
    <cfRule type="expression" dxfId="345" priority="108">
      <formula>C$147="休"</formula>
    </cfRule>
    <cfRule type="expression" dxfId="344" priority="104">
      <formula>C$147=""</formula>
    </cfRule>
    <cfRule type="expression" dxfId="343" priority="105">
      <formula>C$147="土"</formula>
    </cfRule>
    <cfRule type="expression" dxfId="342" priority="106">
      <formula>C$147="日"</formula>
    </cfRule>
  </conditionalFormatting>
  <conditionalFormatting sqref="C153:AG153">
    <cfRule type="expression" dxfId="341" priority="110">
      <formula>C153=""</formula>
    </cfRule>
  </conditionalFormatting>
  <conditionalFormatting sqref="C154:AG159">
    <cfRule type="expression" dxfId="340" priority="115">
      <formula>C$155="休"</formula>
    </cfRule>
    <cfRule type="expression" dxfId="339" priority="111">
      <formula>C$155=""</formula>
    </cfRule>
    <cfRule type="expression" dxfId="338" priority="112">
      <formula>C$155="日"</formula>
    </cfRule>
    <cfRule type="expression" dxfId="337" priority="113">
      <formula>C$155="土"</formula>
    </cfRule>
    <cfRule type="expression" dxfId="336" priority="114">
      <formula>C$155="祝"</formula>
    </cfRule>
  </conditionalFormatting>
  <conditionalFormatting sqref="C161:AG161">
    <cfRule type="expression" dxfId="335" priority="109">
      <formula>C161=""</formula>
    </cfRule>
  </conditionalFormatting>
  <conditionalFormatting sqref="C162:AG167">
    <cfRule type="expression" dxfId="334" priority="117">
      <formula>C$163=""</formula>
    </cfRule>
    <cfRule type="expression" dxfId="333" priority="118">
      <formula>C$163="日"</formula>
    </cfRule>
    <cfRule type="expression" dxfId="332" priority="119">
      <formula>C$163="土"</formula>
    </cfRule>
    <cfRule type="expression" dxfId="331" priority="120">
      <formula>C$163="祝"</formula>
    </cfRule>
    <cfRule type="expression" dxfId="330" priority="121">
      <formula>C$163="休"</formula>
    </cfRule>
  </conditionalFormatting>
  <conditionalFormatting sqref="C169:AG169">
    <cfRule type="expression" dxfId="329" priority="75">
      <formula>C169=""</formula>
    </cfRule>
  </conditionalFormatting>
  <conditionalFormatting sqref="C170:AG175">
    <cfRule type="expression" dxfId="328" priority="79">
      <formula>C$171="休"</formula>
    </cfRule>
    <cfRule type="expression" dxfId="327" priority="78">
      <formula>C$171="祝"</formula>
    </cfRule>
    <cfRule type="expression" dxfId="326" priority="72">
      <formula>C$171=""</formula>
    </cfRule>
    <cfRule type="expression" dxfId="325" priority="76">
      <formula>C$171="日"</formula>
    </cfRule>
    <cfRule type="expression" dxfId="324" priority="77">
      <formula>C$171="土"</formula>
    </cfRule>
  </conditionalFormatting>
  <conditionalFormatting sqref="C173:AG175">
    <cfRule type="expression" dxfId="323" priority="101">
      <formula>C$171="土"</formula>
    </cfRule>
    <cfRule type="expression" dxfId="322" priority="102">
      <formula>C$171="祝"</formula>
    </cfRule>
    <cfRule type="expression" dxfId="321" priority="100">
      <formula>C$171="日"</formula>
    </cfRule>
    <cfRule type="expression" dxfId="320" priority="99">
      <formula>C$171=""</formula>
    </cfRule>
    <cfRule type="expression" dxfId="319" priority="103">
      <formula>C$171="休"</formula>
    </cfRule>
  </conditionalFormatting>
  <conditionalFormatting sqref="C177:AG177">
    <cfRule type="expression" dxfId="318" priority="74">
      <formula>C177=""</formula>
    </cfRule>
  </conditionalFormatting>
  <conditionalFormatting sqref="C178:AG183">
    <cfRule type="expression" dxfId="317" priority="95">
      <formula>C$179="土"</formula>
    </cfRule>
    <cfRule type="expression" dxfId="316" priority="94">
      <formula>C$179=""</formula>
    </cfRule>
    <cfRule type="expression" dxfId="315" priority="98">
      <formula>C$179="休"</formula>
    </cfRule>
    <cfRule type="expression" dxfId="314" priority="97">
      <formula>C$179="祝"</formula>
    </cfRule>
    <cfRule type="expression" dxfId="313" priority="96">
      <formula>C$179="日"</formula>
    </cfRule>
  </conditionalFormatting>
  <conditionalFormatting sqref="C185:AG185">
    <cfRule type="expression" dxfId="312" priority="73">
      <formula>C185=""</formula>
    </cfRule>
  </conditionalFormatting>
  <conditionalFormatting sqref="C186:AG191">
    <cfRule type="expression" dxfId="311" priority="57">
      <formula>C$187=""</formula>
    </cfRule>
    <cfRule type="expression" dxfId="310" priority="61">
      <formula>C$187="休"</formula>
    </cfRule>
    <cfRule type="expression" dxfId="309" priority="60">
      <formula>C$187="祝"</formula>
    </cfRule>
    <cfRule type="expression" dxfId="308" priority="59">
      <formula>C$187="土"</formula>
    </cfRule>
    <cfRule type="expression" dxfId="307" priority="58">
      <formula>C$187="日"</formula>
    </cfRule>
  </conditionalFormatting>
  <conditionalFormatting sqref="C193:AG193">
    <cfRule type="expression" dxfId="306" priority="89">
      <formula>C193=""</formula>
    </cfRule>
  </conditionalFormatting>
  <conditionalFormatting sqref="C194:AG199">
    <cfRule type="expression" dxfId="305" priority="90">
      <formula>C$195="日"</formula>
    </cfRule>
    <cfRule type="expression" dxfId="304" priority="91">
      <formula>C$195="土"</formula>
    </cfRule>
    <cfRule type="expression" dxfId="303" priority="92">
      <formula>C$195="祝"</formula>
    </cfRule>
    <cfRule type="expression" dxfId="302" priority="93">
      <formula>C$195="休"</formula>
    </cfRule>
    <cfRule type="expression" dxfId="301" priority="82">
      <formula>C$195=""</formula>
    </cfRule>
  </conditionalFormatting>
  <conditionalFormatting sqref="C201:AG201">
    <cfRule type="expression" dxfId="300" priority="88">
      <formula>C201=""</formula>
    </cfRule>
  </conditionalFormatting>
  <conditionalFormatting sqref="C202:AG207">
    <cfRule type="expression" dxfId="299" priority="83">
      <formula>C$203=""</formula>
    </cfRule>
    <cfRule type="expression" dxfId="298" priority="84">
      <formula>C$203="土"</formula>
    </cfRule>
    <cfRule type="expression" dxfId="297" priority="85">
      <formula>C$203="日"</formula>
    </cfRule>
    <cfRule type="expression" dxfId="296" priority="86">
      <formula>C$203="祝"</formula>
    </cfRule>
    <cfRule type="expression" dxfId="295" priority="87">
      <formula>C$203="休"</formula>
    </cfRule>
  </conditionalFormatting>
  <conditionalFormatting sqref="D4:P4">
    <cfRule type="containsBlanks" dxfId="294" priority="6">
      <formula>LEN(TRIM(D4))=0</formula>
    </cfRule>
  </conditionalFormatting>
  <conditionalFormatting sqref="E5:J5 L5:Q5">
    <cfRule type="containsBlanks" dxfId="293" priority="4">
      <formula>LEN(TRIM(E5))=0</formula>
    </cfRule>
  </conditionalFormatting>
  <conditionalFormatting sqref="E6:L6">
    <cfRule type="containsBlanks" dxfId="292" priority="5">
      <formula>LEN(TRIM(E6))=0</formula>
    </cfRule>
  </conditionalFormatting>
  <conditionalFormatting sqref="V5">
    <cfRule type="expression" dxfId="291" priority="8">
      <formula>$E$5&gt;$V$5</formula>
    </cfRule>
  </conditionalFormatting>
  <conditionalFormatting sqref="V5:Z5">
    <cfRule type="containsBlanks" dxfId="290" priority="3">
      <formula>LEN(TRIM(V5))=0</formula>
    </cfRule>
  </conditionalFormatting>
  <conditionalFormatting sqref="AB5:AB6">
    <cfRule type="expression" dxfId="289" priority="7">
      <formula>$L$5&lt;$AB$5</formula>
    </cfRule>
  </conditionalFormatting>
  <conditionalFormatting sqref="AB5:AF5">
    <cfRule type="containsBlanks" dxfId="288" priority="2">
      <formula>LEN(TRIM(AB5))=0</formula>
    </cfRule>
  </conditionalFormatting>
  <conditionalFormatting sqref="AK4:AP4">
    <cfRule type="containsBlanks" dxfId="287" priority="1">
      <formula>LEN(TRIM(AK4))=0</formula>
    </cfRule>
  </conditionalFormatting>
  <conditionalFormatting sqref="AM25 B25:AK31 AM26:AO31 AM33">
    <cfRule type="expression" dxfId="286" priority="33">
      <formula>$C$25=""</formula>
    </cfRule>
  </conditionalFormatting>
  <conditionalFormatting sqref="AM34:AO39">
    <cfRule type="expression" dxfId="285" priority="31">
      <formula>$C$25=""</formula>
    </cfRule>
  </conditionalFormatting>
  <conditionalFormatting sqref="AO18:BP23">
    <cfRule type="expression" dxfId="284" priority="9">
      <formula>$C$25=""</formula>
    </cfRule>
  </conditionalFormatting>
  <conditionalFormatting sqref="AO26:BP31">
    <cfRule type="expression" dxfId="283" priority="56">
      <formula>$C$33=""</formula>
    </cfRule>
  </conditionalFormatting>
  <conditionalFormatting sqref="AO34:BP39">
    <cfRule type="expression" dxfId="282" priority="55">
      <formula>$C$41=""</formula>
    </cfRule>
  </conditionalFormatting>
  <conditionalFormatting sqref="AO42:BP47">
    <cfRule type="expression" dxfId="281" priority="54">
      <formula>$C$49=""</formula>
    </cfRule>
  </conditionalFormatting>
  <conditionalFormatting sqref="AO50:BP55">
    <cfRule type="expression" dxfId="280" priority="53">
      <formula>$C$57=""</formula>
    </cfRule>
  </conditionalFormatting>
  <conditionalFormatting sqref="AO58:BP63">
    <cfRule type="expression" dxfId="279" priority="52">
      <formula>$C$65=""</formula>
    </cfRule>
  </conditionalFormatting>
  <conditionalFormatting sqref="AO66:BP71">
    <cfRule type="expression" dxfId="278" priority="51">
      <formula>$C$73=""</formula>
    </cfRule>
  </conditionalFormatting>
  <conditionalFormatting sqref="AO74:BP79">
    <cfRule type="expression" dxfId="277" priority="50">
      <formula>$C$81=""</formula>
    </cfRule>
  </conditionalFormatting>
  <conditionalFormatting sqref="AO82:BP87">
    <cfRule type="expression" dxfId="276" priority="49">
      <formula>$C$89=""</formula>
    </cfRule>
  </conditionalFormatting>
  <conditionalFormatting sqref="AO90:BP95">
    <cfRule type="expression" dxfId="275" priority="48">
      <formula>$C$97=""</formula>
    </cfRule>
  </conditionalFormatting>
  <conditionalFormatting sqref="AO98:BP103">
    <cfRule type="expression" dxfId="274" priority="47">
      <formula>$C$105=""</formula>
    </cfRule>
  </conditionalFormatting>
  <conditionalFormatting sqref="AO106:BP111">
    <cfRule type="expression" dxfId="273" priority="46">
      <formula>$C$113=""</formula>
    </cfRule>
  </conditionalFormatting>
  <conditionalFormatting sqref="AO114:BP119">
    <cfRule type="expression" dxfId="272" priority="45">
      <formula>$C$121=""</formula>
    </cfRule>
  </conditionalFormatting>
  <conditionalFormatting sqref="AO122:BP127">
    <cfRule type="expression" dxfId="271" priority="44">
      <formula>$C$129=""</formula>
    </cfRule>
  </conditionalFormatting>
  <conditionalFormatting sqref="AO130:BP135">
    <cfRule type="expression" dxfId="270" priority="43">
      <formula>$C$137=""</formula>
    </cfRule>
  </conditionalFormatting>
  <conditionalFormatting sqref="AO138:BP143">
    <cfRule type="expression" dxfId="269" priority="42">
      <formula>$C$145=""</formula>
    </cfRule>
  </conditionalFormatting>
  <conditionalFormatting sqref="AO146:BP151">
    <cfRule type="expression" dxfId="268" priority="41">
      <formula>$C$153=""</formula>
    </cfRule>
  </conditionalFormatting>
  <conditionalFormatting sqref="AO154:BP159">
    <cfRule type="expression" dxfId="267" priority="40">
      <formula>$C$161=""</formula>
    </cfRule>
  </conditionalFormatting>
  <conditionalFormatting sqref="AO162:BP167">
    <cfRule type="expression" dxfId="266" priority="39">
      <formula>$C$169=""</formula>
    </cfRule>
  </conditionalFormatting>
  <conditionalFormatting sqref="AO170:BP175">
    <cfRule type="expression" dxfId="265" priority="38">
      <formula>$C$177=""</formula>
    </cfRule>
  </conditionalFormatting>
  <conditionalFormatting sqref="AO178:BP183">
    <cfRule type="expression" dxfId="264" priority="37">
      <formula>$C$185=""</formula>
    </cfRule>
  </conditionalFormatting>
  <conditionalFormatting sqref="AO186:BP191">
    <cfRule type="expression" dxfId="263" priority="36">
      <formula>$C$193=""</formula>
    </cfRule>
  </conditionalFormatting>
  <conditionalFormatting sqref="AO194:BP199">
    <cfRule type="expression" dxfId="262" priority="35">
      <formula>$C$201=""</formula>
    </cfRule>
  </conditionalFormatting>
  <conditionalFormatting sqref="AO202:BP207">
    <cfRule type="expression" dxfId="261" priority="34">
      <formula>$C$209=""</formula>
    </cfRule>
  </conditionalFormatting>
  <dataValidations count="3">
    <dataValidation type="list" allowBlank="1" showInputMessage="1" showErrorMessage="1" sqref="C8:AN8" xr:uid="{B2523D3D-2DCF-4FB7-AC48-40D3FC6977DE}">
      <formula1>$BR$7:$BR$11</formula1>
    </dataValidation>
    <dataValidation type="list" allowBlank="1" showInputMessage="1" showErrorMessage="1" sqref="C206:AG206 C22:AG22 C38:AG38 C54:AG54 C46:AG46 C62:AG62 C70:AG70 C78:AG78 C86:AG86 C94:AG94 C102:AG102 C110:AG110 C118:AG118 C126:AG126 C134:AG134 C142:AG142 C150:AG150 C158:AG158 C166:AG166 C174:AG174 C182:AG182 C190:AG190 C198:AG198 C30:AG30" xr:uid="{FD427D5B-7A6D-4A57-AABA-22887DD71333}">
      <formula1>INDIRECT("上"&amp;C20)</formula1>
    </dataValidation>
    <dataValidation type="list" allowBlank="1" showInputMessage="1" showErrorMessage="1" sqref="C207:AG207 C31:AG31 C39:AG39 C47:AG47 C55:AG55 C63:AG63 C71:AG71 C79:AG79 C87:AG87 C95:AG95 C103:AG103 C111:AG111 C119:AG119 C127:AG127 C135:AG135 C143:AG143 C151:AG151 C159:AG159 C167:AG167 C175:AG175 C183:AG183 C191:AG191 C199:AG199 C23:AG23" xr:uid="{3F4F5F24-1D57-46E7-AF7E-EAE9A2F8A7D8}">
      <formula1>INDIRECT("下"&amp;C20)</formula1>
    </dataValidation>
  </dataValidations>
  <printOptions horizontalCentered="1"/>
  <pageMargins left="0.98425196850393704" right="0.39370078740157483" top="0.59055118110236227" bottom="0.39370078740157483" header="0.31496062992125984" footer="0.31496062992125984"/>
  <pageSetup paperSize="9" scale="53" fitToHeight="0" orientation="portrait" r:id="rId1"/>
  <rowBreaks count="1" manualBreakCount="1">
    <brk id="72" min="1" max="4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3A4B4-4166-4711-B1DA-72DBB1D02E0F}">
  <sheetPr>
    <pageSetUpPr fitToPage="1"/>
  </sheetPr>
  <dimension ref="B1:AS202"/>
  <sheetViews>
    <sheetView view="pageBreakPreview" zoomScaleNormal="130" zoomScaleSheetLayoutView="100" workbookViewId="0">
      <selection activeCell="O17" sqref="O17"/>
    </sheetView>
  </sheetViews>
  <sheetFormatPr defaultRowHeight="18.75"/>
  <cols>
    <col min="1" max="1" width="39.375" customWidth="1"/>
    <col min="2" max="2" width="5.125" customWidth="1"/>
    <col min="3" max="33" width="3.125" customWidth="1"/>
    <col min="34" max="37" width="5.75" customWidth="1"/>
    <col min="38" max="38" width="3.125" customWidth="1"/>
    <col min="39" max="42" width="5.75" customWidth="1"/>
    <col min="43" max="43" width="13.5" customWidth="1"/>
    <col min="44" max="44" width="15" bestFit="1" customWidth="1"/>
  </cols>
  <sheetData>
    <row r="1" spans="2:45" ht="30" customHeight="1"/>
    <row r="2" spans="2:45" ht="33">
      <c r="B2" s="182" t="s">
        <v>327</v>
      </c>
      <c r="Z2" s="179"/>
      <c r="AD2" s="179"/>
      <c r="AE2" s="179"/>
      <c r="AH2" s="179"/>
      <c r="AP2" s="181" t="s">
        <v>328</v>
      </c>
      <c r="AQ2" s="181"/>
    </row>
    <row r="3" spans="2:45" ht="7.15" customHeight="1">
      <c r="B3" s="182"/>
      <c r="Z3" s="179"/>
      <c r="AD3" s="179"/>
      <c r="AE3" s="179"/>
      <c r="AH3" s="179"/>
      <c r="AQ3" s="181"/>
    </row>
    <row r="4" spans="2:45" ht="24">
      <c r="B4" s="236" t="s">
        <v>363</v>
      </c>
      <c r="C4" s="185"/>
      <c r="D4" s="185"/>
      <c r="AN4" s="192"/>
      <c r="AR4" s="187"/>
    </row>
    <row r="5" spans="2:45" ht="24">
      <c r="B5" s="237" t="s">
        <v>331</v>
      </c>
      <c r="C5" s="184"/>
      <c r="D5" s="184"/>
      <c r="E5" s="530">
        <v>45545</v>
      </c>
      <c r="F5" s="530"/>
      <c r="G5" s="530"/>
      <c r="H5" s="530"/>
      <c r="I5" s="530"/>
      <c r="J5" s="530"/>
      <c r="K5" t="s">
        <v>11</v>
      </c>
      <c r="L5" s="530">
        <v>45688</v>
      </c>
      <c r="M5" s="530"/>
      <c r="N5" s="530"/>
      <c r="O5" s="530"/>
      <c r="P5" s="530"/>
      <c r="Q5" s="530"/>
      <c r="R5" s="528" t="s">
        <v>332</v>
      </c>
      <c r="S5" s="528"/>
      <c r="T5" s="528"/>
      <c r="U5" s="528"/>
      <c r="V5" s="529">
        <v>45565</v>
      </c>
      <c r="W5" s="529"/>
      <c r="X5" s="529"/>
      <c r="Y5" s="529"/>
      <c r="Z5" s="529"/>
      <c r="AA5" s="189" t="s">
        <v>11</v>
      </c>
      <c r="AB5" s="529">
        <v>45681</v>
      </c>
      <c r="AC5" s="529"/>
      <c r="AD5" s="529"/>
      <c r="AE5" s="529"/>
      <c r="AF5" s="529"/>
      <c r="AG5" s="190" t="s">
        <v>333</v>
      </c>
      <c r="AH5" s="191"/>
      <c r="AI5" s="191"/>
      <c r="AN5" s="192"/>
      <c r="AP5" s="193"/>
      <c r="AR5" s="187"/>
      <c r="AS5" s="194"/>
    </row>
    <row r="6" spans="2:45" ht="9.6" customHeight="1">
      <c r="B6" s="199"/>
      <c r="C6" s="199"/>
      <c r="D6" s="199"/>
      <c r="E6" s="191"/>
      <c r="F6" s="191"/>
      <c r="G6" s="191"/>
      <c r="H6" s="191"/>
      <c r="I6" s="191"/>
      <c r="J6" s="191"/>
      <c r="L6" s="191"/>
      <c r="M6" s="191"/>
      <c r="N6" s="191"/>
      <c r="O6" s="191"/>
      <c r="P6" s="191"/>
      <c r="Q6" s="191"/>
      <c r="R6" s="191"/>
      <c r="S6" s="200"/>
      <c r="T6" s="200"/>
      <c r="U6" s="200"/>
      <c r="V6" s="200"/>
      <c r="W6" s="200"/>
      <c r="X6" s="200"/>
      <c r="Y6" s="200"/>
      <c r="Z6" s="200"/>
      <c r="AA6" s="200"/>
      <c r="AB6" s="200"/>
      <c r="AD6" s="200"/>
      <c r="AE6" s="200"/>
      <c r="AF6" s="200"/>
      <c r="AG6" s="200"/>
      <c r="AH6" s="200"/>
      <c r="AI6" s="200"/>
      <c r="AJ6" s="201"/>
      <c r="AK6" s="201"/>
      <c r="AL6" s="201"/>
      <c r="AN6" s="192"/>
      <c r="AP6" s="193"/>
      <c r="AR6" s="194"/>
    </row>
    <row r="7" spans="2:45" ht="18" customHeight="1">
      <c r="B7" s="199" t="s">
        <v>345</v>
      </c>
      <c r="C7" s="199"/>
      <c r="D7" s="199"/>
      <c r="E7" s="191"/>
      <c r="F7" s="191"/>
      <c r="G7" s="191" t="s">
        <v>346</v>
      </c>
      <c r="H7" s="191"/>
      <c r="I7" s="191"/>
      <c r="J7" s="191"/>
      <c r="L7" s="191"/>
      <c r="M7" s="191"/>
      <c r="N7" s="191"/>
      <c r="O7" s="191"/>
      <c r="P7" s="191"/>
      <c r="Q7" s="191"/>
      <c r="R7" s="191"/>
      <c r="S7" s="200"/>
      <c r="T7" s="200"/>
      <c r="U7" s="200"/>
      <c r="V7" s="200"/>
      <c r="W7" s="200"/>
      <c r="X7" s="200"/>
      <c r="Y7" s="200"/>
      <c r="Z7" s="200"/>
      <c r="AA7" s="200"/>
      <c r="AB7" s="200"/>
      <c r="AD7" s="200"/>
      <c r="AE7" s="200"/>
      <c r="AF7" s="200"/>
      <c r="AG7" s="200"/>
      <c r="AH7" s="200"/>
      <c r="AI7" s="200"/>
      <c r="AJ7" s="201"/>
      <c r="AK7" s="201"/>
      <c r="AL7" s="201"/>
      <c r="AN7" s="192"/>
      <c r="AP7" s="193"/>
      <c r="AR7" s="194"/>
    </row>
    <row r="8" spans="2:45" ht="18" customHeight="1">
      <c r="B8" s="199"/>
      <c r="C8" s="205"/>
      <c r="D8" s="199" t="s">
        <v>347</v>
      </c>
      <c r="E8" s="191"/>
      <c r="F8" s="191"/>
      <c r="G8" s="191"/>
      <c r="H8" s="191"/>
      <c r="I8" s="206" t="s">
        <v>348</v>
      </c>
      <c r="J8" s="191"/>
      <c r="L8" s="191"/>
      <c r="M8" s="191"/>
      <c r="N8" s="191"/>
      <c r="O8" s="191"/>
      <c r="P8" s="191"/>
      <c r="Q8" s="191"/>
      <c r="R8" s="191"/>
      <c r="S8" s="200"/>
      <c r="T8" s="200"/>
      <c r="U8" s="200"/>
      <c r="V8" s="200"/>
      <c r="W8" s="200"/>
      <c r="X8" s="200"/>
      <c r="Y8" s="200"/>
      <c r="Z8" s="200"/>
      <c r="AA8" s="200"/>
      <c r="AB8" s="200"/>
      <c r="AD8" s="200"/>
      <c r="AE8" s="200"/>
      <c r="AF8" s="200"/>
      <c r="AG8" s="200"/>
      <c r="AH8" s="200"/>
      <c r="AI8" s="200"/>
      <c r="AJ8" s="201"/>
      <c r="AK8" s="201"/>
      <c r="AL8" s="201"/>
      <c r="AN8" s="192"/>
      <c r="AP8" s="193"/>
      <c r="AR8" s="194"/>
    </row>
    <row r="9" spans="2:45" ht="18" customHeight="1">
      <c r="B9" s="199"/>
      <c r="C9" s="207"/>
      <c r="D9" s="199" t="s">
        <v>349</v>
      </c>
      <c r="E9" s="191"/>
      <c r="F9" s="191"/>
      <c r="G9" s="191"/>
      <c r="H9" s="191"/>
      <c r="I9" s="206" t="s">
        <v>350</v>
      </c>
      <c r="J9" s="191"/>
      <c r="L9" s="191"/>
      <c r="M9" s="191"/>
      <c r="N9" s="191"/>
      <c r="O9" s="191"/>
      <c r="P9" s="191"/>
      <c r="Q9" s="191"/>
      <c r="R9" s="191"/>
      <c r="S9" s="200"/>
      <c r="T9" s="200"/>
      <c r="U9" s="200"/>
      <c r="V9" s="200"/>
      <c r="W9" s="200"/>
      <c r="X9" s="200"/>
      <c r="Y9" s="200"/>
      <c r="Z9" s="200"/>
      <c r="AA9" s="200"/>
      <c r="AB9" s="200"/>
      <c r="AD9" s="200"/>
      <c r="AE9" s="200"/>
      <c r="AF9" s="200"/>
      <c r="AG9" s="200"/>
      <c r="AH9" s="208"/>
      <c r="AI9" s="208"/>
      <c r="AJ9" s="209"/>
      <c r="AK9" s="201"/>
      <c r="AL9" s="201"/>
      <c r="AN9" s="192"/>
      <c r="AP9" s="193"/>
      <c r="AR9" s="194"/>
    </row>
    <row r="10" spans="2:45" ht="18" customHeight="1">
      <c r="B10" s="199"/>
      <c r="C10" s="199"/>
      <c r="D10" s="190"/>
      <c r="E10" s="191"/>
      <c r="F10" s="191"/>
      <c r="G10" s="191"/>
      <c r="H10" s="191"/>
      <c r="I10" s="190" t="s">
        <v>351</v>
      </c>
      <c r="J10" s="191"/>
      <c r="L10" s="191"/>
      <c r="M10" s="191"/>
      <c r="N10" s="191"/>
      <c r="O10" s="191"/>
      <c r="P10" s="191"/>
      <c r="Q10" s="191"/>
      <c r="R10" s="191"/>
      <c r="S10" s="200"/>
      <c r="T10" s="200"/>
      <c r="U10" s="200"/>
      <c r="V10" s="200"/>
      <c r="W10" s="200"/>
      <c r="X10" s="200"/>
      <c r="Y10" s="200"/>
      <c r="Z10" s="200"/>
      <c r="AA10" s="200"/>
      <c r="AB10" s="200"/>
      <c r="AD10" s="200"/>
      <c r="AE10" s="200"/>
      <c r="AF10" s="200"/>
      <c r="AG10" s="200"/>
      <c r="AH10" s="200"/>
      <c r="AI10" s="200"/>
      <c r="AJ10" s="201"/>
      <c r="AK10" s="201"/>
      <c r="AL10" s="201"/>
      <c r="AN10" s="192"/>
      <c r="AP10" s="193"/>
      <c r="AR10" s="194"/>
    </row>
    <row r="11" spans="2:45" ht="11.45" customHeight="1" thickBot="1"/>
    <row r="12" spans="2:45" ht="16.899999999999999" customHeight="1">
      <c r="B12" s="210" t="s">
        <v>352</v>
      </c>
      <c r="C12" s="496">
        <f>EOMONTH(E5,-1)+1</f>
        <v>45536</v>
      </c>
      <c r="D12" s="497"/>
      <c r="E12" s="497"/>
      <c r="F12" s="497"/>
      <c r="G12" s="497"/>
      <c r="H12" s="497"/>
      <c r="I12" s="497"/>
      <c r="J12" s="497"/>
      <c r="K12" s="497"/>
      <c r="L12" s="497"/>
      <c r="M12" s="497"/>
      <c r="N12" s="497"/>
      <c r="O12" s="497"/>
      <c r="P12" s="497"/>
      <c r="Q12" s="497"/>
      <c r="R12" s="497"/>
      <c r="S12" s="497"/>
      <c r="T12" s="497"/>
      <c r="U12" s="497"/>
      <c r="V12" s="497"/>
      <c r="W12" s="497"/>
      <c r="X12" s="497"/>
      <c r="Y12" s="497"/>
      <c r="Z12" s="497"/>
      <c r="AA12" s="497"/>
      <c r="AB12" s="497"/>
      <c r="AC12" s="497"/>
      <c r="AD12" s="497"/>
      <c r="AE12" s="497"/>
      <c r="AF12" s="497"/>
      <c r="AG12" s="497"/>
      <c r="AH12" s="498" t="s">
        <v>353</v>
      </c>
      <c r="AI12" s="499"/>
      <c r="AJ12" s="499"/>
      <c r="AK12" s="500"/>
      <c r="AL12" s="501"/>
      <c r="AM12" s="498" t="s">
        <v>354</v>
      </c>
      <c r="AN12" s="499"/>
      <c r="AO12" s="499"/>
      <c r="AP12" s="500"/>
    </row>
    <row r="13" spans="2:45" ht="15" customHeight="1">
      <c r="B13" s="211" t="s">
        <v>355</v>
      </c>
      <c r="C13" s="212" t="str">
        <f>IF($C12+COLUMN(C13)-COLUMN($B13)-1&lt;$E$5,"",IF($C12+COLUMN(C13)-COLUMN($B13)-1&gt;=EOMONTH($C12,0)+1,"",$C12+COLUMN(C13)-COLUMN($B13)-1))</f>
        <v/>
      </c>
      <c r="D13" s="212" t="str">
        <f t="shared" ref="D13:AG13" si="0">IF($C12+COLUMN(D13)-COLUMN($B13)-1&lt;$E$5,"",IF($C12+COLUMN(D13)-COLUMN($B13)-1&gt;=EOMONTH($C12,0)+1,"",$C12+COLUMN(D13)-COLUMN($B13)-1))</f>
        <v/>
      </c>
      <c r="E13" s="212" t="str">
        <f t="shared" si="0"/>
        <v/>
      </c>
      <c r="F13" s="212" t="str">
        <f t="shared" si="0"/>
        <v/>
      </c>
      <c r="G13" s="212" t="str">
        <f t="shared" si="0"/>
        <v/>
      </c>
      <c r="H13" s="212" t="str">
        <f t="shared" si="0"/>
        <v/>
      </c>
      <c r="I13" s="212" t="str">
        <f t="shared" si="0"/>
        <v/>
      </c>
      <c r="J13" s="212" t="str">
        <f t="shared" si="0"/>
        <v/>
      </c>
      <c r="K13" s="212" t="str">
        <f t="shared" si="0"/>
        <v/>
      </c>
      <c r="L13" s="212">
        <f t="shared" si="0"/>
        <v>45545</v>
      </c>
      <c r="M13" s="212">
        <f t="shared" si="0"/>
        <v>45546</v>
      </c>
      <c r="N13" s="212">
        <f t="shared" si="0"/>
        <v>45547</v>
      </c>
      <c r="O13" s="212">
        <f t="shared" si="0"/>
        <v>45548</v>
      </c>
      <c r="P13" s="212">
        <f t="shared" si="0"/>
        <v>45549</v>
      </c>
      <c r="Q13" s="212">
        <f t="shared" si="0"/>
        <v>45550</v>
      </c>
      <c r="R13" s="212">
        <f t="shared" si="0"/>
        <v>45551</v>
      </c>
      <c r="S13" s="212">
        <f t="shared" si="0"/>
        <v>45552</v>
      </c>
      <c r="T13" s="212">
        <f t="shared" si="0"/>
        <v>45553</v>
      </c>
      <c r="U13" s="212">
        <f t="shared" si="0"/>
        <v>45554</v>
      </c>
      <c r="V13" s="212">
        <f t="shared" si="0"/>
        <v>45555</v>
      </c>
      <c r="W13" s="212">
        <f t="shared" si="0"/>
        <v>45556</v>
      </c>
      <c r="X13" s="212">
        <f t="shared" si="0"/>
        <v>45557</v>
      </c>
      <c r="Y13" s="212">
        <f t="shared" si="0"/>
        <v>45558</v>
      </c>
      <c r="Z13" s="212">
        <f t="shared" si="0"/>
        <v>45559</v>
      </c>
      <c r="AA13" s="212">
        <f t="shared" si="0"/>
        <v>45560</v>
      </c>
      <c r="AB13" s="212">
        <f t="shared" si="0"/>
        <v>45561</v>
      </c>
      <c r="AC13" s="212">
        <f t="shared" si="0"/>
        <v>45562</v>
      </c>
      <c r="AD13" s="212">
        <f t="shared" si="0"/>
        <v>45563</v>
      </c>
      <c r="AE13" s="212">
        <f t="shared" si="0"/>
        <v>45564</v>
      </c>
      <c r="AF13" s="212">
        <f t="shared" si="0"/>
        <v>45565</v>
      </c>
      <c r="AG13" s="213" t="str">
        <f t="shared" si="0"/>
        <v/>
      </c>
      <c r="AH13" s="503" t="s">
        <v>356</v>
      </c>
      <c r="AI13" s="504" t="s">
        <v>357</v>
      </c>
      <c r="AJ13" s="504" t="s">
        <v>358</v>
      </c>
      <c r="AK13" s="505" t="s">
        <v>359</v>
      </c>
      <c r="AL13" s="502"/>
      <c r="AM13" s="503" t="s">
        <v>356</v>
      </c>
      <c r="AN13" s="504" t="s">
        <v>357</v>
      </c>
      <c r="AO13" s="504" t="s">
        <v>358</v>
      </c>
      <c r="AP13" s="506" t="str">
        <f>IF(C12="","",IF(C20="","　達成状況",""))</f>
        <v/>
      </c>
    </row>
    <row r="14" spans="2:45" ht="15" customHeight="1">
      <c r="B14" s="211" t="s">
        <v>360</v>
      </c>
      <c r="C14" s="214" t="str">
        <f>IFERROR(IF(COUNTIF(BD!$F$3:$F$281,'週休2日計画実績表 (記入例)'!C13)&gt;0,"休",IF(OR(WEEKDAY(C13)=1,WEEKDAY(C13)=7),TEXT(C13,"aaa"),IF(COUNTIF(BD!$B$3:$B$548,'週休2日計画実績表 (記入例)'!C13)&gt;0,"祝",'週休2日計画実績表 (記入例)'!C13))),"")</f>
        <v/>
      </c>
      <c r="D14" s="214" t="str">
        <f>IFERROR(IF(COUNTIF(BD!$F$3:$F$281,'週休2日計画実績表 (記入例)'!D13)&gt;0,"休",IF(OR(WEEKDAY(D13)=1,WEEKDAY(D13)=7),TEXT(D13,"aaa"),IF(COUNTIF(BD!$B$3:$B$548,'週休2日計画実績表 (記入例)'!D13)&gt;0,"祝",'週休2日計画実績表 (記入例)'!D13))),"")</f>
        <v/>
      </c>
      <c r="E14" s="214" t="str">
        <f>IFERROR(IF(COUNTIF(BD!$F$3:$F$281,'週休2日計画実績表 (記入例)'!E13)&gt;0,"休",IF(OR(WEEKDAY(E13)=1,WEEKDAY(E13)=7),TEXT(E13,"aaa"),IF(COUNTIF(BD!$B$3:$B$548,'週休2日計画実績表 (記入例)'!E13)&gt;0,"祝",'週休2日計画実績表 (記入例)'!E13))),"")</f>
        <v/>
      </c>
      <c r="F14" s="214" t="str">
        <f>IFERROR(IF(COUNTIF(BD!$F$3:$F$281,'週休2日計画実績表 (記入例)'!F13)&gt;0,"休",IF(OR(WEEKDAY(F13)=1,WEEKDAY(F13)=7),TEXT(F13,"aaa"),IF(COUNTIF(BD!$B$3:$B$548,'週休2日計画実績表 (記入例)'!F13)&gt;0,"祝",'週休2日計画実績表 (記入例)'!F13))),"")</f>
        <v/>
      </c>
      <c r="G14" s="214" t="str">
        <f>IFERROR(IF(COUNTIF(BD!$F$3:$F$281,'週休2日計画実績表 (記入例)'!G13)&gt;0,"休",IF(OR(WEEKDAY(G13)=1,WEEKDAY(G13)=7),TEXT(G13,"aaa"),IF(COUNTIF(BD!$B$3:$B$548,'週休2日計画実績表 (記入例)'!G13)&gt;0,"祝",'週休2日計画実績表 (記入例)'!G13))),"")</f>
        <v/>
      </c>
      <c r="H14" s="214" t="str">
        <f>IFERROR(IF(COUNTIF(BD!$F$3:$F$281,'週休2日計画実績表 (記入例)'!H13)&gt;0,"休",IF(OR(WEEKDAY(H13)=1,WEEKDAY(H13)=7),TEXT(H13,"aaa"),IF(COUNTIF(BD!$B$3:$B$548,'週休2日計画実績表 (記入例)'!H13)&gt;0,"祝",'週休2日計画実績表 (記入例)'!H13))),"")</f>
        <v/>
      </c>
      <c r="I14" s="214" t="str">
        <f>IFERROR(IF(COUNTIF(BD!$F$3:$F$281,'週休2日計画実績表 (記入例)'!I13)&gt;0,"休",IF(OR(WEEKDAY(I13)=1,WEEKDAY(I13)=7),TEXT(I13,"aaa"),IF(COUNTIF(BD!$B$3:$B$548,'週休2日計画実績表 (記入例)'!I13)&gt;0,"祝",'週休2日計画実績表 (記入例)'!I13))),"")</f>
        <v/>
      </c>
      <c r="J14" s="214" t="str">
        <f>IFERROR(IF(COUNTIF(BD!$F$3:$F$281,'週休2日計画実績表 (記入例)'!J13)&gt;0,"休",IF(OR(WEEKDAY(J13)=1,WEEKDAY(J13)=7),TEXT(J13,"aaa"),IF(COUNTIF(BD!$B$3:$B$548,'週休2日計画実績表 (記入例)'!J13)&gt;0,"祝",'週休2日計画実績表 (記入例)'!J13))),"")</f>
        <v/>
      </c>
      <c r="K14" s="214" t="str">
        <f>IFERROR(IF(COUNTIF(BD!$F$3:$F$281,'週休2日計画実績表 (記入例)'!K13)&gt;0,"休",IF(OR(WEEKDAY(K13)=1,WEEKDAY(K13)=7),TEXT(K13,"aaa"),IF(COUNTIF(BD!$B$3:$B$548,'週休2日計画実績表 (記入例)'!K13)&gt;0,"祝",'週休2日計画実績表 (記入例)'!K13))),"")</f>
        <v/>
      </c>
      <c r="L14" s="214">
        <f>IFERROR(IF(COUNTIF(BD!$F$3:$F$281,'週休2日計画実績表 (記入例)'!L13)&gt;0,"休",IF(OR(WEEKDAY(L13)=1,WEEKDAY(L13)=7),TEXT(L13,"aaa"),IF(COUNTIF(BD!$B$3:$B$548,'週休2日計画実績表 (記入例)'!L13)&gt;0,"祝",'週休2日計画実績表 (記入例)'!L13))),"")</f>
        <v>45545</v>
      </c>
      <c r="M14" s="214">
        <f>IFERROR(IF(COUNTIF(BD!$F$3:$F$281,'週休2日計画実績表 (記入例)'!M13)&gt;0,"休",IF(OR(WEEKDAY(M13)=1,WEEKDAY(M13)=7),TEXT(M13,"aaa"),IF(COUNTIF(BD!$B$3:$B$548,'週休2日計画実績表 (記入例)'!M13)&gt;0,"祝",'週休2日計画実績表 (記入例)'!M13))),"")</f>
        <v>45546</v>
      </c>
      <c r="N14" s="214">
        <f>IFERROR(IF(COUNTIF(BD!$F$3:$F$281,'週休2日計画実績表 (記入例)'!N13)&gt;0,"休",IF(OR(WEEKDAY(N13)=1,WEEKDAY(N13)=7),TEXT(N13,"aaa"),IF(COUNTIF(BD!$B$3:$B$548,'週休2日計画実績表 (記入例)'!N13)&gt;0,"祝",'週休2日計画実績表 (記入例)'!N13))),"")</f>
        <v>45547</v>
      </c>
      <c r="O14" s="214">
        <f>IFERROR(IF(COUNTIF(BD!$F$3:$F$281,'週休2日計画実績表 (記入例)'!O13)&gt;0,"休",IF(OR(WEEKDAY(O13)=1,WEEKDAY(O13)=7),TEXT(O13,"aaa"),IF(COUNTIF(BD!$B$3:$B$548,'週休2日計画実績表 (記入例)'!O13)&gt;0,"祝",'週休2日計画実績表 (記入例)'!O13))),"")</f>
        <v>45548</v>
      </c>
      <c r="P14" s="214" t="str">
        <f>IFERROR(IF(COUNTIF(BD!$F$3:$F$281,'週休2日計画実績表 (記入例)'!P13)&gt;0,"休",IF(OR(WEEKDAY(P13)=1,WEEKDAY(P13)=7),TEXT(P13,"aaa"),IF(COUNTIF(BD!$B$3:$B$548,'週休2日計画実績表 (記入例)'!P13)&gt;0,"祝",'週休2日計画実績表 (記入例)'!P13))),"")</f>
        <v>土</v>
      </c>
      <c r="Q14" s="214" t="str">
        <f>IFERROR(IF(COUNTIF(BD!$F$3:$F$281,'週休2日計画実績表 (記入例)'!Q13)&gt;0,"休",IF(OR(WEEKDAY(Q13)=1,WEEKDAY(Q13)=7),TEXT(Q13,"aaa"),IF(COUNTIF(BD!$B$3:$B$548,'週休2日計画実績表 (記入例)'!Q13)&gt;0,"祝",'週休2日計画実績表 (記入例)'!Q13))),"")</f>
        <v>日</v>
      </c>
      <c r="R14" s="214" t="str">
        <f>IFERROR(IF(COUNTIF(BD!$F$3:$F$281,'週休2日計画実績表 (記入例)'!R13)&gt;0,"休",IF(OR(WEEKDAY(R13)=1,WEEKDAY(R13)=7),TEXT(R13,"aaa"),IF(COUNTIF(BD!$B$3:$B$548,'週休2日計画実績表 (記入例)'!R13)&gt;0,"祝",'週休2日計画実績表 (記入例)'!R13))),"")</f>
        <v>祝</v>
      </c>
      <c r="S14" s="214">
        <f>IFERROR(IF(COUNTIF(BD!$F$3:$F$281,'週休2日計画実績表 (記入例)'!S13)&gt;0,"休",IF(OR(WEEKDAY(S13)=1,WEEKDAY(S13)=7),TEXT(S13,"aaa"),IF(COUNTIF(BD!$B$3:$B$548,'週休2日計画実績表 (記入例)'!S13)&gt;0,"祝",'週休2日計画実績表 (記入例)'!S13))),"")</f>
        <v>45552</v>
      </c>
      <c r="T14" s="214">
        <f>IFERROR(IF(COUNTIF(BD!$F$3:$F$281,'週休2日計画実績表 (記入例)'!T13)&gt;0,"休",IF(OR(WEEKDAY(T13)=1,WEEKDAY(T13)=7),TEXT(T13,"aaa"),IF(COUNTIF(BD!$B$3:$B$548,'週休2日計画実績表 (記入例)'!T13)&gt;0,"祝",'週休2日計画実績表 (記入例)'!T13))),"")</f>
        <v>45553</v>
      </c>
      <c r="U14" s="214">
        <f>IFERROR(IF(COUNTIF(BD!$F$3:$F$281,'週休2日計画実績表 (記入例)'!U13)&gt;0,"休",IF(OR(WEEKDAY(U13)=1,WEEKDAY(U13)=7),TEXT(U13,"aaa"),IF(COUNTIF(BD!$B$3:$B$548,'週休2日計画実績表 (記入例)'!U13)&gt;0,"祝",'週休2日計画実績表 (記入例)'!U13))),"")</f>
        <v>45554</v>
      </c>
      <c r="V14" s="214">
        <f>IFERROR(IF(COUNTIF(BD!$F$3:$F$281,'週休2日計画実績表 (記入例)'!V13)&gt;0,"休",IF(OR(WEEKDAY(V13)=1,WEEKDAY(V13)=7),TEXT(V13,"aaa"),IF(COUNTIF(BD!$B$3:$B$548,'週休2日計画実績表 (記入例)'!V13)&gt;0,"祝",'週休2日計画実績表 (記入例)'!V13))),"")</f>
        <v>45555</v>
      </c>
      <c r="W14" s="214" t="str">
        <f>IFERROR(IF(COUNTIF(BD!$F$3:$F$281,'週休2日計画実績表 (記入例)'!W13)&gt;0,"休",IF(OR(WEEKDAY(W13)=1,WEEKDAY(W13)=7),TEXT(W13,"aaa"),IF(COUNTIF(BD!$B$3:$B$548,'週休2日計画実績表 (記入例)'!W13)&gt;0,"祝",'週休2日計画実績表 (記入例)'!W13))),"")</f>
        <v>土</v>
      </c>
      <c r="X14" s="214" t="str">
        <f>IFERROR(IF(COUNTIF(BD!$F$3:$F$281,'週休2日計画実績表 (記入例)'!X13)&gt;0,"休",IF(OR(WEEKDAY(X13)=1,WEEKDAY(X13)=7),TEXT(X13,"aaa"),IF(COUNTIF(BD!$B$3:$B$548,'週休2日計画実績表 (記入例)'!X13)&gt;0,"祝",'週休2日計画実績表 (記入例)'!X13))),"")</f>
        <v>日</v>
      </c>
      <c r="Y14" s="214" t="str">
        <f>IFERROR(IF(COUNTIF(BD!$F$3:$F$281,'週休2日計画実績表 (記入例)'!Y13)&gt;0,"休",IF(OR(WEEKDAY(Y13)=1,WEEKDAY(Y13)=7),TEXT(Y13,"aaa"),IF(COUNTIF(BD!$B$3:$B$548,'週休2日計画実績表 (記入例)'!Y13)&gt;0,"祝",'週休2日計画実績表 (記入例)'!Y13))),"")</f>
        <v>祝</v>
      </c>
      <c r="Z14" s="214">
        <f>IFERROR(IF(COUNTIF(BD!$F$3:$F$281,'週休2日計画実績表 (記入例)'!Z13)&gt;0,"休",IF(OR(WEEKDAY(Z13)=1,WEEKDAY(Z13)=7),TEXT(Z13,"aaa"),IF(COUNTIF(BD!$B$3:$B$548,'週休2日計画実績表 (記入例)'!Z13)&gt;0,"祝",'週休2日計画実績表 (記入例)'!Z13))),"")</f>
        <v>45559</v>
      </c>
      <c r="AA14" s="214">
        <f>IFERROR(IF(COUNTIF(BD!$F$3:$F$281,'週休2日計画実績表 (記入例)'!AA13)&gt;0,"休",IF(OR(WEEKDAY(AA13)=1,WEEKDAY(AA13)=7),TEXT(AA13,"aaa"),IF(COUNTIF(BD!$B$3:$B$548,'週休2日計画実績表 (記入例)'!AA13)&gt;0,"祝",'週休2日計画実績表 (記入例)'!AA13))),"")</f>
        <v>45560</v>
      </c>
      <c r="AB14" s="214">
        <f>IFERROR(IF(COUNTIF(BD!$F$3:$F$281,'週休2日計画実績表 (記入例)'!AB13)&gt;0,"休",IF(OR(WEEKDAY(AB13)=1,WEEKDAY(AB13)=7),TEXT(AB13,"aaa"),IF(COUNTIF(BD!$B$3:$B$548,'週休2日計画実績表 (記入例)'!AB13)&gt;0,"祝",'週休2日計画実績表 (記入例)'!AB13))),"")</f>
        <v>45561</v>
      </c>
      <c r="AC14" s="214">
        <f>IFERROR(IF(COUNTIF(BD!$F$3:$F$281,'週休2日計画実績表 (記入例)'!AC13)&gt;0,"休",IF(OR(WEEKDAY(AC13)=1,WEEKDAY(AC13)=7),TEXT(AC13,"aaa"),IF(COUNTIF(BD!$B$3:$B$548,'週休2日計画実績表 (記入例)'!AC13)&gt;0,"祝",'週休2日計画実績表 (記入例)'!AC13))),"")</f>
        <v>45562</v>
      </c>
      <c r="AD14" s="214" t="str">
        <f>IFERROR(IF(COUNTIF(BD!$F$3:$F$281,'週休2日計画実績表 (記入例)'!AD13)&gt;0,"休",IF(OR(WEEKDAY(AD13)=1,WEEKDAY(AD13)=7),TEXT(AD13,"aaa"),IF(COUNTIF(BD!$B$3:$B$548,'週休2日計画実績表 (記入例)'!AD13)&gt;0,"祝",'週休2日計画実績表 (記入例)'!AD13))),"")</f>
        <v>土</v>
      </c>
      <c r="AE14" s="214" t="str">
        <f>IFERROR(IF(COUNTIF(BD!$F$3:$F$281,'週休2日計画実績表 (記入例)'!AE13)&gt;0,"休",IF(OR(WEEKDAY(AE13)=1,WEEKDAY(AE13)=7),TEXT(AE13,"aaa"),IF(COUNTIF(BD!$B$3:$B$548,'週休2日計画実績表 (記入例)'!AE13)&gt;0,"祝",'週休2日計画実績表 (記入例)'!AE13))),"")</f>
        <v>日</v>
      </c>
      <c r="AF14" s="214">
        <f>IFERROR(IF(COUNTIF(BD!$F$3:$F$281,'週休2日計画実績表 (記入例)'!AF13)&gt;0,"休",IF(OR(WEEKDAY(AF13)=1,WEEKDAY(AF13)=7),TEXT(AF13,"aaa"),IF(COUNTIF(BD!$B$3:$B$548,'週休2日計画実績表 (記入例)'!AF13)&gt;0,"祝",'週休2日計画実績表 (記入例)'!AF13))),"")</f>
        <v>45565</v>
      </c>
      <c r="AG14" s="214" t="str">
        <f>IFERROR(IF(COUNTIF(BD!$F$3:$F$281,'週休2日計画実績表 (記入例)'!AG13)&gt;0,"休",IF(OR(WEEKDAY(AG13)=1,WEEKDAY(AG13)=7),TEXT(AG13,"aaa"),IF(COUNTIF(BD!$B$3:$B$548,'週休2日計画実績表 (記入例)'!AG13)&gt;0,"祝",'週休2日計画実績表 (記入例)'!AG13))),"")</f>
        <v/>
      </c>
      <c r="AH14" s="503"/>
      <c r="AI14" s="504"/>
      <c r="AJ14" s="504"/>
      <c r="AK14" s="505"/>
      <c r="AL14" s="502"/>
      <c r="AM14" s="503"/>
      <c r="AN14" s="504"/>
      <c r="AO14" s="504"/>
      <c r="AP14" s="506"/>
    </row>
    <row r="15" spans="2:45" ht="15" hidden="1" customHeight="1">
      <c r="B15" s="211"/>
      <c r="C15" s="214" t="str">
        <f t="shared" ref="C15:F15" si="1">IF(OR(C14="",C14="休"),"","有")</f>
        <v/>
      </c>
      <c r="D15" s="214" t="str">
        <f t="shared" si="1"/>
        <v/>
      </c>
      <c r="E15" s="214" t="str">
        <f t="shared" si="1"/>
        <v/>
      </c>
      <c r="F15" s="214" t="str">
        <f t="shared" si="1"/>
        <v/>
      </c>
      <c r="G15" s="214" t="str">
        <f>IF(OR(G14="",G14="休"),"","有")</f>
        <v/>
      </c>
      <c r="H15" s="214" t="str">
        <f t="shared" ref="H15:AG15" si="2">IF(OR(H14="",H14="休"),"","有")</f>
        <v/>
      </c>
      <c r="I15" s="214" t="str">
        <f t="shared" si="2"/>
        <v/>
      </c>
      <c r="J15" s="214" t="str">
        <f t="shared" si="2"/>
        <v/>
      </c>
      <c r="K15" s="214" t="str">
        <f t="shared" si="2"/>
        <v/>
      </c>
      <c r="L15" s="214" t="str">
        <f t="shared" si="2"/>
        <v>有</v>
      </c>
      <c r="M15" s="214" t="str">
        <f t="shared" si="2"/>
        <v>有</v>
      </c>
      <c r="N15" s="214" t="str">
        <f t="shared" si="2"/>
        <v>有</v>
      </c>
      <c r="O15" s="214" t="str">
        <f t="shared" si="2"/>
        <v>有</v>
      </c>
      <c r="P15" s="214" t="str">
        <f t="shared" si="2"/>
        <v>有</v>
      </c>
      <c r="Q15" s="214" t="str">
        <f t="shared" si="2"/>
        <v>有</v>
      </c>
      <c r="R15" s="214" t="str">
        <f t="shared" si="2"/>
        <v>有</v>
      </c>
      <c r="S15" s="214" t="str">
        <f t="shared" si="2"/>
        <v>有</v>
      </c>
      <c r="T15" s="214" t="str">
        <f t="shared" si="2"/>
        <v>有</v>
      </c>
      <c r="U15" s="214" t="str">
        <f t="shared" si="2"/>
        <v>有</v>
      </c>
      <c r="V15" s="214" t="str">
        <f t="shared" si="2"/>
        <v>有</v>
      </c>
      <c r="W15" s="214" t="str">
        <f t="shared" si="2"/>
        <v>有</v>
      </c>
      <c r="X15" s="214" t="str">
        <f t="shared" si="2"/>
        <v>有</v>
      </c>
      <c r="Y15" s="214" t="str">
        <f t="shared" si="2"/>
        <v>有</v>
      </c>
      <c r="Z15" s="214" t="str">
        <f t="shared" si="2"/>
        <v>有</v>
      </c>
      <c r="AA15" s="214" t="str">
        <f t="shared" si="2"/>
        <v>有</v>
      </c>
      <c r="AB15" s="214" t="str">
        <f t="shared" si="2"/>
        <v>有</v>
      </c>
      <c r="AC15" s="214" t="str">
        <f t="shared" si="2"/>
        <v>有</v>
      </c>
      <c r="AD15" s="214" t="str">
        <f t="shared" si="2"/>
        <v>有</v>
      </c>
      <c r="AE15" s="214" t="str">
        <f t="shared" si="2"/>
        <v>有</v>
      </c>
      <c r="AF15" s="214" t="str">
        <f t="shared" si="2"/>
        <v>有</v>
      </c>
      <c r="AG15" s="214" t="str">
        <f t="shared" si="2"/>
        <v/>
      </c>
      <c r="AH15" s="503"/>
      <c r="AI15" s="504"/>
      <c r="AJ15" s="504"/>
      <c r="AK15" s="505"/>
      <c r="AL15" s="502"/>
      <c r="AM15" s="503"/>
      <c r="AN15" s="504"/>
      <c r="AO15" s="504"/>
      <c r="AP15" s="506"/>
      <c r="AQ15" s="215"/>
    </row>
    <row r="16" spans="2:45" s="220" customFormat="1" ht="60" customHeight="1">
      <c r="B16" s="216" t="s">
        <v>361</v>
      </c>
      <c r="C16" s="217"/>
      <c r="D16" s="217"/>
      <c r="E16" s="217"/>
      <c r="F16" s="217"/>
      <c r="G16" s="217"/>
      <c r="H16" s="217"/>
      <c r="I16" s="217"/>
      <c r="J16" s="217"/>
      <c r="K16" s="217"/>
      <c r="L16" s="217" t="s">
        <v>364</v>
      </c>
      <c r="M16" s="217"/>
      <c r="N16" s="217"/>
      <c r="O16" s="217"/>
      <c r="P16" s="217"/>
      <c r="Q16" s="217"/>
      <c r="R16" s="217"/>
      <c r="S16" s="217"/>
      <c r="T16" s="217"/>
      <c r="U16" s="217"/>
      <c r="V16" s="217"/>
      <c r="W16" s="217"/>
      <c r="X16" s="217"/>
      <c r="Y16" s="217"/>
      <c r="Z16" s="217"/>
      <c r="AA16" s="217"/>
      <c r="AB16" s="217"/>
      <c r="AC16" s="217"/>
      <c r="AD16" s="217"/>
      <c r="AE16" s="217"/>
      <c r="AF16" s="238" t="s">
        <v>365</v>
      </c>
      <c r="AG16" s="218"/>
      <c r="AH16" s="503"/>
      <c r="AI16" s="504"/>
      <c r="AJ16" s="504"/>
      <c r="AK16" s="505"/>
      <c r="AL16" s="502"/>
      <c r="AM16" s="503"/>
      <c r="AN16" s="504"/>
      <c r="AO16" s="504"/>
      <c r="AP16" s="506"/>
      <c r="AQ16" s="219"/>
    </row>
    <row r="17" spans="2:44" s="224" customFormat="1" ht="15" customHeight="1">
      <c r="B17" s="211" t="s">
        <v>362</v>
      </c>
      <c r="C17" s="221"/>
      <c r="D17" s="221"/>
      <c r="E17" s="221"/>
      <c r="F17" s="221"/>
      <c r="G17" s="221"/>
      <c r="H17" s="221"/>
      <c r="I17" s="221"/>
      <c r="J17" s="221"/>
      <c r="K17" s="221"/>
      <c r="L17" s="221" t="s">
        <v>366</v>
      </c>
      <c r="M17" s="221" t="s">
        <v>366</v>
      </c>
      <c r="N17" s="221" t="s">
        <v>366</v>
      </c>
      <c r="O17" s="221" t="s">
        <v>366</v>
      </c>
      <c r="P17" s="221" t="s">
        <v>366</v>
      </c>
      <c r="Q17" s="221" t="s">
        <v>366</v>
      </c>
      <c r="R17" s="221" t="s">
        <v>366</v>
      </c>
      <c r="S17" s="221" t="s">
        <v>366</v>
      </c>
      <c r="T17" s="221" t="s">
        <v>366</v>
      </c>
      <c r="U17" s="221" t="s">
        <v>366</v>
      </c>
      <c r="V17" s="221" t="s">
        <v>366</v>
      </c>
      <c r="W17" s="221" t="s">
        <v>366</v>
      </c>
      <c r="X17" s="221" t="s">
        <v>366</v>
      </c>
      <c r="Y17" s="221" t="s">
        <v>366</v>
      </c>
      <c r="Z17" s="221" t="s">
        <v>366</v>
      </c>
      <c r="AA17" s="221" t="s">
        <v>366</v>
      </c>
      <c r="AB17" s="221" t="s">
        <v>366</v>
      </c>
      <c r="AC17" s="221" t="s">
        <v>366</v>
      </c>
      <c r="AD17" s="221" t="s">
        <v>366</v>
      </c>
      <c r="AE17" s="221" t="s">
        <v>366</v>
      </c>
      <c r="AF17" s="221"/>
      <c r="AG17" s="221"/>
      <c r="AH17" s="211">
        <f>IF(C12="","",COUNTIF(C17:AG17,"○"))</f>
        <v>0</v>
      </c>
      <c r="AI17" s="221">
        <f>IF(C12="","",COUNTA(C13:AG13)-COUNTIF(C15:AG15,"")-COUNTIF(C17:AG17,"/"))</f>
        <v>1</v>
      </c>
      <c r="AJ17" s="222">
        <f>IFERROR(AH17/AI17,"")</f>
        <v>0</v>
      </c>
      <c r="AK17" s="223" t="str">
        <f>IF(C12="","",IF(AI17=0,"",IF(COUNTIFS(C14:AG14,"日",C17:AG17,"")+COUNTIFS(C14:AG14,"日",C17:AG17,"○")+COUNTIFS(C14:AG14,"土",C17:AG17,"")+COUNTIFS(C14:AG14,"土",C17:AG17,"○")&lt;=COUNTIF(C17:AG17,"○"),"○",IF(AH17/AI17&gt;=2/7,"○","-"))))</f>
        <v>○</v>
      </c>
      <c r="AM17" s="211">
        <f>AH17</f>
        <v>0</v>
      </c>
      <c r="AN17" s="221">
        <f>AI17</f>
        <v>1</v>
      </c>
      <c r="AO17" s="222">
        <f>IFERROR(AM17/AN17,"")</f>
        <v>0</v>
      </c>
      <c r="AP17" s="225" t="str">
        <f>IF(C12="","",IF(C20="",IF(AM17/AN17&gt;=2/7,"OK","NG"),""))</f>
        <v/>
      </c>
      <c r="AR17" s="226"/>
    </row>
    <row r="18" spans="2:44" s="224" customFormat="1" ht="15" customHeight="1" thickBot="1">
      <c r="B18" s="227" t="s">
        <v>275</v>
      </c>
      <c r="C18" s="228"/>
      <c r="D18" s="228"/>
      <c r="E18" s="228"/>
      <c r="F18" s="228"/>
      <c r="G18" s="228"/>
      <c r="H18" s="228"/>
      <c r="I18" s="228"/>
      <c r="J18" s="228"/>
      <c r="K18" s="228"/>
      <c r="L18" s="228" t="s">
        <v>366</v>
      </c>
      <c r="M18" s="228" t="s">
        <v>366</v>
      </c>
      <c r="N18" s="228" t="s">
        <v>366</v>
      </c>
      <c r="O18" s="228" t="s">
        <v>366</v>
      </c>
      <c r="P18" s="228" t="s">
        <v>366</v>
      </c>
      <c r="Q18" s="228" t="s">
        <v>366</v>
      </c>
      <c r="R18" s="228" t="s">
        <v>366</v>
      </c>
      <c r="S18" s="228" t="s">
        <v>366</v>
      </c>
      <c r="T18" s="228" t="s">
        <v>366</v>
      </c>
      <c r="U18" s="228" t="s">
        <v>366</v>
      </c>
      <c r="V18" s="228" t="s">
        <v>366</v>
      </c>
      <c r="W18" s="228" t="s">
        <v>366</v>
      </c>
      <c r="X18" s="228" t="s">
        <v>366</v>
      </c>
      <c r="Y18" s="228" t="s">
        <v>366</v>
      </c>
      <c r="Z18" s="228" t="s">
        <v>366</v>
      </c>
      <c r="AA18" s="228" t="s">
        <v>366</v>
      </c>
      <c r="AB18" s="228" t="s">
        <v>366</v>
      </c>
      <c r="AC18" s="228" t="s">
        <v>366</v>
      </c>
      <c r="AD18" s="228" t="s">
        <v>366</v>
      </c>
      <c r="AE18" s="228" t="s">
        <v>366</v>
      </c>
      <c r="AF18" s="228"/>
      <c r="AG18" s="228"/>
      <c r="AH18" s="227">
        <f>IF(C12="","",COUNTIF(C18:AG18,"●"))</f>
        <v>0</v>
      </c>
      <c r="AI18" s="228">
        <f>IF(C12="","",COUNTA(C13:AG13)-COUNTIF(C15:AG15,"")-COUNTIF(C18:AG18,"/"))</f>
        <v>1</v>
      </c>
      <c r="AJ18" s="229">
        <f>IFERROR(AH18/AI18,"")</f>
        <v>0</v>
      </c>
      <c r="AK18" s="230" t="str">
        <f>IF(C12="","",IF(AI18=0,"",IF(COUNTIFS(C14:AG14,"日",C18:AG18,"")+COUNTIFS(C14:AG14,"日",C18:AG18,"●")+COUNTIFS(C14:AG14,"土",C18:AG18,"")+COUNTIFS(C14:AG14,"土",C18:AG18,"●")&lt;=COUNTIF(C18:AG18,"●"),"○",IF(AH18/AI18&gt;=2/7,"○","-"))))</f>
        <v>○</v>
      </c>
      <c r="AM18" s="227">
        <f>AH18</f>
        <v>0</v>
      </c>
      <c r="AN18" s="228">
        <f>AI18</f>
        <v>1</v>
      </c>
      <c r="AO18" s="229">
        <f>IFERROR(AM18/AN18,"")</f>
        <v>0</v>
      </c>
      <c r="AP18" s="231" t="str">
        <f>IF(C12="","",IF(C20="",IF(AM18/AN18&gt;=2/7,"OK","NG"),""))</f>
        <v/>
      </c>
      <c r="AQ18" s="215"/>
    </row>
    <row r="19" spans="2:44" ht="18" customHeight="1" thickBot="1">
      <c r="AP19" s="224"/>
      <c r="AQ19" s="232"/>
    </row>
    <row r="20" spans="2:44" ht="16.899999999999999" customHeight="1">
      <c r="B20" s="210" t="str">
        <f>IF(C20="","","月")</f>
        <v>月</v>
      </c>
      <c r="C20" s="496">
        <f>IFERROR(IF(EOMONTH(C12,0)+1&gt;$L$5,"",EOMONTH(C12,0)+1),"")</f>
        <v>45566</v>
      </c>
      <c r="D20" s="497"/>
      <c r="E20" s="497"/>
      <c r="F20" s="497"/>
      <c r="G20" s="497"/>
      <c r="H20" s="497"/>
      <c r="I20" s="497"/>
      <c r="J20" s="497"/>
      <c r="K20" s="497"/>
      <c r="L20" s="497"/>
      <c r="M20" s="497"/>
      <c r="N20" s="497"/>
      <c r="O20" s="497"/>
      <c r="P20" s="497"/>
      <c r="Q20" s="497"/>
      <c r="R20" s="497"/>
      <c r="S20" s="497"/>
      <c r="T20" s="497"/>
      <c r="U20" s="497"/>
      <c r="V20" s="497"/>
      <c r="W20" s="497"/>
      <c r="X20" s="497"/>
      <c r="Y20" s="497"/>
      <c r="Z20" s="497"/>
      <c r="AA20" s="497"/>
      <c r="AB20" s="497"/>
      <c r="AC20" s="497"/>
      <c r="AD20" s="497"/>
      <c r="AE20" s="497"/>
      <c r="AF20" s="497"/>
      <c r="AG20" s="497"/>
      <c r="AH20" s="498" t="str">
        <f>IF(C20="","","月単位")</f>
        <v>月単位</v>
      </c>
      <c r="AI20" s="499"/>
      <c r="AJ20" s="499"/>
      <c r="AK20" s="500"/>
      <c r="AL20" s="501"/>
      <c r="AM20" s="498" t="str">
        <f>IF(C20="","","累計")</f>
        <v>累計</v>
      </c>
      <c r="AN20" s="499"/>
      <c r="AO20" s="499"/>
      <c r="AP20" s="500"/>
    </row>
    <row r="21" spans="2:44" ht="15" customHeight="1">
      <c r="B21" s="211" t="str">
        <f>IF(C20="","","日")</f>
        <v>日</v>
      </c>
      <c r="C21" s="212">
        <f>IF($C20="","",IF($C20+COLUMN(C21)-COLUMN($B21)-1&gt;$L$5,"",IF($C20+COLUMN(C21)-COLUMN($B21)-1&gt;=EOMONTH($C20,0)+1,"",$C20+COLUMN(C21)-COLUMN($B21)-1)))</f>
        <v>45566</v>
      </c>
      <c r="D21" s="212">
        <f t="shared" ref="D21:AG21" si="3">IF($C20="","",IF($C20+COLUMN(D21)-COLUMN($B21)-1&gt;$L$5,"",IF($C20+COLUMN(D21)-COLUMN($B21)-1&gt;=EOMONTH($C20,0)+1,"",$C20+COLUMN(D21)-COLUMN($B21)-1)))</f>
        <v>45567</v>
      </c>
      <c r="E21" s="212">
        <f t="shared" si="3"/>
        <v>45568</v>
      </c>
      <c r="F21" s="212">
        <f t="shared" si="3"/>
        <v>45569</v>
      </c>
      <c r="G21" s="212">
        <f t="shared" si="3"/>
        <v>45570</v>
      </c>
      <c r="H21" s="212">
        <f t="shared" si="3"/>
        <v>45571</v>
      </c>
      <c r="I21" s="212">
        <f t="shared" si="3"/>
        <v>45572</v>
      </c>
      <c r="J21" s="212">
        <f t="shared" si="3"/>
        <v>45573</v>
      </c>
      <c r="K21" s="212">
        <f t="shared" si="3"/>
        <v>45574</v>
      </c>
      <c r="L21" s="212">
        <f t="shared" si="3"/>
        <v>45575</v>
      </c>
      <c r="M21" s="212">
        <f t="shared" si="3"/>
        <v>45576</v>
      </c>
      <c r="N21" s="212">
        <f t="shared" si="3"/>
        <v>45577</v>
      </c>
      <c r="O21" s="212">
        <f t="shared" si="3"/>
        <v>45578</v>
      </c>
      <c r="P21" s="212">
        <f t="shared" si="3"/>
        <v>45579</v>
      </c>
      <c r="Q21" s="212">
        <f t="shared" si="3"/>
        <v>45580</v>
      </c>
      <c r="R21" s="212">
        <f t="shared" si="3"/>
        <v>45581</v>
      </c>
      <c r="S21" s="212">
        <f t="shared" si="3"/>
        <v>45582</v>
      </c>
      <c r="T21" s="212">
        <f t="shared" si="3"/>
        <v>45583</v>
      </c>
      <c r="U21" s="212">
        <f t="shared" si="3"/>
        <v>45584</v>
      </c>
      <c r="V21" s="212">
        <f t="shared" si="3"/>
        <v>45585</v>
      </c>
      <c r="W21" s="212">
        <f t="shared" si="3"/>
        <v>45586</v>
      </c>
      <c r="X21" s="212">
        <f t="shared" si="3"/>
        <v>45587</v>
      </c>
      <c r="Y21" s="212">
        <f t="shared" si="3"/>
        <v>45588</v>
      </c>
      <c r="Z21" s="212">
        <f t="shared" si="3"/>
        <v>45589</v>
      </c>
      <c r="AA21" s="212">
        <f t="shared" si="3"/>
        <v>45590</v>
      </c>
      <c r="AB21" s="212">
        <f t="shared" si="3"/>
        <v>45591</v>
      </c>
      <c r="AC21" s="212">
        <f t="shared" si="3"/>
        <v>45592</v>
      </c>
      <c r="AD21" s="212">
        <f t="shared" si="3"/>
        <v>45593</v>
      </c>
      <c r="AE21" s="212">
        <f t="shared" si="3"/>
        <v>45594</v>
      </c>
      <c r="AF21" s="212">
        <f t="shared" si="3"/>
        <v>45595</v>
      </c>
      <c r="AG21" s="213">
        <f t="shared" si="3"/>
        <v>45596</v>
      </c>
      <c r="AH21" s="503" t="str">
        <f>IF(C20="","","　閉所日数計")</f>
        <v>　閉所日数計</v>
      </c>
      <c r="AI21" s="504" t="str">
        <f>IF(C20="","","　対象日数計")</f>
        <v>　対象日数計</v>
      </c>
      <c r="AJ21" s="504" t="str">
        <f>IF(C20="","","　現場閉所率")</f>
        <v>　現場閉所率</v>
      </c>
      <c r="AK21" s="505" t="str">
        <f>IF(C20="","","　達成状況")</f>
        <v>　達成状況</v>
      </c>
      <c r="AL21" s="502"/>
      <c r="AM21" s="503" t="str">
        <f>IF(C20="","","　閉所日数計")</f>
        <v>　閉所日数計</v>
      </c>
      <c r="AN21" s="504" t="str">
        <f>IF(C20="","","　対象日数計")</f>
        <v>　対象日数計</v>
      </c>
      <c r="AO21" s="504" t="str">
        <f>IF(C20="","","　現場閉所率")</f>
        <v>　現場閉所率</v>
      </c>
      <c r="AP21" s="506" t="str">
        <f>IF(C20="","",IF(C28="","　達成状況",""))</f>
        <v/>
      </c>
    </row>
    <row r="22" spans="2:44" ht="15" customHeight="1">
      <c r="B22" s="211" t="str">
        <f>IF(C20="","","曜日")</f>
        <v>曜日</v>
      </c>
      <c r="C22" s="214">
        <f>IFERROR(IF(COUNTIF(BD!$F$3:$F$281,'週休2日計画実績表 (記入例)'!C21)&gt;0,"休",IF(OR(WEEKDAY(C21)=1,WEEKDAY(C21)=7),TEXT(C21,"aaa"),IF(COUNTIF(BD!$B$3:$B$548,'週休2日計画実績表 (記入例)'!C21)&gt;0,"祝",'週休2日計画実績表 (記入例)'!C21))),"")</f>
        <v>45566</v>
      </c>
      <c r="D22" s="214">
        <f>IFERROR(IF(COUNTIF(BD!$F$3:$F$281,'週休2日計画実績表 (記入例)'!D21)&gt;0,"休",IF(OR(WEEKDAY(D21)=1,WEEKDAY(D21)=7),TEXT(D21,"aaa"),IF(COUNTIF(BD!$B$3:$B$548,'週休2日計画実績表 (記入例)'!D21)&gt;0,"祝",'週休2日計画実績表 (記入例)'!D21))),"")</f>
        <v>45567</v>
      </c>
      <c r="E22" s="214">
        <f>IFERROR(IF(COUNTIF(BD!$F$3:$F$281,'週休2日計画実績表 (記入例)'!E21)&gt;0,"休",IF(OR(WEEKDAY(E21)=1,WEEKDAY(E21)=7),TEXT(E21,"aaa"),IF(COUNTIF(BD!$B$3:$B$548,'週休2日計画実績表 (記入例)'!E21)&gt;0,"祝",'週休2日計画実績表 (記入例)'!E21))),"")</f>
        <v>45568</v>
      </c>
      <c r="F22" s="214">
        <f>IFERROR(IF(COUNTIF(BD!$F$3:$F$281,'週休2日計画実績表 (記入例)'!F21)&gt;0,"休",IF(OR(WEEKDAY(F21)=1,WEEKDAY(F21)=7),TEXT(F21,"aaa"),IF(COUNTIF(BD!$B$3:$B$548,'週休2日計画実績表 (記入例)'!F21)&gt;0,"祝",'週休2日計画実績表 (記入例)'!F21))),"")</f>
        <v>45569</v>
      </c>
      <c r="G22" s="214" t="str">
        <f>IFERROR(IF(COUNTIF(BD!$F$3:$F$281,'週休2日計画実績表 (記入例)'!G21)&gt;0,"休",IF(OR(WEEKDAY(G21)=1,WEEKDAY(G21)=7),TEXT(G21,"aaa"),IF(COUNTIF(BD!$B$3:$B$548,'週休2日計画実績表 (記入例)'!G21)&gt;0,"祝",'週休2日計画実績表 (記入例)'!G21))),"")</f>
        <v>土</v>
      </c>
      <c r="H22" s="214" t="str">
        <f>IFERROR(IF(COUNTIF(BD!$F$3:$F$281,'週休2日計画実績表 (記入例)'!H21)&gt;0,"休",IF(OR(WEEKDAY(H21)=1,WEEKDAY(H21)=7),TEXT(H21,"aaa"),IF(COUNTIF(BD!$B$3:$B$548,'週休2日計画実績表 (記入例)'!H21)&gt;0,"祝",'週休2日計画実績表 (記入例)'!H21))),"")</f>
        <v>日</v>
      </c>
      <c r="I22" s="214">
        <f>IFERROR(IF(COUNTIF(BD!$F$3:$F$281,'週休2日計画実績表 (記入例)'!I21)&gt;0,"休",IF(OR(WEEKDAY(I21)=1,WEEKDAY(I21)=7),TEXT(I21,"aaa"),IF(COUNTIF(BD!$B$3:$B$548,'週休2日計画実績表 (記入例)'!I21)&gt;0,"祝",'週休2日計画実績表 (記入例)'!I21))),"")</f>
        <v>45572</v>
      </c>
      <c r="J22" s="214">
        <f>IFERROR(IF(COUNTIF(BD!$F$3:$F$281,'週休2日計画実績表 (記入例)'!J21)&gt;0,"休",IF(OR(WEEKDAY(J21)=1,WEEKDAY(J21)=7),TEXT(J21,"aaa"),IF(COUNTIF(BD!$B$3:$B$548,'週休2日計画実績表 (記入例)'!J21)&gt;0,"祝",'週休2日計画実績表 (記入例)'!J21))),"")</f>
        <v>45573</v>
      </c>
      <c r="K22" s="214">
        <f>IFERROR(IF(COUNTIF(BD!$F$3:$F$281,'週休2日計画実績表 (記入例)'!K21)&gt;0,"休",IF(OR(WEEKDAY(K21)=1,WEEKDAY(K21)=7),TEXT(K21,"aaa"),IF(COUNTIF(BD!$B$3:$B$548,'週休2日計画実績表 (記入例)'!K21)&gt;0,"祝",'週休2日計画実績表 (記入例)'!K21))),"")</f>
        <v>45574</v>
      </c>
      <c r="L22" s="214">
        <f>IFERROR(IF(COUNTIF(BD!$F$3:$F$281,'週休2日計画実績表 (記入例)'!L21)&gt;0,"休",IF(OR(WEEKDAY(L21)=1,WEEKDAY(L21)=7),TEXT(L21,"aaa"),IF(COUNTIF(BD!$B$3:$B$548,'週休2日計画実績表 (記入例)'!L21)&gt;0,"祝",'週休2日計画実績表 (記入例)'!L21))),"")</f>
        <v>45575</v>
      </c>
      <c r="M22" s="214">
        <f>IFERROR(IF(COUNTIF(BD!$F$3:$F$281,'週休2日計画実績表 (記入例)'!M21)&gt;0,"休",IF(OR(WEEKDAY(M21)=1,WEEKDAY(M21)=7),TEXT(M21,"aaa"),IF(COUNTIF(BD!$B$3:$B$548,'週休2日計画実績表 (記入例)'!M21)&gt;0,"祝",'週休2日計画実績表 (記入例)'!M21))),"")</f>
        <v>45576</v>
      </c>
      <c r="N22" s="214" t="str">
        <f>IFERROR(IF(COUNTIF(BD!$F$3:$F$281,'週休2日計画実績表 (記入例)'!N21)&gt;0,"休",IF(OR(WEEKDAY(N21)=1,WEEKDAY(N21)=7),TEXT(N21,"aaa"),IF(COUNTIF(BD!$B$3:$B$548,'週休2日計画実績表 (記入例)'!N21)&gt;0,"祝",'週休2日計画実績表 (記入例)'!N21))),"")</f>
        <v>土</v>
      </c>
      <c r="O22" s="214" t="str">
        <f>IFERROR(IF(COUNTIF(BD!$F$3:$F$281,'週休2日計画実績表 (記入例)'!O21)&gt;0,"休",IF(OR(WEEKDAY(O21)=1,WEEKDAY(O21)=7),TEXT(O21,"aaa"),IF(COUNTIF(BD!$B$3:$B$548,'週休2日計画実績表 (記入例)'!O21)&gt;0,"祝",'週休2日計画実績表 (記入例)'!O21))),"")</f>
        <v>日</v>
      </c>
      <c r="P22" s="214" t="str">
        <f>IFERROR(IF(COUNTIF(BD!$F$3:$F$281,'週休2日計画実績表 (記入例)'!P21)&gt;0,"休",IF(OR(WEEKDAY(P21)=1,WEEKDAY(P21)=7),TEXT(P21,"aaa"),IF(COUNTIF(BD!$B$3:$B$548,'週休2日計画実績表 (記入例)'!P21)&gt;0,"祝",'週休2日計画実績表 (記入例)'!P21))),"")</f>
        <v>祝</v>
      </c>
      <c r="Q22" s="214">
        <f>IFERROR(IF(COUNTIF(BD!$F$3:$F$281,'週休2日計画実績表 (記入例)'!Q21)&gt;0,"休",IF(OR(WEEKDAY(Q21)=1,WEEKDAY(Q21)=7),TEXT(Q21,"aaa"),IF(COUNTIF(BD!$B$3:$B$548,'週休2日計画実績表 (記入例)'!Q21)&gt;0,"祝",'週休2日計画実績表 (記入例)'!Q21))),"")</f>
        <v>45580</v>
      </c>
      <c r="R22" s="214">
        <f>IFERROR(IF(COUNTIF(BD!$F$3:$F$281,'週休2日計画実績表 (記入例)'!R21)&gt;0,"休",IF(OR(WEEKDAY(R21)=1,WEEKDAY(R21)=7),TEXT(R21,"aaa"),IF(COUNTIF(BD!$B$3:$B$548,'週休2日計画実績表 (記入例)'!R21)&gt;0,"祝",'週休2日計画実績表 (記入例)'!R21))),"")</f>
        <v>45581</v>
      </c>
      <c r="S22" s="214">
        <f>IFERROR(IF(COUNTIF(BD!$F$3:$F$281,'週休2日計画実績表 (記入例)'!S21)&gt;0,"休",IF(OR(WEEKDAY(S21)=1,WEEKDAY(S21)=7),TEXT(S21,"aaa"),IF(COUNTIF(BD!$B$3:$B$548,'週休2日計画実績表 (記入例)'!S21)&gt;0,"祝",'週休2日計画実績表 (記入例)'!S21))),"")</f>
        <v>45582</v>
      </c>
      <c r="T22" s="214">
        <f>IFERROR(IF(COUNTIF(BD!$F$3:$F$281,'週休2日計画実績表 (記入例)'!T21)&gt;0,"休",IF(OR(WEEKDAY(T21)=1,WEEKDAY(T21)=7),TEXT(T21,"aaa"),IF(COUNTIF(BD!$B$3:$B$548,'週休2日計画実績表 (記入例)'!T21)&gt;0,"祝",'週休2日計画実績表 (記入例)'!T21))),"")</f>
        <v>45583</v>
      </c>
      <c r="U22" s="214" t="str">
        <f>IFERROR(IF(COUNTIF(BD!$F$3:$F$281,'週休2日計画実績表 (記入例)'!U21)&gt;0,"休",IF(OR(WEEKDAY(U21)=1,WEEKDAY(U21)=7),TEXT(U21,"aaa"),IF(COUNTIF(BD!$B$3:$B$548,'週休2日計画実績表 (記入例)'!U21)&gt;0,"祝",'週休2日計画実績表 (記入例)'!U21))),"")</f>
        <v>土</v>
      </c>
      <c r="V22" s="214" t="str">
        <f>IFERROR(IF(COUNTIF(BD!$F$3:$F$281,'週休2日計画実績表 (記入例)'!V21)&gt;0,"休",IF(OR(WEEKDAY(V21)=1,WEEKDAY(V21)=7),TEXT(V21,"aaa"),IF(COUNTIF(BD!$B$3:$B$548,'週休2日計画実績表 (記入例)'!V21)&gt;0,"祝",'週休2日計画実績表 (記入例)'!V21))),"")</f>
        <v>日</v>
      </c>
      <c r="W22" s="214">
        <f>IFERROR(IF(COUNTIF(BD!$F$3:$F$281,'週休2日計画実績表 (記入例)'!W21)&gt;0,"休",IF(OR(WEEKDAY(W21)=1,WEEKDAY(W21)=7),TEXT(W21,"aaa"),IF(COUNTIF(BD!$B$3:$B$548,'週休2日計画実績表 (記入例)'!W21)&gt;0,"祝",'週休2日計画実績表 (記入例)'!W21))),"")</f>
        <v>45586</v>
      </c>
      <c r="X22" s="214">
        <f>IFERROR(IF(COUNTIF(BD!$F$3:$F$281,'週休2日計画実績表 (記入例)'!X21)&gt;0,"休",IF(OR(WEEKDAY(X21)=1,WEEKDAY(X21)=7),TEXT(X21,"aaa"),IF(COUNTIF(BD!$B$3:$B$548,'週休2日計画実績表 (記入例)'!X21)&gt;0,"祝",'週休2日計画実績表 (記入例)'!X21))),"")</f>
        <v>45587</v>
      </c>
      <c r="Y22" s="214">
        <f>IFERROR(IF(COUNTIF(BD!$F$3:$F$281,'週休2日計画実績表 (記入例)'!Y21)&gt;0,"休",IF(OR(WEEKDAY(Y21)=1,WEEKDAY(Y21)=7),TEXT(Y21,"aaa"),IF(COUNTIF(BD!$B$3:$B$548,'週休2日計画実績表 (記入例)'!Y21)&gt;0,"祝",'週休2日計画実績表 (記入例)'!Y21))),"")</f>
        <v>45588</v>
      </c>
      <c r="Z22" s="214">
        <f>IFERROR(IF(COUNTIF(BD!$F$3:$F$281,'週休2日計画実績表 (記入例)'!Z21)&gt;0,"休",IF(OR(WEEKDAY(Z21)=1,WEEKDAY(Z21)=7),TEXT(Z21,"aaa"),IF(COUNTIF(BD!$B$3:$B$548,'週休2日計画実績表 (記入例)'!Z21)&gt;0,"祝",'週休2日計画実績表 (記入例)'!Z21))),"")</f>
        <v>45589</v>
      </c>
      <c r="AA22" s="214">
        <f>IFERROR(IF(COUNTIF(BD!$F$3:$F$281,'週休2日計画実績表 (記入例)'!AA21)&gt;0,"休",IF(OR(WEEKDAY(AA21)=1,WEEKDAY(AA21)=7),TEXT(AA21,"aaa"),IF(COUNTIF(BD!$B$3:$B$548,'週休2日計画実績表 (記入例)'!AA21)&gt;0,"祝",'週休2日計画実績表 (記入例)'!AA21))),"")</f>
        <v>45590</v>
      </c>
      <c r="AB22" s="214" t="str">
        <f>IFERROR(IF(COUNTIF(BD!$F$3:$F$281,'週休2日計画実績表 (記入例)'!AB21)&gt;0,"休",IF(OR(WEEKDAY(AB21)=1,WEEKDAY(AB21)=7),TEXT(AB21,"aaa"),IF(COUNTIF(BD!$B$3:$B$548,'週休2日計画実績表 (記入例)'!AB21)&gt;0,"祝",'週休2日計画実績表 (記入例)'!AB21))),"")</f>
        <v>土</v>
      </c>
      <c r="AC22" s="214" t="str">
        <f>IFERROR(IF(COUNTIF(BD!$F$3:$F$281,'週休2日計画実績表 (記入例)'!AC21)&gt;0,"休",IF(OR(WEEKDAY(AC21)=1,WEEKDAY(AC21)=7),TEXT(AC21,"aaa"),IF(COUNTIF(BD!$B$3:$B$548,'週休2日計画実績表 (記入例)'!AC21)&gt;0,"祝",'週休2日計画実績表 (記入例)'!AC21))),"")</f>
        <v>日</v>
      </c>
      <c r="AD22" s="214">
        <f>IFERROR(IF(COUNTIF(BD!$F$3:$F$281,'週休2日計画実績表 (記入例)'!AD21)&gt;0,"休",IF(OR(WEEKDAY(AD21)=1,WEEKDAY(AD21)=7),TEXT(AD21,"aaa"),IF(COUNTIF(BD!$B$3:$B$548,'週休2日計画実績表 (記入例)'!AD21)&gt;0,"祝",'週休2日計画実績表 (記入例)'!AD21))),"")</f>
        <v>45593</v>
      </c>
      <c r="AE22" s="214">
        <f>IFERROR(IF(COUNTIF(BD!$F$3:$F$281,'週休2日計画実績表 (記入例)'!AE21)&gt;0,"休",IF(OR(WEEKDAY(AE21)=1,WEEKDAY(AE21)=7),TEXT(AE21,"aaa"),IF(COUNTIF(BD!$B$3:$B$548,'週休2日計画実績表 (記入例)'!AE21)&gt;0,"祝",'週休2日計画実績表 (記入例)'!AE21))),"")</f>
        <v>45594</v>
      </c>
      <c r="AF22" s="214">
        <f>IFERROR(IF(COUNTIF(BD!$F$3:$F$281,'週休2日計画実績表 (記入例)'!AF21)&gt;0,"休",IF(OR(WEEKDAY(AF21)=1,WEEKDAY(AF21)=7),TEXT(AF21,"aaa"),IF(COUNTIF(BD!$B$3:$B$548,'週休2日計画実績表 (記入例)'!AF21)&gt;0,"祝",'週休2日計画実績表 (記入例)'!AF21))),"")</f>
        <v>45595</v>
      </c>
      <c r="AG22" s="214">
        <f>IFERROR(IF(COUNTIF(BD!$F$3:$F$281,'週休2日計画実績表 (記入例)'!AG21)&gt;0,"休",IF(OR(WEEKDAY(AG21)=1,WEEKDAY(AG21)=7),TEXT(AG21,"aaa"),IF(COUNTIF(BD!$B$3:$B$548,'週休2日計画実績表 (記入例)'!AG21)&gt;0,"祝",'週休2日計画実績表 (記入例)'!AG21))),"")</f>
        <v>45596</v>
      </c>
      <c r="AH22" s="503"/>
      <c r="AI22" s="504"/>
      <c r="AJ22" s="504"/>
      <c r="AK22" s="505"/>
      <c r="AL22" s="502"/>
      <c r="AM22" s="503"/>
      <c r="AN22" s="504"/>
      <c r="AO22" s="504"/>
      <c r="AP22" s="506"/>
      <c r="AQ22" s="215"/>
    </row>
    <row r="23" spans="2:44" ht="15" hidden="1" customHeight="1">
      <c r="B23" s="211"/>
      <c r="C23" s="214" t="str">
        <f t="shared" ref="C23:F23" si="4">IF(OR(C22="",C22="休"),"","有")</f>
        <v>有</v>
      </c>
      <c r="D23" s="214" t="str">
        <f t="shared" si="4"/>
        <v>有</v>
      </c>
      <c r="E23" s="214" t="str">
        <f t="shared" si="4"/>
        <v>有</v>
      </c>
      <c r="F23" s="214" t="str">
        <f t="shared" si="4"/>
        <v>有</v>
      </c>
      <c r="G23" s="214" t="str">
        <f>IF(OR(G22="",G22="休"),"","有")</f>
        <v>有</v>
      </c>
      <c r="H23" s="214" t="str">
        <f t="shared" ref="H23:AG23" si="5">IF(OR(H22="",H22="休"),"","有")</f>
        <v>有</v>
      </c>
      <c r="I23" s="214" t="str">
        <f t="shared" si="5"/>
        <v>有</v>
      </c>
      <c r="J23" s="214" t="str">
        <f t="shared" si="5"/>
        <v>有</v>
      </c>
      <c r="K23" s="214" t="str">
        <f t="shared" si="5"/>
        <v>有</v>
      </c>
      <c r="L23" s="214" t="str">
        <f t="shared" si="5"/>
        <v>有</v>
      </c>
      <c r="M23" s="214" t="str">
        <f t="shared" si="5"/>
        <v>有</v>
      </c>
      <c r="N23" s="214" t="str">
        <f t="shared" si="5"/>
        <v>有</v>
      </c>
      <c r="O23" s="214" t="str">
        <f t="shared" si="5"/>
        <v>有</v>
      </c>
      <c r="P23" s="214" t="str">
        <f t="shared" si="5"/>
        <v>有</v>
      </c>
      <c r="Q23" s="214" t="str">
        <f t="shared" si="5"/>
        <v>有</v>
      </c>
      <c r="R23" s="214" t="str">
        <f t="shared" si="5"/>
        <v>有</v>
      </c>
      <c r="S23" s="214" t="str">
        <f t="shared" si="5"/>
        <v>有</v>
      </c>
      <c r="T23" s="214" t="str">
        <f t="shared" si="5"/>
        <v>有</v>
      </c>
      <c r="U23" s="214" t="str">
        <f t="shared" si="5"/>
        <v>有</v>
      </c>
      <c r="V23" s="214" t="str">
        <f t="shared" si="5"/>
        <v>有</v>
      </c>
      <c r="W23" s="214" t="str">
        <f t="shared" si="5"/>
        <v>有</v>
      </c>
      <c r="X23" s="214" t="str">
        <f t="shared" si="5"/>
        <v>有</v>
      </c>
      <c r="Y23" s="214" t="str">
        <f t="shared" si="5"/>
        <v>有</v>
      </c>
      <c r="Z23" s="214" t="str">
        <f t="shared" si="5"/>
        <v>有</v>
      </c>
      <c r="AA23" s="214" t="str">
        <f t="shared" si="5"/>
        <v>有</v>
      </c>
      <c r="AB23" s="214" t="str">
        <f t="shared" si="5"/>
        <v>有</v>
      </c>
      <c r="AC23" s="214" t="str">
        <f t="shared" si="5"/>
        <v>有</v>
      </c>
      <c r="AD23" s="214" t="str">
        <f t="shared" si="5"/>
        <v>有</v>
      </c>
      <c r="AE23" s="214" t="str">
        <f t="shared" si="5"/>
        <v>有</v>
      </c>
      <c r="AF23" s="214" t="str">
        <f t="shared" si="5"/>
        <v>有</v>
      </c>
      <c r="AG23" s="233" t="str">
        <f t="shared" si="5"/>
        <v>有</v>
      </c>
      <c r="AH23" s="503"/>
      <c r="AI23" s="504"/>
      <c r="AJ23" s="504"/>
      <c r="AK23" s="505"/>
      <c r="AL23" s="502"/>
      <c r="AM23" s="503"/>
      <c r="AN23" s="504"/>
      <c r="AO23" s="504"/>
      <c r="AP23" s="506"/>
      <c r="AQ23" s="215"/>
    </row>
    <row r="24" spans="2:44" s="220" customFormat="1" ht="60" customHeight="1">
      <c r="B24" s="216" t="str">
        <f>IF(C20="","","行事")</f>
        <v>行事</v>
      </c>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8"/>
      <c r="AH24" s="503"/>
      <c r="AI24" s="504"/>
      <c r="AJ24" s="504"/>
      <c r="AK24" s="505"/>
      <c r="AL24" s="502"/>
      <c r="AM24" s="503"/>
      <c r="AN24" s="504"/>
      <c r="AO24" s="504"/>
      <c r="AP24" s="506"/>
      <c r="AQ24" s="219"/>
    </row>
    <row r="25" spans="2:44" s="224" customFormat="1" ht="15" customHeight="1">
      <c r="B25" s="211" t="str">
        <f>IF(C20="","","計画")</f>
        <v>計画</v>
      </c>
      <c r="C25" s="221"/>
      <c r="D25" s="221"/>
      <c r="E25" s="221"/>
      <c r="F25" s="221"/>
      <c r="G25" s="221" t="s">
        <v>367</v>
      </c>
      <c r="H25" s="221" t="s">
        <v>367</v>
      </c>
      <c r="I25" s="221"/>
      <c r="J25" s="221"/>
      <c r="K25" s="221"/>
      <c r="L25" s="221"/>
      <c r="M25" s="221"/>
      <c r="N25" s="221" t="s">
        <v>367</v>
      </c>
      <c r="O25" s="221" t="s">
        <v>367</v>
      </c>
      <c r="P25" s="221"/>
      <c r="Q25" s="221"/>
      <c r="R25" s="221"/>
      <c r="S25" s="221"/>
      <c r="T25" s="221"/>
      <c r="U25" s="221" t="s">
        <v>367</v>
      </c>
      <c r="V25" s="221" t="s">
        <v>367</v>
      </c>
      <c r="W25" s="221"/>
      <c r="X25" s="221"/>
      <c r="Y25" s="221"/>
      <c r="Z25" s="221"/>
      <c r="AA25" s="221"/>
      <c r="AB25" s="221" t="s">
        <v>367</v>
      </c>
      <c r="AC25" s="221" t="s">
        <v>367</v>
      </c>
      <c r="AD25" s="221"/>
      <c r="AE25" s="221"/>
      <c r="AF25" s="221"/>
      <c r="AG25" s="221"/>
      <c r="AH25" s="211">
        <f>IF(C20="","",COUNTIF(C25:AG25,"○"))</f>
        <v>8</v>
      </c>
      <c r="AI25" s="221">
        <f>IF(C20="","",COUNTA(C21:AG21)-COUNTIF(C23:AG23,"")-COUNTIF(C25:AG25,"/"))</f>
        <v>31</v>
      </c>
      <c r="AJ25" s="222">
        <f>IF(C20="","",IFERROR(AH25/AI25,""))</f>
        <v>0.25806451612903225</v>
      </c>
      <c r="AK25" s="223" t="str">
        <f>IF(C20="","",IF(AI25=0,"",IF(COUNTIFS(C22:AG22,"日",C25:AG25,"")+COUNTIFS(C22:AG22,"日",C25:AG25,"○")+COUNTIFS(C22:AG22,"土",C25:AG25,"")+COUNTIFS(C22:AG22,"土",C25:AG25,"○")&lt;=COUNTIF(C25:AG25,"○"),"○",IF(AH25/AI25&gt;=2/7,"○","-"))))</f>
        <v>○</v>
      </c>
      <c r="AM25" s="211">
        <f>IF(C20="","",AM17+AH25)</f>
        <v>8</v>
      </c>
      <c r="AN25" s="221">
        <f>IF(C20="","",AN17+AI25)</f>
        <v>32</v>
      </c>
      <c r="AO25" s="222">
        <f>IFERROR(AM25/AN25,"")</f>
        <v>0.25</v>
      </c>
      <c r="AP25" s="225" t="str">
        <f>IF(C20="","",IF(C28="",IF(AM25/AN25&gt;=2/7,"OK","NG"),""))</f>
        <v/>
      </c>
      <c r="AQ25" s="226"/>
    </row>
    <row r="26" spans="2:44" s="224" customFormat="1" ht="15" customHeight="1" thickBot="1">
      <c r="B26" s="227" t="str">
        <f>IF(C20="","","実施")</f>
        <v>実施</v>
      </c>
      <c r="C26" s="228"/>
      <c r="D26" s="228"/>
      <c r="E26" s="228"/>
      <c r="F26" s="228"/>
      <c r="G26" s="228" t="s">
        <v>368</v>
      </c>
      <c r="H26" s="228" t="s">
        <v>368</v>
      </c>
      <c r="I26" s="228"/>
      <c r="J26" s="228"/>
      <c r="K26" s="228"/>
      <c r="L26" s="228"/>
      <c r="M26" s="228"/>
      <c r="N26" s="228" t="s">
        <v>368</v>
      </c>
      <c r="O26" s="228" t="s">
        <v>368</v>
      </c>
      <c r="P26" s="228"/>
      <c r="Q26" s="228"/>
      <c r="R26" s="228"/>
      <c r="S26" s="228"/>
      <c r="T26" s="228"/>
      <c r="U26" s="228" t="s">
        <v>368</v>
      </c>
      <c r="V26" s="228" t="s">
        <v>368</v>
      </c>
      <c r="W26" s="228"/>
      <c r="X26" s="228"/>
      <c r="Y26" s="228"/>
      <c r="Z26" s="228"/>
      <c r="AA26" s="228"/>
      <c r="AB26" s="228" t="s">
        <v>368</v>
      </c>
      <c r="AC26" s="228" t="s">
        <v>368</v>
      </c>
      <c r="AD26" s="228"/>
      <c r="AE26" s="228"/>
      <c r="AF26" s="228"/>
      <c r="AG26" s="234"/>
      <c r="AH26" s="227">
        <f>IF(C20="","",COUNTIF(C26:AG26,"●"))</f>
        <v>8</v>
      </c>
      <c r="AI26" s="228">
        <f>IF(C20="","",COUNTA(C21:AG21)-COUNTIF(C23:AG23,"")-COUNTIF(C26:AG26,"/"))</f>
        <v>31</v>
      </c>
      <c r="AJ26" s="229">
        <f>IF(C20="","",IFERROR(AH26/AI26,""))</f>
        <v>0.25806451612903225</v>
      </c>
      <c r="AK26" s="230" t="str">
        <f>IF(C20="","",IF(AI26=0,"",IF(COUNTIFS(C22:AG22,"日",C26:AG26,"")+COUNTIFS(C22:AG22,"日",C26:AG26,"●")+COUNTIFS(C22:AG22,"土",C26:AG26,"")+COUNTIFS(C22:AG22,"土",C26:AG26,"●")&lt;=COUNTIF(C26:AG26,"●"),"○",IF(AH26/AI26&gt;=2/7,"○","-"))))</f>
        <v>○</v>
      </c>
      <c r="AM26" s="227">
        <f>IF(C20="","",AM18+AH26)</f>
        <v>8</v>
      </c>
      <c r="AN26" s="228">
        <f>IF(C20="","",AN18+AI26)</f>
        <v>32</v>
      </c>
      <c r="AO26" s="229">
        <f>IFERROR(AM26/AN26,"")</f>
        <v>0.25</v>
      </c>
      <c r="AP26" s="231" t="str">
        <f>IF(C20="","",IF(C28="",IF(AM26/AN26&gt;=2/7,"OK","NG"),""))</f>
        <v/>
      </c>
      <c r="AQ26" s="215"/>
    </row>
    <row r="27" spans="2:44" ht="18" customHeight="1" thickBot="1">
      <c r="AP27" s="224"/>
      <c r="AQ27" s="232"/>
    </row>
    <row r="28" spans="2:44" ht="16.899999999999999" customHeight="1">
      <c r="B28" s="210" t="str">
        <f>IF(C28="","","月")</f>
        <v>月</v>
      </c>
      <c r="C28" s="496">
        <f>IFERROR(IF(EOMONTH(C20,0)+1&gt;$L$5,"",EOMONTH(C20,0)+1),"")</f>
        <v>45597</v>
      </c>
      <c r="D28" s="497"/>
      <c r="E28" s="497"/>
      <c r="F28" s="497"/>
      <c r="G28" s="497"/>
      <c r="H28" s="497"/>
      <c r="I28" s="497"/>
      <c r="J28" s="497"/>
      <c r="K28" s="497"/>
      <c r="L28" s="497"/>
      <c r="M28" s="497"/>
      <c r="N28" s="497"/>
      <c r="O28" s="497"/>
      <c r="P28" s="497"/>
      <c r="Q28" s="497"/>
      <c r="R28" s="497"/>
      <c r="S28" s="497"/>
      <c r="T28" s="497"/>
      <c r="U28" s="497"/>
      <c r="V28" s="497"/>
      <c r="W28" s="497"/>
      <c r="X28" s="497"/>
      <c r="Y28" s="497"/>
      <c r="Z28" s="497"/>
      <c r="AA28" s="497"/>
      <c r="AB28" s="497"/>
      <c r="AC28" s="497"/>
      <c r="AD28" s="497"/>
      <c r="AE28" s="497"/>
      <c r="AF28" s="497"/>
      <c r="AG28" s="497"/>
      <c r="AH28" s="498" t="str">
        <f>IF(C28="","","月単位")</f>
        <v>月単位</v>
      </c>
      <c r="AI28" s="499"/>
      <c r="AJ28" s="499"/>
      <c r="AK28" s="500"/>
      <c r="AL28" s="501"/>
      <c r="AM28" s="498" t="str">
        <f>IF(C28="","","累計")</f>
        <v>累計</v>
      </c>
      <c r="AN28" s="499"/>
      <c r="AO28" s="499"/>
      <c r="AP28" s="500"/>
    </row>
    <row r="29" spans="2:44" ht="15" customHeight="1">
      <c r="B29" s="211" t="str">
        <f>IF(C28="","","日")</f>
        <v>日</v>
      </c>
      <c r="C29" s="212">
        <f>IF($C28="","",IF($C28+COLUMN(C29)-COLUMN($B29)-1&gt;$L$5,"",IF($C28+COLUMN(C29)-COLUMN($B29)-1&gt;=EOMONTH($C28,0)+1,"",$C28+COLUMN(C29)-COLUMN($B29)-1)))</f>
        <v>45597</v>
      </c>
      <c r="D29" s="212">
        <f t="shared" ref="D29:AG29" si="6">IF($C28="","",IF($C28+COLUMN(D29)-COLUMN($B29)-1&gt;$L$5,"",IF($C28+COLUMN(D29)-COLUMN($B29)-1&gt;=EOMONTH($C28,0)+1,"",$C28+COLUMN(D29)-COLUMN($B29)-1)))</f>
        <v>45598</v>
      </c>
      <c r="E29" s="212">
        <f t="shared" si="6"/>
        <v>45599</v>
      </c>
      <c r="F29" s="212">
        <f t="shared" si="6"/>
        <v>45600</v>
      </c>
      <c r="G29" s="212">
        <f t="shared" si="6"/>
        <v>45601</v>
      </c>
      <c r="H29" s="212">
        <f t="shared" si="6"/>
        <v>45602</v>
      </c>
      <c r="I29" s="212">
        <f t="shared" si="6"/>
        <v>45603</v>
      </c>
      <c r="J29" s="212">
        <f t="shared" si="6"/>
        <v>45604</v>
      </c>
      <c r="K29" s="212">
        <f t="shared" si="6"/>
        <v>45605</v>
      </c>
      <c r="L29" s="212">
        <f t="shared" si="6"/>
        <v>45606</v>
      </c>
      <c r="M29" s="212">
        <f t="shared" si="6"/>
        <v>45607</v>
      </c>
      <c r="N29" s="212">
        <f t="shared" si="6"/>
        <v>45608</v>
      </c>
      <c r="O29" s="212">
        <f t="shared" si="6"/>
        <v>45609</v>
      </c>
      <c r="P29" s="212">
        <f t="shared" si="6"/>
        <v>45610</v>
      </c>
      <c r="Q29" s="212">
        <f t="shared" si="6"/>
        <v>45611</v>
      </c>
      <c r="R29" s="212">
        <f t="shared" si="6"/>
        <v>45612</v>
      </c>
      <c r="S29" s="212">
        <f t="shared" si="6"/>
        <v>45613</v>
      </c>
      <c r="T29" s="212">
        <f t="shared" si="6"/>
        <v>45614</v>
      </c>
      <c r="U29" s="212">
        <f t="shared" si="6"/>
        <v>45615</v>
      </c>
      <c r="V29" s="212">
        <f t="shared" si="6"/>
        <v>45616</v>
      </c>
      <c r="W29" s="212">
        <f t="shared" si="6"/>
        <v>45617</v>
      </c>
      <c r="X29" s="212">
        <f t="shared" si="6"/>
        <v>45618</v>
      </c>
      <c r="Y29" s="212">
        <f t="shared" si="6"/>
        <v>45619</v>
      </c>
      <c r="Z29" s="212">
        <f t="shared" si="6"/>
        <v>45620</v>
      </c>
      <c r="AA29" s="212">
        <f t="shared" si="6"/>
        <v>45621</v>
      </c>
      <c r="AB29" s="212">
        <f t="shared" si="6"/>
        <v>45622</v>
      </c>
      <c r="AC29" s="212">
        <f t="shared" si="6"/>
        <v>45623</v>
      </c>
      <c r="AD29" s="212">
        <f t="shared" si="6"/>
        <v>45624</v>
      </c>
      <c r="AE29" s="212">
        <f t="shared" si="6"/>
        <v>45625</v>
      </c>
      <c r="AF29" s="212">
        <f t="shared" si="6"/>
        <v>45626</v>
      </c>
      <c r="AG29" s="213" t="str">
        <f t="shared" si="6"/>
        <v/>
      </c>
      <c r="AH29" s="503" t="str">
        <f>IF(C28="","","　閉所日数計")</f>
        <v>　閉所日数計</v>
      </c>
      <c r="AI29" s="504" t="str">
        <f>IF(C28="","","　対象日数計")</f>
        <v>　対象日数計</v>
      </c>
      <c r="AJ29" s="504" t="str">
        <f>IF(C28="","","　現場閉所率")</f>
        <v>　現場閉所率</v>
      </c>
      <c r="AK29" s="505" t="str">
        <f>IF(C28="","","　達成状況")</f>
        <v>　達成状況</v>
      </c>
      <c r="AL29" s="502"/>
      <c r="AM29" s="503" t="str">
        <f>IF(C28="","","　閉所日数計")</f>
        <v>　閉所日数計</v>
      </c>
      <c r="AN29" s="504" t="str">
        <f>IF(C28="","","　対象日数計")</f>
        <v>　対象日数計</v>
      </c>
      <c r="AO29" s="504" t="str">
        <f>IF(C28="","","　現場閉所率")</f>
        <v>　現場閉所率</v>
      </c>
      <c r="AP29" s="506" t="str">
        <f>IF(C28="","",IF(C36="","　達成状況",""))</f>
        <v/>
      </c>
    </row>
    <row r="30" spans="2:44" ht="15" customHeight="1">
      <c r="B30" s="211" t="str">
        <f>IF(C28="","","曜日")</f>
        <v>曜日</v>
      </c>
      <c r="C30" s="214">
        <f>IFERROR(IF(COUNTIF(BD!$F$3:$F$281,'週休2日計画実績表 (記入例)'!C29)&gt;0,"休",IF(OR(WEEKDAY(C29)=1,WEEKDAY(C29)=7),TEXT(C29,"aaa"),IF(COUNTIF(BD!$B$3:$B$548,'週休2日計画実績表 (記入例)'!C29)&gt;0,"祝",'週休2日計画実績表 (記入例)'!C29))),"")</f>
        <v>45597</v>
      </c>
      <c r="D30" s="214" t="str">
        <f>IFERROR(IF(COUNTIF(BD!$F$3:$F$281,'週休2日計画実績表 (記入例)'!D29)&gt;0,"休",IF(OR(WEEKDAY(D29)=1,WEEKDAY(D29)=7),TEXT(D29,"aaa"),IF(COUNTIF(BD!$B$3:$B$548,'週休2日計画実績表 (記入例)'!D29)&gt;0,"祝",'週休2日計画実績表 (記入例)'!D29))),"")</f>
        <v>土</v>
      </c>
      <c r="E30" s="214" t="str">
        <f>IFERROR(IF(COUNTIF(BD!$F$3:$F$281,'週休2日計画実績表 (記入例)'!E29)&gt;0,"休",IF(OR(WEEKDAY(E29)=1,WEEKDAY(E29)=7),TEXT(E29,"aaa"),IF(COUNTIF(BD!$B$3:$B$548,'週休2日計画実績表 (記入例)'!E29)&gt;0,"祝",'週休2日計画実績表 (記入例)'!E29))),"")</f>
        <v>日</v>
      </c>
      <c r="F30" s="214" t="str">
        <f>IFERROR(IF(COUNTIF(BD!$F$3:$F$281,'週休2日計画実績表 (記入例)'!F29)&gt;0,"休",IF(OR(WEEKDAY(F29)=1,WEEKDAY(F29)=7),TEXT(F29,"aaa"),IF(COUNTIF(BD!$B$3:$B$548,'週休2日計画実績表 (記入例)'!F29)&gt;0,"祝",'週休2日計画実績表 (記入例)'!F29))),"")</f>
        <v>祝</v>
      </c>
      <c r="G30" s="214">
        <f>IFERROR(IF(COUNTIF(BD!$F$3:$F$281,'週休2日計画実績表 (記入例)'!G29)&gt;0,"休",IF(OR(WEEKDAY(G29)=1,WEEKDAY(G29)=7),TEXT(G29,"aaa"),IF(COUNTIF(BD!$B$3:$B$548,'週休2日計画実績表 (記入例)'!G29)&gt;0,"祝",'週休2日計画実績表 (記入例)'!G29))),"")</f>
        <v>45601</v>
      </c>
      <c r="H30" s="214">
        <f>IFERROR(IF(COUNTIF(BD!$F$3:$F$281,'週休2日計画実績表 (記入例)'!H29)&gt;0,"休",IF(OR(WEEKDAY(H29)=1,WEEKDAY(H29)=7),TEXT(H29,"aaa"),IF(COUNTIF(BD!$B$3:$B$548,'週休2日計画実績表 (記入例)'!H29)&gt;0,"祝",'週休2日計画実績表 (記入例)'!H29))),"")</f>
        <v>45602</v>
      </c>
      <c r="I30" s="214">
        <f>IFERROR(IF(COUNTIF(BD!$F$3:$F$281,'週休2日計画実績表 (記入例)'!I29)&gt;0,"休",IF(OR(WEEKDAY(I29)=1,WEEKDAY(I29)=7),TEXT(I29,"aaa"),IF(COUNTIF(BD!$B$3:$B$548,'週休2日計画実績表 (記入例)'!I29)&gt;0,"祝",'週休2日計画実績表 (記入例)'!I29))),"")</f>
        <v>45603</v>
      </c>
      <c r="J30" s="214">
        <f>IFERROR(IF(COUNTIF(BD!$F$3:$F$281,'週休2日計画実績表 (記入例)'!J29)&gt;0,"休",IF(OR(WEEKDAY(J29)=1,WEEKDAY(J29)=7),TEXT(J29,"aaa"),IF(COUNTIF(BD!$B$3:$B$548,'週休2日計画実績表 (記入例)'!J29)&gt;0,"祝",'週休2日計画実績表 (記入例)'!J29))),"")</f>
        <v>45604</v>
      </c>
      <c r="K30" s="214" t="str">
        <f>IFERROR(IF(COUNTIF(BD!$F$3:$F$281,'週休2日計画実績表 (記入例)'!K29)&gt;0,"休",IF(OR(WEEKDAY(K29)=1,WEEKDAY(K29)=7),TEXT(K29,"aaa"),IF(COUNTIF(BD!$B$3:$B$548,'週休2日計画実績表 (記入例)'!K29)&gt;0,"祝",'週休2日計画実績表 (記入例)'!K29))),"")</f>
        <v>土</v>
      </c>
      <c r="L30" s="214" t="str">
        <f>IFERROR(IF(COUNTIF(BD!$F$3:$F$281,'週休2日計画実績表 (記入例)'!L29)&gt;0,"休",IF(OR(WEEKDAY(L29)=1,WEEKDAY(L29)=7),TEXT(L29,"aaa"),IF(COUNTIF(BD!$B$3:$B$548,'週休2日計画実績表 (記入例)'!L29)&gt;0,"祝",'週休2日計画実績表 (記入例)'!L29))),"")</f>
        <v>日</v>
      </c>
      <c r="M30" s="214">
        <f>IFERROR(IF(COUNTIF(BD!$F$3:$F$281,'週休2日計画実績表 (記入例)'!M29)&gt;0,"休",IF(OR(WEEKDAY(M29)=1,WEEKDAY(M29)=7),TEXT(M29,"aaa"),IF(COUNTIF(BD!$B$3:$B$548,'週休2日計画実績表 (記入例)'!M29)&gt;0,"祝",'週休2日計画実績表 (記入例)'!M29))),"")</f>
        <v>45607</v>
      </c>
      <c r="N30" s="214">
        <f>IFERROR(IF(COUNTIF(BD!$F$3:$F$281,'週休2日計画実績表 (記入例)'!N29)&gt;0,"休",IF(OR(WEEKDAY(N29)=1,WEEKDAY(N29)=7),TEXT(N29,"aaa"),IF(COUNTIF(BD!$B$3:$B$548,'週休2日計画実績表 (記入例)'!N29)&gt;0,"祝",'週休2日計画実績表 (記入例)'!N29))),"")</f>
        <v>45608</v>
      </c>
      <c r="O30" s="214">
        <f>IFERROR(IF(COUNTIF(BD!$F$3:$F$281,'週休2日計画実績表 (記入例)'!O29)&gt;0,"休",IF(OR(WEEKDAY(O29)=1,WEEKDAY(O29)=7),TEXT(O29,"aaa"),IF(COUNTIF(BD!$B$3:$B$548,'週休2日計画実績表 (記入例)'!O29)&gt;0,"祝",'週休2日計画実績表 (記入例)'!O29))),"")</f>
        <v>45609</v>
      </c>
      <c r="P30" s="214">
        <f>IFERROR(IF(COUNTIF(BD!$F$3:$F$281,'週休2日計画実績表 (記入例)'!P29)&gt;0,"休",IF(OR(WEEKDAY(P29)=1,WEEKDAY(P29)=7),TEXT(P29,"aaa"),IF(COUNTIF(BD!$B$3:$B$548,'週休2日計画実績表 (記入例)'!P29)&gt;0,"祝",'週休2日計画実績表 (記入例)'!P29))),"")</f>
        <v>45610</v>
      </c>
      <c r="Q30" s="214">
        <f>IFERROR(IF(COUNTIF(BD!$F$3:$F$281,'週休2日計画実績表 (記入例)'!Q29)&gt;0,"休",IF(OR(WEEKDAY(Q29)=1,WEEKDAY(Q29)=7),TEXT(Q29,"aaa"),IF(COUNTIF(BD!$B$3:$B$548,'週休2日計画実績表 (記入例)'!Q29)&gt;0,"祝",'週休2日計画実績表 (記入例)'!Q29))),"")</f>
        <v>45611</v>
      </c>
      <c r="R30" s="214" t="str">
        <f>IFERROR(IF(COUNTIF(BD!$F$3:$F$281,'週休2日計画実績表 (記入例)'!R29)&gt;0,"休",IF(OR(WEEKDAY(R29)=1,WEEKDAY(R29)=7),TEXT(R29,"aaa"),IF(COUNTIF(BD!$B$3:$B$548,'週休2日計画実績表 (記入例)'!R29)&gt;0,"祝",'週休2日計画実績表 (記入例)'!R29))),"")</f>
        <v>土</v>
      </c>
      <c r="S30" s="214" t="str">
        <f>IFERROR(IF(COUNTIF(BD!$F$3:$F$281,'週休2日計画実績表 (記入例)'!S29)&gt;0,"休",IF(OR(WEEKDAY(S29)=1,WEEKDAY(S29)=7),TEXT(S29,"aaa"),IF(COUNTIF(BD!$B$3:$B$548,'週休2日計画実績表 (記入例)'!S29)&gt;0,"祝",'週休2日計画実績表 (記入例)'!S29))),"")</f>
        <v>日</v>
      </c>
      <c r="T30" s="214">
        <f>IFERROR(IF(COUNTIF(BD!$F$3:$F$281,'週休2日計画実績表 (記入例)'!T29)&gt;0,"休",IF(OR(WEEKDAY(T29)=1,WEEKDAY(T29)=7),TEXT(T29,"aaa"),IF(COUNTIF(BD!$B$3:$B$548,'週休2日計画実績表 (記入例)'!T29)&gt;0,"祝",'週休2日計画実績表 (記入例)'!T29))),"")</f>
        <v>45614</v>
      </c>
      <c r="U30" s="214">
        <f>IFERROR(IF(COUNTIF(BD!$F$3:$F$281,'週休2日計画実績表 (記入例)'!U29)&gt;0,"休",IF(OR(WEEKDAY(U29)=1,WEEKDAY(U29)=7),TEXT(U29,"aaa"),IF(COUNTIF(BD!$B$3:$B$548,'週休2日計画実績表 (記入例)'!U29)&gt;0,"祝",'週休2日計画実績表 (記入例)'!U29))),"")</f>
        <v>45615</v>
      </c>
      <c r="V30" s="214">
        <f>IFERROR(IF(COUNTIF(BD!$F$3:$F$281,'週休2日計画実績表 (記入例)'!V29)&gt;0,"休",IF(OR(WEEKDAY(V29)=1,WEEKDAY(V29)=7),TEXT(V29,"aaa"),IF(COUNTIF(BD!$B$3:$B$548,'週休2日計画実績表 (記入例)'!V29)&gt;0,"祝",'週休2日計画実績表 (記入例)'!V29))),"")</f>
        <v>45616</v>
      </c>
      <c r="W30" s="214">
        <f>IFERROR(IF(COUNTIF(BD!$F$3:$F$281,'週休2日計画実績表 (記入例)'!W29)&gt;0,"休",IF(OR(WEEKDAY(W29)=1,WEEKDAY(W29)=7),TEXT(W29,"aaa"),IF(COUNTIF(BD!$B$3:$B$548,'週休2日計画実績表 (記入例)'!W29)&gt;0,"祝",'週休2日計画実績表 (記入例)'!W29))),"")</f>
        <v>45617</v>
      </c>
      <c r="X30" s="214">
        <f>IFERROR(IF(COUNTIF(BD!$F$3:$F$281,'週休2日計画実績表 (記入例)'!X29)&gt;0,"休",IF(OR(WEEKDAY(X29)=1,WEEKDAY(X29)=7),TEXT(X29,"aaa"),IF(COUNTIF(BD!$B$3:$B$548,'週休2日計画実績表 (記入例)'!X29)&gt;0,"祝",'週休2日計画実績表 (記入例)'!X29))),"")</f>
        <v>45618</v>
      </c>
      <c r="Y30" s="214" t="str">
        <f>IFERROR(IF(COUNTIF(BD!$F$3:$F$281,'週休2日計画実績表 (記入例)'!Y29)&gt;0,"休",IF(OR(WEEKDAY(Y29)=1,WEEKDAY(Y29)=7),TEXT(Y29,"aaa"),IF(COUNTIF(BD!$B$3:$B$548,'週休2日計画実績表 (記入例)'!Y29)&gt;0,"祝",'週休2日計画実績表 (記入例)'!Y29))),"")</f>
        <v>土</v>
      </c>
      <c r="Z30" s="214" t="str">
        <f>IFERROR(IF(COUNTIF(BD!$F$3:$F$281,'週休2日計画実績表 (記入例)'!Z29)&gt;0,"休",IF(OR(WEEKDAY(Z29)=1,WEEKDAY(Z29)=7),TEXT(Z29,"aaa"),IF(COUNTIF(BD!$B$3:$B$548,'週休2日計画実績表 (記入例)'!Z29)&gt;0,"祝",'週休2日計画実績表 (記入例)'!Z29))),"")</f>
        <v>日</v>
      </c>
      <c r="AA30" s="214">
        <f>IFERROR(IF(COUNTIF(BD!$F$3:$F$281,'週休2日計画実績表 (記入例)'!AA29)&gt;0,"休",IF(OR(WEEKDAY(AA29)=1,WEEKDAY(AA29)=7),TEXT(AA29,"aaa"),IF(COUNTIF(BD!$B$3:$B$548,'週休2日計画実績表 (記入例)'!AA29)&gt;0,"祝",'週休2日計画実績表 (記入例)'!AA29))),"")</f>
        <v>45621</v>
      </c>
      <c r="AB30" s="214">
        <f>IFERROR(IF(COUNTIF(BD!$F$3:$F$281,'週休2日計画実績表 (記入例)'!AB29)&gt;0,"休",IF(OR(WEEKDAY(AB29)=1,WEEKDAY(AB29)=7),TEXT(AB29,"aaa"),IF(COUNTIF(BD!$B$3:$B$548,'週休2日計画実績表 (記入例)'!AB29)&gt;0,"祝",'週休2日計画実績表 (記入例)'!AB29))),"")</f>
        <v>45622</v>
      </c>
      <c r="AC30" s="214">
        <f>IFERROR(IF(COUNTIF(BD!$F$3:$F$281,'週休2日計画実績表 (記入例)'!AC29)&gt;0,"休",IF(OR(WEEKDAY(AC29)=1,WEEKDAY(AC29)=7),TEXT(AC29,"aaa"),IF(COUNTIF(BD!$B$3:$B$548,'週休2日計画実績表 (記入例)'!AC29)&gt;0,"祝",'週休2日計画実績表 (記入例)'!AC29))),"")</f>
        <v>45623</v>
      </c>
      <c r="AD30" s="214">
        <f>IFERROR(IF(COUNTIF(BD!$F$3:$F$281,'週休2日計画実績表 (記入例)'!AD29)&gt;0,"休",IF(OR(WEEKDAY(AD29)=1,WEEKDAY(AD29)=7),TEXT(AD29,"aaa"),IF(COUNTIF(BD!$B$3:$B$548,'週休2日計画実績表 (記入例)'!AD29)&gt;0,"祝",'週休2日計画実績表 (記入例)'!AD29))),"")</f>
        <v>45624</v>
      </c>
      <c r="AE30" s="214">
        <f>IFERROR(IF(COUNTIF(BD!$F$3:$F$281,'週休2日計画実績表 (記入例)'!AE29)&gt;0,"休",IF(OR(WEEKDAY(AE29)=1,WEEKDAY(AE29)=7),TEXT(AE29,"aaa"),IF(COUNTIF(BD!$B$3:$B$548,'週休2日計画実績表 (記入例)'!AE29)&gt;0,"祝",'週休2日計画実績表 (記入例)'!AE29))),"")</f>
        <v>45625</v>
      </c>
      <c r="AF30" s="214" t="str">
        <f>IFERROR(IF(COUNTIF(BD!$F$3:$F$281,'週休2日計画実績表 (記入例)'!AF29)&gt;0,"休",IF(OR(WEEKDAY(AF29)=1,WEEKDAY(AF29)=7),TEXT(AF29,"aaa"),IF(COUNTIF(BD!$B$3:$B$548,'週休2日計画実績表 (記入例)'!AF29)&gt;0,"祝",'週休2日計画実績表 (記入例)'!AF29))),"")</f>
        <v>土</v>
      </c>
      <c r="AG30" s="233" t="str">
        <f>IFERROR(IF(COUNTIF(BD!$F$3:$F$281,'週休2日計画実績表 (記入例)'!AG29)&gt;0,"休",IF(OR(WEEKDAY(AG29)=1,WEEKDAY(AG29)=7),TEXT(AG29,"aaa"),IF(COUNTIF(BD!$B$3:$B$548,'週休2日計画実績表 (記入例)'!AG29)&gt;0,"祝",'週休2日計画実績表 (記入例)'!AG29))),"")</f>
        <v/>
      </c>
      <c r="AH30" s="503"/>
      <c r="AI30" s="504"/>
      <c r="AJ30" s="504"/>
      <c r="AK30" s="505"/>
      <c r="AL30" s="502"/>
      <c r="AM30" s="503"/>
      <c r="AN30" s="504"/>
      <c r="AO30" s="504"/>
      <c r="AP30" s="506"/>
      <c r="AQ30" s="215"/>
    </row>
    <row r="31" spans="2:44" ht="15" hidden="1" customHeight="1">
      <c r="B31" s="211"/>
      <c r="C31" s="214" t="str">
        <f t="shared" ref="C31:F31" si="7">IF(OR(C30="",C30="休"),"","有")</f>
        <v>有</v>
      </c>
      <c r="D31" s="214" t="str">
        <f t="shared" si="7"/>
        <v>有</v>
      </c>
      <c r="E31" s="214" t="str">
        <f t="shared" si="7"/>
        <v>有</v>
      </c>
      <c r="F31" s="214" t="str">
        <f t="shared" si="7"/>
        <v>有</v>
      </c>
      <c r="G31" s="214" t="str">
        <f>IF(OR(G30="",G30="休"),"","有")</f>
        <v>有</v>
      </c>
      <c r="H31" s="214" t="str">
        <f t="shared" ref="H31:AG31" si="8">IF(OR(H30="",H30="休"),"","有")</f>
        <v>有</v>
      </c>
      <c r="I31" s="214" t="str">
        <f t="shared" si="8"/>
        <v>有</v>
      </c>
      <c r="J31" s="214" t="str">
        <f t="shared" si="8"/>
        <v>有</v>
      </c>
      <c r="K31" s="214" t="str">
        <f t="shared" si="8"/>
        <v>有</v>
      </c>
      <c r="L31" s="214" t="str">
        <f t="shared" si="8"/>
        <v>有</v>
      </c>
      <c r="M31" s="214" t="str">
        <f t="shared" si="8"/>
        <v>有</v>
      </c>
      <c r="N31" s="214" t="str">
        <f t="shared" si="8"/>
        <v>有</v>
      </c>
      <c r="O31" s="214" t="str">
        <f t="shared" si="8"/>
        <v>有</v>
      </c>
      <c r="P31" s="214" t="str">
        <f t="shared" si="8"/>
        <v>有</v>
      </c>
      <c r="Q31" s="214" t="str">
        <f t="shared" si="8"/>
        <v>有</v>
      </c>
      <c r="R31" s="214" t="str">
        <f t="shared" si="8"/>
        <v>有</v>
      </c>
      <c r="S31" s="214" t="str">
        <f t="shared" si="8"/>
        <v>有</v>
      </c>
      <c r="T31" s="214" t="str">
        <f t="shared" si="8"/>
        <v>有</v>
      </c>
      <c r="U31" s="214" t="str">
        <f t="shared" si="8"/>
        <v>有</v>
      </c>
      <c r="V31" s="214" t="str">
        <f t="shared" si="8"/>
        <v>有</v>
      </c>
      <c r="W31" s="214" t="str">
        <f t="shared" si="8"/>
        <v>有</v>
      </c>
      <c r="X31" s="214" t="str">
        <f t="shared" si="8"/>
        <v>有</v>
      </c>
      <c r="Y31" s="214" t="str">
        <f t="shared" si="8"/>
        <v>有</v>
      </c>
      <c r="Z31" s="214" t="str">
        <f t="shared" si="8"/>
        <v>有</v>
      </c>
      <c r="AA31" s="214" t="str">
        <f t="shared" si="8"/>
        <v>有</v>
      </c>
      <c r="AB31" s="214" t="str">
        <f t="shared" si="8"/>
        <v>有</v>
      </c>
      <c r="AC31" s="214" t="str">
        <f t="shared" si="8"/>
        <v>有</v>
      </c>
      <c r="AD31" s="214" t="str">
        <f t="shared" si="8"/>
        <v>有</v>
      </c>
      <c r="AE31" s="214" t="str">
        <f t="shared" si="8"/>
        <v>有</v>
      </c>
      <c r="AF31" s="214" t="str">
        <f t="shared" si="8"/>
        <v>有</v>
      </c>
      <c r="AG31" s="233" t="str">
        <f t="shared" si="8"/>
        <v/>
      </c>
      <c r="AH31" s="503"/>
      <c r="AI31" s="504"/>
      <c r="AJ31" s="504"/>
      <c r="AK31" s="505"/>
      <c r="AL31" s="502"/>
      <c r="AM31" s="503"/>
      <c r="AN31" s="504"/>
      <c r="AO31" s="504"/>
      <c r="AP31" s="506"/>
      <c r="AQ31" s="215"/>
    </row>
    <row r="32" spans="2:44" s="220" customFormat="1" ht="60" customHeight="1">
      <c r="B32" s="216" t="str">
        <f>IF(C28="","","行事")</f>
        <v>行事</v>
      </c>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8"/>
      <c r="AH32" s="503"/>
      <c r="AI32" s="504"/>
      <c r="AJ32" s="504"/>
      <c r="AK32" s="505"/>
      <c r="AL32" s="502"/>
      <c r="AM32" s="503"/>
      <c r="AN32" s="504"/>
      <c r="AO32" s="504"/>
      <c r="AP32" s="506"/>
      <c r="AQ32" s="219"/>
    </row>
    <row r="33" spans="2:43" s="224" customFormat="1" ht="15" customHeight="1">
      <c r="B33" s="211" t="str">
        <f>IF(C28="","","計画")</f>
        <v>計画</v>
      </c>
      <c r="C33" s="221"/>
      <c r="D33" s="221" t="s">
        <v>367</v>
      </c>
      <c r="E33" s="221" t="s">
        <v>367</v>
      </c>
      <c r="F33" s="221" t="s">
        <v>367</v>
      </c>
      <c r="G33" s="221"/>
      <c r="H33" s="221"/>
      <c r="I33" s="221"/>
      <c r="J33" s="221"/>
      <c r="K33" s="221" t="s">
        <v>367</v>
      </c>
      <c r="L33" s="221" t="s">
        <v>367</v>
      </c>
      <c r="M33" s="221"/>
      <c r="N33" s="221"/>
      <c r="O33" s="221"/>
      <c r="P33" s="221"/>
      <c r="Q33" s="221"/>
      <c r="R33" s="221" t="s">
        <v>367</v>
      </c>
      <c r="S33" s="221" t="s">
        <v>367</v>
      </c>
      <c r="T33" s="221"/>
      <c r="U33" s="221"/>
      <c r="V33" s="221"/>
      <c r="W33" s="221"/>
      <c r="X33" s="221"/>
      <c r="Y33" s="221" t="s">
        <v>367</v>
      </c>
      <c r="Z33" s="221" t="s">
        <v>367</v>
      </c>
      <c r="AA33" s="221"/>
      <c r="AB33" s="221"/>
      <c r="AC33" s="221"/>
      <c r="AD33" s="221"/>
      <c r="AE33" s="221"/>
      <c r="AF33" s="221" t="s">
        <v>367</v>
      </c>
      <c r="AG33" s="235"/>
      <c r="AH33" s="211">
        <f>IF(C28="","",COUNTIF(C33:AG33,"○"))</f>
        <v>10</v>
      </c>
      <c r="AI33" s="221">
        <f>IF(C28="","",COUNTA(C29:AG29)-COUNTIF(C31:AG31,"")-COUNTIF(C33:AG33,"/"))</f>
        <v>30</v>
      </c>
      <c r="AJ33" s="222">
        <f>IF(C28="","",IFERROR(AH33/AI33,""))</f>
        <v>0.33333333333333331</v>
      </c>
      <c r="AK33" s="223" t="str">
        <f>IF(C28="","",IF(AI33=0,"",IF(COUNTIFS(C30:AG30,"日",C33:AG33,"")+COUNTIFS(C30:AG30,"日",C33:AG33,"○")+COUNTIFS(C30:AG30,"土",C33:AG33,"")+COUNTIFS(C30:AG30,"土",C33:AG33,"○")&lt;=COUNTIF(C33:AG33,"○"),"○",IF(AH33/AI33&gt;=2/7,"○","-"))))</f>
        <v>○</v>
      </c>
      <c r="AM33" s="211">
        <f>IF(C28="","",AM25+AH33)</f>
        <v>18</v>
      </c>
      <c r="AN33" s="221">
        <f>IF(C28="","",AN25+AI33)</f>
        <v>62</v>
      </c>
      <c r="AO33" s="222">
        <f>IFERROR(AM33/AN33,"")</f>
        <v>0.29032258064516131</v>
      </c>
      <c r="AP33" s="225" t="str">
        <f>IF(C28="","",IF(C36="",IF(AM33/AN33&gt;=2/7,"OK","NG"),""))</f>
        <v/>
      </c>
      <c r="AQ33" s="226"/>
    </row>
    <row r="34" spans="2:43" s="224" customFormat="1" ht="15" customHeight="1" thickBot="1">
      <c r="B34" s="227" t="str">
        <f>IF(C28="","","実施")</f>
        <v>実施</v>
      </c>
      <c r="C34" s="228"/>
      <c r="D34" s="228" t="s">
        <v>368</v>
      </c>
      <c r="E34" s="228" t="s">
        <v>368</v>
      </c>
      <c r="F34" s="228" t="s">
        <v>368</v>
      </c>
      <c r="G34" s="228"/>
      <c r="H34" s="228"/>
      <c r="I34" s="228"/>
      <c r="J34" s="228"/>
      <c r="K34" s="228" t="s">
        <v>368</v>
      </c>
      <c r="L34" s="228" t="s">
        <v>368</v>
      </c>
      <c r="M34" s="228"/>
      <c r="N34" s="228"/>
      <c r="O34" s="228"/>
      <c r="P34" s="228"/>
      <c r="Q34" s="228"/>
      <c r="R34" s="228" t="s">
        <v>368</v>
      </c>
      <c r="S34" s="228" t="s">
        <v>368</v>
      </c>
      <c r="T34" s="228"/>
      <c r="U34" s="228"/>
      <c r="V34" s="228" t="s">
        <v>368</v>
      </c>
      <c r="W34" s="228"/>
      <c r="X34" s="228"/>
      <c r="Y34" s="228"/>
      <c r="Z34" s="228" t="s">
        <v>368</v>
      </c>
      <c r="AA34" s="228"/>
      <c r="AB34" s="228"/>
      <c r="AC34" s="228"/>
      <c r="AD34" s="228"/>
      <c r="AE34" s="228"/>
      <c r="AF34" s="228" t="s">
        <v>368</v>
      </c>
      <c r="AG34" s="234"/>
      <c r="AH34" s="227">
        <f>IF(C28="","",COUNTIF(C34:AG34,"●"))</f>
        <v>10</v>
      </c>
      <c r="AI34" s="228">
        <f>IF(C28="","",COUNTA(C29:AG29)-COUNTIF(C31:AG31,"")-COUNTIF(C34:AG34,"/"))</f>
        <v>30</v>
      </c>
      <c r="AJ34" s="229">
        <f>IF(C28="","",IFERROR(AH34/AI34,""))</f>
        <v>0.33333333333333331</v>
      </c>
      <c r="AK34" s="230" t="str">
        <f>IF(C28="","",IF(AI34=0,"",IF(COUNTIFS(C30:AG30,"日",C34:AG34,"")+COUNTIFS(C30:AG30,"日",C34:AG34,"●")+COUNTIFS(C30:AG30,"土",C34:AG34,"")+COUNTIFS(C30:AG30,"土",C34:AG34,"●")&lt;=COUNTIF(C34:AG34,"●"),"○",IF(AH34/AI34&gt;=2/7,"○","-"))))</f>
        <v>○</v>
      </c>
      <c r="AM34" s="227">
        <f>IF(C28="","",AM26+AH34)</f>
        <v>18</v>
      </c>
      <c r="AN34" s="228">
        <f>IF(C28="","",AN26+AI34)</f>
        <v>62</v>
      </c>
      <c r="AO34" s="229">
        <f>IFERROR(AM34/AN34,"")</f>
        <v>0.29032258064516131</v>
      </c>
      <c r="AP34" s="231" t="str">
        <f>IF(C28="","",IF(C36="",IF(AM34/AN34&gt;=2/7,"OK","NG"),""))</f>
        <v/>
      </c>
      <c r="AQ34" s="215"/>
    </row>
    <row r="35" spans="2:43" ht="18" customHeight="1" thickBot="1">
      <c r="AP35" s="224"/>
      <c r="AQ35" s="232"/>
    </row>
    <row r="36" spans="2:43" ht="16.899999999999999" customHeight="1">
      <c r="B36" s="210" t="str">
        <f>IF(C36="","","月")</f>
        <v>月</v>
      </c>
      <c r="C36" s="496">
        <f>IFERROR(IF(EOMONTH(C28,0)+1&gt;$L$5,"",EOMONTH(C28,0)+1),"")</f>
        <v>45627</v>
      </c>
      <c r="D36" s="497"/>
      <c r="E36" s="497"/>
      <c r="F36" s="497"/>
      <c r="G36" s="497"/>
      <c r="H36" s="497"/>
      <c r="I36" s="497"/>
      <c r="J36" s="497"/>
      <c r="K36" s="497"/>
      <c r="L36" s="497"/>
      <c r="M36" s="497"/>
      <c r="N36" s="497"/>
      <c r="O36" s="497"/>
      <c r="P36" s="497"/>
      <c r="Q36" s="497"/>
      <c r="R36" s="497"/>
      <c r="S36" s="497"/>
      <c r="T36" s="497"/>
      <c r="U36" s="497"/>
      <c r="V36" s="497"/>
      <c r="W36" s="497"/>
      <c r="X36" s="497"/>
      <c r="Y36" s="497"/>
      <c r="Z36" s="497"/>
      <c r="AA36" s="497"/>
      <c r="AB36" s="497"/>
      <c r="AC36" s="497"/>
      <c r="AD36" s="497"/>
      <c r="AE36" s="497"/>
      <c r="AF36" s="497"/>
      <c r="AG36" s="497"/>
      <c r="AH36" s="498" t="str">
        <f>IF(C36="","","月単位")</f>
        <v>月単位</v>
      </c>
      <c r="AI36" s="499"/>
      <c r="AJ36" s="499"/>
      <c r="AK36" s="500"/>
      <c r="AL36" s="501"/>
      <c r="AM36" s="498" t="str">
        <f>IF(C36="","","累計")</f>
        <v>累計</v>
      </c>
      <c r="AN36" s="499"/>
      <c r="AO36" s="499"/>
      <c r="AP36" s="500"/>
    </row>
    <row r="37" spans="2:43" ht="15" customHeight="1">
      <c r="B37" s="211" t="str">
        <f>IF(C36="","","日")</f>
        <v>日</v>
      </c>
      <c r="C37" s="212">
        <f>IF($C36="","",IF($C36+COLUMN(C37)-COLUMN($B37)-1&gt;$L$5,"",IF($C36+COLUMN(C37)-COLUMN($B37)-1&gt;=EOMONTH($C36,0)+1,"",$C36+COLUMN(C37)-COLUMN($B37)-1)))</f>
        <v>45627</v>
      </c>
      <c r="D37" s="212">
        <f t="shared" ref="D37:AG37" si="9">IF($C36="","",IF($C36+COLUMN(D37)-COLUMN($B37)-1&gt;$L$5,"",IF($C36+COLUMN(D37)-COLUMN($B37)-1&gt;=EOMONTH($C36,0)+1,"",$C36+COLUMN(D37)-COLUMN($B37)-1)))</f>
        <v>45628</v>
      </c>
      <c r="E37" s="212">
        <f t="shared" si="9"/>
        <v>45629</v>
      </c>
      <c r="F37" s="212">
        <f t="shared" si="9"/>
        <v>45630</v>
      </c>
      <c r="G37" s="212">
        <f t="shared" si="9"/>
        <v>45631</v>
      </c>
      <c r="H37" s="212">
        <f t="shared" si="9"/>
        <v>45632</v>
      </c>
      <c r="I37" s="212">
        <f t="shared" si="9"/>
        <v>45633</v>
      </c>
      <c r="J37" s="212">
        <f t="shared" si="9"/>
        <v>45634</v>
      </c>
      <c r="K37" s="212">
        <f t="shared" si="9"/>
        <v>45635</v>
      </c>
      <c r="L37" s="212">
        <f t="shared" si="9"/>
        <v>45636</v>
      </c>
      <c r="M37" s="212">
        <f t="shared" si="9"/>
        <v>45637</v>
      </c>
      <c r="N37" s="212">
        <f t="shared" si="9"/>
        <v>45638</v>
      </c>
      <c r="O37" s="212">
        <f t="shared" si="9"/>
        <v>45639</v>
      </c>
      <c r="P37" s="212">
        <f t="shared" si="9"/>
        <v>45640</v>
      </c>
      <c r="Q37" s="212">
        <f t="shared" si="9"/>
        <v>45641</v>
      </c>
      <c r="R37" s="212">
        <f t="shared" si="9"/>
        <v>45642</v>
      </c>
      <c r="S37" s="212">
        <f t="shared" si="9"/>
        <v>45643</v>
      </c>
      <c r="T37" s="212">
        <f t="shared" si="9"/>
        <v>45644</v>
      </c>
      <c r="U37" s="212">
        <f t="shared" si="9"/>
        <v>45645</v>
      </c>
      <c r="V37" s="212">
        <f t="shared" si="9"/>
        <v>45646</v>
      </c>
      <c r="W37" s="212">
        <f t="shared" si="9"/>
        <v>45647</v>
      </c>
      <c r="X37" s="212">
        <f t="shared" si="9"/>
        <v>45648</v>
      </c>
      <c r="Y37" s="212">
        <f t="shared" si="9"/>
        <v>45649</v>
      </c>
      <c r="Z37" s="212">
        <f t="shared" si="9"/>
        <v>45650</v>
      </c>
      <c r="AA37" s="212">
        <f t="shared" si="9"/>
        <v>45651</v>
      </c>
      <c r="AB37" s="212">
        <f t="shared" si="9"/>
        <v>45652</v>
      </c>
      <c r="AC37" s="212">
        <f t="shared" si="9"/>
        <v>45653</v>
      </c>
      <c r="AD37" s="212">
        <f t="shared" si="9"/>
        <v>45654</v>
      </c>
      <c r="AE37" s="212">
        <f t="shared" si="9"/>
        <v>45655</v>
      </c>
      <c r="AF37" s="212">
        <f t="shared" si="9"/>
        <v>45656</v>
      </c>
      <c r="AG37" s="213">
        <f t="shared" si="9"/>
        <v>45657</v>
      </c>
      <c r="AH37" s="503" t="str">
        <f>IF(C36="","","　閉所日数計")</f>
        <v>　閉所日数計</v>
      </c>
      <c r="AI37" s="504" t="str">
        <f>IF(C36="","","　対象日数計")</f>
        <v>　対象日数計</v>
      </c>
      <c r="AJ37" s="504" t="str">
        <f>IF(C36="","","　現場閉所率")</f>
        <v>　現場閉所率</v>
      </c>
      <c r="AK37" s="505" t="str">
        <f>IF(C36="","","　達成状況")</f>
        <v>　達成状況</v>
      </c>
      <c r="AL37" s="502"/>
      <c r="AM37" s="503" t="str">
        <f>IF(C36="","","　閉所日数計")</f>
        <v>　閉所日数計</v>
      </c>
      <c r="AN37" s="504" t="str">
        <f>IF(C36="","","　対象日数計")</f>
        <v>　対象日数計</v>
      </c>
      <c r="AO37" s="504" t="str">
        <f>IF(C36="","","　現場閉所率")</f>
        <v>　現場閉所率</v>
      </c>
      <c r="AP37" s="506" t="str">
        <f>IF(C36="","",IF(C44="","　達成状況",""))</f>
        <v/>
      </c>
    </row>
    <row r="38" spans="2:43" ht="15" customHeight="1">
      <c r="B38" s="211" t="str">
        <f>IF(C36="","","曜日")</f>
        <v>曜日</v>
      </c>
      <c r="C38" s="214" t="str">
        <f>IFERROR(IF(COUNTIF(BD!$F$3:$F$281,'週休2日計画実績表 (記入例)'!C37)&gt;0,"休",IF(OR(WEEKDAY(C37)=1,WEEKDAY(C37)=7),TEXT(C37,"aaa"),IF(COUNTIF(BD!$B$3:$B$548,'週休2日計画実績表 (記入例)'!C37)&gt;0,"祝",'週休2日計画実績表 (記入例)'!C37))),"")</f>
        <v>日</v>
      </c>
      <c r="D38" s="214">
        <f>IFERROR(IF(COUNTIF(BD!$F$3:$F$281,'週休2日計画実績表 (記入例)'!D37)&gt;0,"休",IF(OR(WEEKDAY(D37)=1,WEEKDAY(D37)=7),TEXT(D37,"aaa"),IF(COUNTIF(BD!$B$3:$B$548,'週休2日計画実績表 (記入例)'!D37)&gt;0,"祝",'週休2日計画実績表 (記入例)'!D37))),"")</f>
        <v>45628</v>
      </c>
      <c r="E38" s="214">
        <f>IFERROR(IF(COUNTIF(BD!$F$3:$F$281,'週休2日計画実績表 (記入例)'!E37)&gt;0,"休",IF(OR(WEEKDAY(E37)=1,WEEKDAY(E37)=7),TEXT(E37,"aaa"),IF(COUNTIF(BD!$B$3:$B$548,'週休2日計画実績表 (記入例)'!E37)&gt;0,"祝",'週休2日計画実績表 (記入例)'!E37))),"")</f>
        <v>45629</v>
      </c>
      <c r="F38" s="214">
        <f>IFERROR(IF(COUNTIF(BD!$F$3:$F$281,'週休2日計画実績表 (記入例)'!F37)&gt;0,"休",IF(OR(WEEKDAY(F37)=1,WEEKDAY(F37)=7),TEXT(F37,"aaa"),IF(COUNTIF(BD!$B$3:$B$548,'週休2日計画実績表 (記入例)'!F37)&gt;0,"祝",'週休2日計画実績表 (記入例)'!F37))),"")</f>
        <v>45630</v>
      </c>
      <c r="G38" s="214">
        <f>IFERROR(IF(COUNTIF(BD!$F$3:$F$281,'週休2日計画実績表 (記入例)'!G37)&gt;0,"休",IF(OR(WEEKDAY(G37)=1,WEEKDAY(G37)=7),TEXT(G37,"aaa"),IF(COUNTIF(BD!$B$3:$B$548,'週休2日計画実績表 (記入例)'!G37)&gt;0,"祝",'週休2日計画実績表 (記入例)'!G37))),"")</f>
        <v>45631</v>
      </c>
      <c r="H38" s="214">
        <f>IFERROR(IF(COUNTIF(BD!$F$3:$F$281,'週休2日計画実績表 (記入例)'!H37)&gt;0,"休",IF(OR(WEEKDAY(H37)=1,WEEKDAY(H37)=7),TEXT(H37,"aaa"),IF(COUNTIF(BD!$B$3:$B$548,'週休2日計画実績表 (記入例)'!H37)&gt;0,"祝",'週休2日計画実績表 (記入例)'!H37))),"")</f>
        <v>45632</v>
      </c>
      <c r="I38" s="214" t="str">
        <f>IFERROR(IF(COUNTIF(BD!$F$3:$F$281,'週休2日計画実績表 (記入例)'!I37)&gt;0,"休",IF(OR(WEEKDAY(I37)=1,WEEKDAY(I37)=7),TEXT(I37,"aaa"),IF(COUNTIF(BD!$B$3:$B$548,'週休2日計画実績表 (記入例)'!I37)&gt;0,"祝",'週休2日計画実績表 (記入例)'!I37))),"")</f>
        <v>土</v>
      </c>
      <c r="J38" s="214" t="str">
        <f>IFERROR(IF(COUNTIF(BD!$F$3:$F$281,'週休2日計画実績表 (記入例)'!J37)&gt;0,"休",IF(OR(WEEKDAY(J37)=1,WEEKDAY(J37)=7),TEXT(J37,"aaa"),IF(COUNTIF(BD!$B$3:$B$548,'週休2日計画実績表 (記入例)'!J37)&gt;0,"祝",'週休2日計画実績表 (記入例)'!J37))),"")</f>
        <v>日</v>
      </c>
      <c r="K38" s="214">
        <f>IFERROR(IF(COUNTIF(BD!$F$3:$F$281,'週休2日計画実績表 (記入例)'!K37)&gt;0,"休",IF(OR(WEEKDAY(K37)=1,WEEKDAY(K37)=7),TEXT(K37,"aaa"),IF(COUNTIF(BD!$B$3:$B$548,'週休2日計画実績表 (記入例)'!K37)&gt;0,"祝",'週休2日計画実績表 (記入例)'!K37))),"")</f>
        <v>45635</v>
      </c>
      <c r="L38" s="214">
        <f>IFERROR(IF(COUNTIF(BD!$F$3:$F$281,'週休2日計画実績表 (記入例)'!L37)&gt;0,"休",IF(OR(WEEKDAY(L37)=1,WEEKDAY(L37)=7),TEXT(L37,"aaa"),IF(COUNTIF(BD!$B$3:$B$548,'週休2日計画実績表 (記入例)'!L37)&gt;0,"祝",'週休2日計画実績表 (記入例)'!L37))),"")</f>
        <v>45636</v>
      </c>
      <c r="M38" s="214">
        <f>IFERROR(IF(COUNTIF(BD!$F$3:$F$281,'週休2日計画実績表 (記入例)'!M37)&gt;0,"休",IF(OR(WEEKDAY(M37)=1,WEEKDAY(M37)=7),TEXT(M37,"aaa"),IF(COUNTIF(BD!$B$3:$B$548,'週休2日計画実績表 (記入例)'!M37)&gt;0,"祝",'週休2日計画実績表 (記入例)'!M37))),"")</f>
        <v>45637</v>
      </c>
      <c r="N38" s="214">
        <f>IFERROR(IF(COUNTIF(BD!$F$3:$F$281,'週休2日計画実績表 (記入例)'!N37)&gt;0,"休",IF(OR(WEEKDAY(N37)=1,WEEKDAY(N37)=7),TEXT(N37,"aaa"),IF(COUNTIF(BD!$B$3:$B$548,'週休2日計画実績表 (記入例)'!N37)&gt;0,"祝",'週休2日計画実績表 (記入例)'!N37))),"")</f>
        <v>45638</v>
      </c>
      <c r="O38" s="214">
        <f>IFERROR(IF(COUNTIF(BD!$F$3:$F$281,'週休2日計画実績表 (記入例)'!O37)&gt;0,"休",IF(OR(WEEKDAY(O37)=1,WEEKDAY(O37)=7),TEXT(O37,"aaa"),IF(COUNTIF(BD!$B$3:$B$548,'週休2日計画実績表 (記入例)'!O37)&gt;0,"祝",'週休2日計画実績表 (記入例)'!O37))),"")</f>
        <v>45639</v>
      </c>
      <c r="P38" s="214" t="str">
        <f>IFERROR(IF(COUNTIF(BD!$F$3:$F$281,'週休2日計画実績表 (記入例)'!P37)&gt;0,"休",IF(OR(WEEKDAY(P37)=1,WEEKDAY(P37)=7),TEXT(P37,"aaa"),IF(COUNTIF(BD!$B$3:$B$548,'週休2日計画実績表 (記入例)'!P37)&gt;0,"祝",'週休2日計画実績表 (記入例)'!P37))),"")</f>
        <v>土</v>
      </c>
      <c r="Q38" s="214" t="str">
        <f>IFERROR(IF(COUNTIF(BD!$F$3:$F$281,'週休2日計画実績表 (記入例)'!Q37)&gt;0,"休",IF(OR(WEEKDAY(Q37)=1,WEEKDAY(Q37)=7),TEXT(Q37,"aaa"),IF(COUNTIF(BD!$B$3:$B$548,'週休2日計画実績表 (記入例)'!Q37)&gt;0,"祝",'週休2日計画実績表 (記入例)'!Q37))),"")</f>
        <v>日</v>
      </c>
      <c r="R38" s="214">
        <f>IFERROR(IF(COUNTIF(BD!$F$3:$F$281,'週休2日計画実績表 (記入例)'!R37)&gt;0,"休",IF(OR(WEEKDAY(R37)=1,WEEKDAY(R37)=7),TEXT(R37,"aaa"),IF(COUNTIF(BD!$B$3:$B$548,'週休2日計画実績表 (記入例)'!R37)&gt;0,"祝",'週休2日計画実績表 (記入例)'!R37))),"")</f>
        <v>45642</v>
      </c>
      <c r="S38" s="214">
        <f>IFERROR(IF(COUNTIF(BD!$F$3:$F$281,'週休2日計画実績表 (記入例)'!S37)&gt;0,"休",IF(OR(WEEKDAY(S37)=1,WEEKDAY(S37)=7),TEXT(S37,"aaa"),IF(COUNTIF(BD!$B$3:$B$548,'週休2日計画実績表 (記入例)'!S37)&gt;0,"祝",'週休2日計画実績表 (記入例)'!S37))),"")</f>
        <v>45643</v>
      </c>
      <c r="T38" s="214">
        <f>IFERROR(IF(COUNTIF(BD!$F$3:$F$281,'週休2日計画実績表 (記入例)'!T37)&gt;0,"休",IF(OR(WEEKDAY(T37)=1,WEEKDAY(T37)=7),TEXT(T37,"aaa"),IF(COUNTIF(BD!$B$3:$B$548,'週休2日計画実績表 (記入例)'!T37)&gt;0,"祝",'週休2日計画実績表 (記入例)'!T37))),"")</f>
        <v>45644</v>
      </c>
      <c r="U38" s="214">
        <f>IFERROR(IF(COUNTIF(BD!$F$3:$F$281,'週休2日計画実績表 (記入例)'!U37)&gt;0,"休",IF(OR(WEEKDAY(U37)=1,WEEKDAY(U37)=7),TEXT(U37,"aaa"),IF(COUNTIF(BD!$B$3:$B$548,'週休2日計画実績表 (記入例)'!U37)&gt;0,"祝",'週休2日計画実績表 (記入例)'!U37))),"")</f>
        <v>45645</v>
      </c>
      <c r="V38" s="214">
        <f>IFERROR(IF(COUNTIF(BD!$F$3:$F$281,'週休2日計画実績表 (記入例)'!V37)&gt;0,"休",IF(OR(WEEKDAY(V37)=1,WEEKDAY(V37)=7),TEXT(V37,"aaa"),IF(COUNTIF(BD!$B$3:$B$548,'週休2日計画実績表 (記入例)'!V37)&gt;0,"祝",'週休2日計画実績表 (記入例)'!V37))),"")</f>
        <v>45646</v>
      </c>
      <c r="W38" s="214" t="str">
        <f>IFERROR(IF(COUNTIF(BD!$F$3:$F$281,'週休2日計画実績表 (記入例)'!W37)&gt;0,"休",IF(OR(WEEKDAY(W37)=1,WEEKDAY(W37)=7),TEXT(W37,"aaa"),IF(COUNTIF(BD!$B$3:$B$548,'週休2日計画実績表 (記入例)'!W37)&gt;0,"祝",'週休2日計画実績表 (記入例)'!W37))),"")</f>
        <v>土</v>
      </c>
      <c r="X38" s="214" t="str">
        <f>IFERROR(IF(COUNTIF(BD!$F$3:$F$281,'週休2日計画実績表 (記入例)'!X37)&gt;0,"休",IF(OR(WEEKDAY(X37)=1,WEEKDAY(X37)=7),TEXT(X37,"aaa"),IF(COUNTIF(BD!$B$3:$B$548,'週休2日計画実績表 (記入例)'!X37)&gt;0,"祝",'週休2日計画実績表 (記入例)'!X37))),"")</f>
        <v>日</v>
      </c>
      <c r="Y38" s="214">
        <f>IFERROR(IF(COUNTIF(BD!$F$3:$F$281,'週休2日計画実績表 (記入例)'!Y37)&gt;0,"休",IF(OR(WEEKDAY(Y37)=1,WEEKDAY(Y37)=7),TEXT(Y37,"aaa"),IF(COUNTIF(BD!$B$3:$B$548,'週休2日計画実績表 (記入例)'!Y37)&gt;0,"祝",'週休2日計画実績表 (記入例)'!Y37))),"")</f>
        <v>45649</v>
      </c>
      <c r="Z38" s="214">
        <f>IFERROR(IF(COUNTIF(BD!$F$3:$F$281,'週休2日計画実績表 (記入例)'!Z37)&gt;0,"休",IF(OR(WEEKDAY(Z37)=1,WEEKDAY(Z37)=7),TEXT(Z37,"aaa"),IF(COUNTIF(BD!$B$3:$B$548,'週休2日計画実績表 (記入例)'!Z37)&gt;0,"祝",'週休2日計画実績表 (記入例)'!Z37))),"")</f>
        <v>45650</v>
      </c>
      <c r="AA38" s="214">
        <f>IFERROR(IF(COUNTIF(BD!$F$3:$F$281,'週休2日計画実績表 (記入例)'!AA37)&gt;0,"休",IF(OR(WEEKDAY(AA37)=1,WEEKDAY(AA37)=7),TEXT(AA37,"aaa"),IF(COUNTIF(BD!$B$3:$B$548,'週休2日計画実績表 (記入例)'!AA37)&gt;0,"祝",'週休2日計画実績表 (記入例)'!AA37))),"")</f>
        <v>45651</v>
      </c>
      <c r="AB38" s="214">
        <f>IFERROR(IF(COUNTIF(BD!$F$3:$F$281,'週休2日計画実績表 (記入例)'!AB37)&gt;0,"休",IF(OR(WEEKDAY(AB37)=1,WEEKDAY(AB37)=7),TEXT(AB37,"aaa"),IF(COUNTIF(BD!$B$3:$B$548,'週休2日計画実績表 (記入例)'!AB37)&gt;0,"祝",'週休2日計画実績表 (記入例)'!AB37))),"")</f>
        <v>45652</v>
      </c>
      <c r="AC38" s="214">
        <f>IFERROR(IF(COUNTIF(BD!$F$3:$F$281,'週休2日計画実績表 (記入例)'!AC37)&gt;0,"休",IF(OR(WEEKDAY(AC37)=1,WEEKDAY(AC37)=7),TEXT(AC37,"aaa"),IF(COUNTIF(BD!$B$3:$B$548,'週休2日計画実績表 (記入例)'!AC37)&gt;0,"祝",'週休2日計画実績表 (記入例)'!AC37))),"")</f>
        <v>45653</v>
      </c>
      <c r="AD38" s="214" t="str">
        <f>IFERROR(IF(COUNTIF(BD!$F$3:$F$281,'週休2日計画実績表 (記入例)'!AD37)&gt;0,"休",IF(OR(WEEKDAY(AD37)=1,WEEKDAY(AD37)=7),TEXT(AD37,"aaa"),IF(COUNTIF(BD!$B$3:$B$548,'週休2日計画実績表 (記入例)'!AD37)&gt;0,"祝",'週休2日計画実績表 (記入例)'!AD37))),"")</f>
        <v>土</v>
      </c>
      <c r="AE38" s="214" t="str">
        <f>IFERROR(IF(COUNTIF(BD!$F$3:$F$281,'週休2日計画実績表 (記入例)'!AE37)&gt;0,"休",IF(OR(WEEKDAY(AE37)=1,WEEKDAY(AE37)=7),TEXT(AE37,"aaa"),IF(COUNTIF(BD!$B$3:$B$548,'週休2日計画実績表 (記入例)'!AE37)&gt;0,"祝",'週休2日計画実績表 (記入例)'!AE37))),"")</f>
        <v>休</v>
      </c>
      <c r="AF38" s="214" t="str">
        <f>IFERROR(IF(COUNTIF(BD!$F$3:$F$281,'週休2日計画実績表 (記入例)'!AF37)&gt;0,"休",IF(OR(WEEKDAY(AF37)=1,WEEKDAY(AF37)=7),TEXT(AF37,"aaa"),IF(COUNTIF(BD!$B$3:$B$548,'週休2日計画実績表 (記入例)'!AF37)&gt;0,"祝",'週休2日計画実績表 (記入例)'!AF37))),"")</f>
        <v>休</v>
      </c>
      <c r="AG38" s="233" t="str">
        <f>IFERROR(IF(COUNTIF(BD!$F$3:$F$281,'週休2日計画実績表 (記入例)'!AG37)&gt;0,"休",IF(OR(WEEKDAY(AG37)=1,WEEKDAY(AG37)=7),TEXT(AG37,"aaa"),IF(COUNTIF(BD!$B$3:$B$548,'週休2日計画実績表 (記入例)'!AG37)&gt;0,"祝",'週休2日計画実績表 (記入例)'!AG37))),"")</f>
        <v>休</v>
      </c>
      <c r="AH38" s="503"/>
      <c r="AI38" s="504"/>
      <c r="AJ38" s="504"/>
      <c r="AK38" s="505"/>
      <c r="AL38" s="502"/>
      <c r="AM38" s="503"/>
      <c r="AN38" s="504"/>
      <c r="AO38" s="504"/>
      <c r="AP38" s="506"/>
      <c r="AQ38" s="215"/>
    </row>
    <row r="39" spans="2:43" ht="15" hidden="1" customHeight="1">
      <c r="B39" s="211"/>
      <c r="C39" s="214" t="str">
        <f t="shared" ref="C39:F39" si="10">IF(OR(C38="",C38="休"),"","有")</f>
        <v>有</v>
      </c>
      <c r="D39" s="214" t="str">
        <f t="shared" si="10"/>
        <v>有</v>
      </c>
      <c r="E39" s="214" t="str">
        <f t="shared" si="10"/>
        <v>有</v>
      </c>
      <c r="F39" s="214" t="str">
        <f t="shared" si="10"/>
        <v>有</v>
      </c>
      <c r="G39" s="214" t="str">
        <f>IF(OR(G38="",G38="休"),"","有")</f>
        <v>有</v>
      </c>
      <c r="H39" s="214" t="str">
        <f t="shared" ref="H39:AG39" si="11">IF(OR(H38="",H38="休"),"","有")</f>
        <v>有</v>
      </c>
      <c r="I39" s="214" t="str">
        <f t="shared" si="11"/>
        <v>有</v>
      </c>
      <c r="J39" s="214" t="str">
        <f t="shared" si="11"/>
        <v>有</v>
      </c>
      <c r="K39" s="214" t="str">
        <f t="shared" si="11"/>
        <v>有</v>
      </c>
      <c r="L39" s="214" t="str">
        <f t="shared" si="11"/>
        <v>有</v>
      </c>
      <c r="M39" s="214" t="str">
        <f t="shared" si="11"/>
        <v>有</v>
      </c>
      <c r="N39" s="214" t="str">
        <f t="shared" si="11"/>
        <v>有</v>
      </c>
      <c r="O39" s="214" t="str">
        <f t="shared" si="11"/>
        <v>有</v>
      </c>
      <c r="P39" s="214" t="str">
        <f t="shared" si="11"/>
        <v>有</v>
      </c>
      <c r="Q39" s="214" t="str">
        <f t="shared" si="11"/>
        <v>有</v>
      </c>
      <c r="R39" s="214" t="str">
        <f t="shared" si="11"/>
        <v>有</v>
      </c>
      <c r="S39" s="214" t="str">
        <f t="shared" si="11"/>
        <v>有</v>
      </c>
      <c r="T39" s="214" t="str">
        <f t="shared" si="11"/>
        <v>有</v>
      </c>
      <c r="U39" s="214" t="str">
        <f t="shared" si="11"/>
        <v>有</v>
      </c>
      <c r="V39" s="214" t="str">
        <f t="shared" si="11"/>
        <v>有</v>
      </c>
      <c r="W39" s="214" t="str">
        <f t="shared" si="11"/>
        <v>有</v>
      </c>
      <c r="X39" s="214" t="str">
        <f t="shared" si="11"/>
        <v>有</v>
      </c>
      <c r="Y39" s="214" t="str">
        <f t="shared" si="11"/>
        <v>有</v>
      </c>
      <c r="Z39" s="214" t="str">
        <f t="shared" si="11"/>
        <v>有</v>
      </c>
      <c r="AA39" s="214" t="str">
        <f t="shared" si="11"/>
        <v>有</v>
      </c>
      <c r="AB39" s="214" t="str">
        <f t="shared" si="11"/>
        <v>有</v>
      </c>
      <c r="AC39" s="214" t="str">
        <f t="shared" si="11"/>
        <v>有</v>
      </c>
      <c r="AD39" s="214" t="str">
        <f t="shared" si="11"/>
        <v>有</v>
      </c>
      <c r="AE39" s="214" t="str">
        <f t="shared" si="11"/>
        <v/>
      </c>
      <c r="AF39" s="214" t="str">
        <f t="shared" si="11"/>
        <v/>
      </c>
      <c r="AG39" s="233" t="str">
        <f t="shared" si="11"/>
        <v/>
      </c>
      <c r="AH39" s="503"/>
      <c r="AI39" s="504"/>
      <c r="AJ39" s="504"/>
      <c r="AK39" s="505"/>
      <c r="AL39" s="502"/>
      <c r="AM39" s="503"/>
      <c r="AN39" s="504"/>
      <c r="AO39" s="504"/>
      <c r="AP39" s="506"/>
      <c r="AQ39" s="215"/>
    </row>
    <row r="40" spans="2:43" s="220" customFormat="1" ht="60" customHeight="1">
      <c r="B40" s="216" t="str">
        <f>IF(C36="","","行事")</f>
        <v>行事</v>
      </c>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8"/>
      <c r="AH40" s="503"/>
      <c r="AI40" s="504"/>
      <c r="AJ40" s="504"/>
      <c r="AK40" s="505"/>
      <c r="AL40" s="502"/>
      <c r="AM40" s="503"/>
      <c r="AN40" s="504"/>
      <c r="AO40" s="504"/>
      <c r="AP40" s="506"/>
      <c r="AQ40" s="219"/>
    </row>
    <row r="41" spans="2:43" s="224" customFormat="1" ht="15" customHeight="1">
      <c r="B41" s="211" t="str">
        <f>IF(C36="","","計画")</f>
        <v>計画</v>
      </c>
      <c r="C41" s="221" t="s">
        <v>367</v>
      </c>
      <c r="D41" s="221"/>
      <c r="E41" s="221"/>
      <c r="F41" s="221"/>
      <c r="G41" s="221"/>
      <c r="H41" s="221"/>
      <c r="I41" s="221" t="s">
        <v>367</v>
      </c>
      <c r="J41" s="221" t="s">
        <v>367</v>
      </c>
      <c r="K41" s="221"/>
      <c r="L41" s="221"/>
      <c r="M41" s="221"/>
      <c r="N41" s="221"/>
      <c r="O41" s="221"/>
      <c r="P41" s="221" t="s">
        <v>367</v>
      </c>
      <c r="Q41" s="221" t="s">
        <v>367</v>
      </c>
      <c r="R41" s="221"/>
      <c r="S41" s="221"/>
      <c r="T41" s="221"/>
      <c r="U41" s="221"/>
      <c r="V41" s="221"/>
      <c r="W41" s="221" t="s">
        <v>367</v>
      </c>
      <c r="X41" s="221" t="s">
        <v>367</v>
      </c>
      <c r="Y41" s="221"/>
      <c r="Z41" s="221"/>
      <c r="AA41" s="221"/>
      <c r="AB41" s="221"/>
      <c r="AC41" s="221"/>
      <c r="AD41" s="221" t="s">
        <v>367</v>
      </c>
      <c r="AE41" s="221"/>
      <c r="AF41" s="221"/>
      <c r="AG41" s="221"/>
      <c r="AH41" s="211">
        <f>IF(C36="","",COUNTIF(C41:AG41,"○"))</f>
        <v>8</v>
      </c>
      <c r="AI41" s="221">
        <f>IF(C36="","",COUNTA(C37:AG37)-COUNTIF(C39:AG39,"")-COUNTIF(C41:AG41,"/"))</f>
        <v>28</v>
      </c>
      <c r="AJ41" s="222">
        <f>IF(C36="","",IFERROR(AH41/AI41,""))</f>
        <v>0.2857142857142857</v>
      </c>
      <c r="AK41" s="223" t="str">
        <f>IF(C36="","",IF(AI41=0,"",IF(COUNTIFS(C38:AG38,"日",C41:AG41,"")+COUNTIFS(C38:AG38,"日",C41:AG41,"○")+COUNTIFS(C38:AG38,"土",C41:AG41,"")+COUNTIFS(C38:AG38,"土",C41:AG41,"○")&lt;=COUNTIF(C41:AG41,"○"),"○",IF(AH41/AI41&gt;=2/7,"○","-"))))</f>
        <v>○</v>
      </c>
      <c r="AM41" s="211">
        <f>IF(C36="","",AM33+AH41)</f>
        <v>26</v>
      </c>
      <c r="AN41" s="221">
        <f>IF(C36="","",AN33+AI41)</f>
        <v>90</v>
      </c>
      <c r="AO41" s="222">
        <f>IFERROR(AM41/AN41,"")</f>
        <v>0.28888888888888886</v>
      </c>
      <c r="AP41" s="225" t="str">
        <f>IF(C36="","",IF(C44="",IF(AM41/AN41&gt;=2/7,"OK","NG"),""))</f>
        <v/>
      </c>
      <c r="AQ41" s="226"/>
    </row>
    <row r="42" spans="2:43" s="224" customFormat="1" ht="15" customHeight="1" thickBot="1">
      <c r="B42" s="227" t="str">
        <f>IF(C36="","","実施")</f>
        <v>実施</v>
      </c>
      <c r="C42" s="228" t="s">
        <v>368</v>
      </c>
      <c r="D42" s="228"/>
      <c r="E42" s="228"/>
      <c r="F42" s="228"/>
      <c r="G42" s="228"/>
      <c r="H42" s="228"/>
      <c r="I42" s="228" t="s">
        <v>368</v>
      </c>
      <c r="J42" s="228" t="s">
        <v>368</v>
      </c>
      <c r="K42" s="228"/>
      <c r="L42" s="228"/>
      <c r="M42" s="228"/>
      <c r="N42" s="228"/>
      <c r="O42" s="228"/>
      <c r="P42" s="228" t="s">
        <v>368</v>
      </c>
      <c r="Q42" s="228" t="s">
        <v>368</v>
      </c>
      <c r="R42" s="228"/>
      <c r="S42" s="228"/>
      <c r="T42" s="228"/>
      <c r="U42" s="228"/>
      <c r="V42" s="228"/>
      <c r="W42" s="228" t="s">
        <v>368</v>
      </c>
      <c r="X42" s="228" t="s">
        <v>368</v>
      </c>
      <c r="Y42" s="228"/>
      <c r="Z42" s="228"/>
      <c r="AA42" s="228"/>
      <c r="AB42" s="228"/>
      <c r="AC42" s="228"/>
      <c r="AD42" s="228" t="s">
        <v>368</v>
      </c>
      <c r="AE42" s="228"/>
      <c r="AF42" s="228"/>
      <c r="AG42" s="234"/>
      <c r="AH42" s="227">
        <f>IF(C36="","",COUNTIF(C42:AG42,"●"))</f>
        <v>8</v>
      </c>
      <c r="AI42" s="228">
        <f>IF(C36="","",COUNTA(C37:AG37)-COUNTIF(C39:AG39,"")-COUNTIF(C42:AG42,"/"))</f>
        <v>28</v>
      </c>
      <c r="AJ42" s="229">
        <f>IF(C36="","",IFERROR(AH42/AI42,""))</f>
        <v>0.2857142857142857</v>
      </c>
      <c r="AK42" s="230" t="str">
        <f>IF(C36="","",IF(AI42=0,"",IF(COUNTIFS(C38:AG38,"日",C42:AG42,"")+COUNTIFS(C38:AG38,"日",C42:AG42,"●")+COUNTIFS(C38:AG38,"土",C42:AG42,"")+COUNTIFS(C38:AG38,"土",C42:AG42,"●")&lt;=COUNTIF(C42:AG42,"●"),"○",IF(AH42/AI42&gt;=2/7,"○","-"))))</f>
        <v>○</v>
      </c>
      <c r="AM42" s="227">
        <f>IF(C36="","",AM34+AH42)</f>
        <v>26</v>
      </c>
      <c r="AN42" s="228">
        <f>IF(C36="","",AN34+AI42)</f>
        <v>90</v>
      </c>
      <c r="AO42" s="229">
        <f>IFERROR(AM42/AN42,"")</f>
        <v>0.28888888888888886</v>
      </c>
      <c r="AP42" s="231" t="str">
        <f>IF(C36="","",IF(C44="",IF(AM42/AN42&gt;=2/7,"OK","NG"),""))</f>
        <v/>
      </c>
      <c r="AQ42" s="215"/>
    </row>
    <row r="43" spans="2:43" ht="18" customHeight="1" thickBot="1">
      <c r="AP43" s="224"/>
      <c r="AQ43" s="232"/>
    </row>
    <row r="44" spans="2:43" ht="16.899999999999999" customHeight="1">
      <c r="B44" s="210" t="str">
        <f>IF(C44="","","月")</f>
        <v>月</v>
      </c>
      <c r="C44" s="496">
        <f>IFERROR(IF(EOMONTH(C36,0)+1&gt;$L$5,"",EOMONTH(C36,0)+1),"")</f>
        <v>45658</v>
      </c>
      <c r="D44" s="497"/>
      <c r="E44" s="497"/>
      <c r="F44" s="497"/>
      <c r="G44" s="497"/>
      <c r="H44" s="497"/>
      <c r="I44" s="497"/>
      <c r="J44" s="497"/>
      <c r="K44" s="497"/>
      <c r="L44" s="497"/>
      <c r="M44" s="497"/>
      <c r="N44" s="497"/>
      <c r="O44" s="497"/>
      <c r="P44" s="497"/>
      <c r="Q44" s="497"/>
      <c r="R44" s="497"/>
      <c r="S44" s="497"/>
      <c r="T44" s="497"/>
      <c r="U44" s="497"/>
      <c r="V44" s="497"/>
      <c r="W44" s="497"/>
      <c r="X44" s="497"/>
      <c r="Y44" s="497"/>
      <c r="Z44" s="497"/>
      <c r="AA44" s="497"/>
      <c r="AB44" s="497"/>
      <c r="AC44" s="497"/>
      <c r="AD44" s="497"/>
      <c r="AE44" s="497"/>
      <c r="AF44" s="497"/>
      <c r="AG44" s="497"/>
      <c r="AH44" s="498" t="str">
        <f>IF(C44="","","月単位")</f>
        <v>月単位</v>
      </c>
      <c r="AI44" s="499"/>
      <c r="AJ44" s="499"/>
      <c r="AK44" s="500"/>
      <c r="AL44" s="501"/>
      <c r="AM44" s="498" t="str">
        <f>IF(C44="","","累計")</f>
        <v>累計</v>
      </c>
      <c r="AN44" s="499"/>
      <c r="AO44" s="499"/>
      <c r="AP44" s="500"/>
    </row>
    <row r="45" spans="2:43" ht="15" customHeight="1">
      <c r="B45" s="211" t="str">
        <f>IF(C44="","","日")</f>
        <v>日</v>
      </c>
      <c r="C45" s="212">
        <f>IF($C44="","",IF($C44+COLUMN(C45)-COLUMN($B45)-1&gt;$L$5,"",IF($C44+COLUMN(C45)-COLUMN($B45)-1&gt;=EOMONTH($C44,0)+1,"",$C44+COLUMN(C45)-COLUMN($B45)-1)))</f>
        <v>45658</v>
      </c>
      <c r="D45" s="212">
        <f t="shared" ref="D45:AG45" si="12">IF($C44="","",IF($C44+COLUMN(D45)-COLUMN($B45)-1&gt;$L$5,"",IF($C44+COLUMN(D45)-COLUMN($B45)-1&gt;=EOMONTH($C44,0)+1,"",$C44+COLUMN(D45)-COLUMN($B45)-1)))</f>
        <v>45659</v>
      </c>
      <c r="E45" s="212">
        <f t="shared" si="12"/>
        <v>45660</v>
      </c>
      <c r="F45" s="212">
        <f t="shared" si="12"/>
        <v>45661</v>
      </c>
      <c r="G45" s="212">
        <f t="shared" si="12"/>
        <v>45662</v>
      </c>
      <c r="H45" s="212">
        <f t="shared" si="12"/>
        <v>45663</v>
      </c>
      <c r="I45" s="212">
        <f t="shared" si="12"/>
        <v>45664</v>
      </c>
      <c r="J45" s="212">
        <f t="shared" si="12"/>
        <v>45665</v>
      </c>
      <c r="K45" s="212">
        <f t="shared" si="12"/>
        <v>45666</v>
      </c>
      <c r="L45" s="212">
        <f t="shared" si="12"/>
        <v>45667</v>
      </c>
      <c r="M45" s="212">
        <f t="shared" si="12"/>
        <v>45668</v>
      </c>
      <c r="N45" s="212">
        <f t="shared" si="12"/>
        <v>45669</v>
      </c>
      <c r="O45" s="212">
        <f t="shared" si="12"/>
        <v>45670</v>
      </c>
      <c r="P45" s="212">
        <f t="shared" si="12"/>
        <v>45671</v>
      </c>
      <c r="Q45" s="212">
        <f t="shared" si="12"/>
        <v>45672</v>
      </c>
      <c r="R45" s="212">
        <f t="shared" si="12"/>
        <v>45673</v>
      </c>
      <c r="S45" s="212">
        <f t="shared" si="12"/>
        <v>45674</v>
      </c>
      <c r="T45" s="212">
        <f t="shared" si="12"/>
        <v>45675</v>
      </c>
      <c r="U45" s="212">
        <f t="shared" si="12"/>
        <v>45676</v>
      </c>
      <c r="V45" s="212">
        <f t="shared" si="12"/>
        <v>45677</v>
      </c>
      <c r="W45" s="212">
        <f t="shared" si="12"/>
        <v>45678</v>
      </c>
      <c r="X45" s="212">
        <f t="shared" si="12"/>
        <v>45679</v>
      </c>
      <c r="Y45" s="212">
        <f t="shared" si="12"/>
        <v>45680</v>
      </c>
      <c r="Z45" s="212">
        <f t="shared" si="12"/>
        <v>45681</v>
      </c>
      <c r="AA45" s="212">
        <f t="shared" si="12"/>
        <v>45682</v>
      </c>
      <c r="AB45" s="212">
        <f t="shared" si="12"/>
        <v>45683</v>
      </c>
      <c r="AC45" s="212">
        <f t="shared" si="12"/>
        <v>45684</v>
      </c>
      <c r="AD45" s="212">
        <f t="shared" si="12"/>
        <v>45685</v>
      </c>
      <c r="AE45" s="212">
        <f t="shared" si="12"/>
        <v>45686</v>
      </c>
      <c r="AF45" s="212">
        <f t="shared" si="12"/>
        <v>45687</v>
      </c>
      <c r="AG45" s="213">
        <f t="shared" si="12"/>
        <v>45688</v>
      </c>
      <c r="AH45" s="503" t="str">
        <f>IF(C44="","","　閉所日数計")</f>
        <v>　閉所日数計</v>
      </c>
      <c r="AI45" s="504" t="str">
        <f>IF(C44="","","　対象日数計")</f>
        <v>　対象日数計</v>
      </c>
      <c r="AJ45" s="504" t="str">
        <f>IF(C44="","","　現場閉所率")</f>
        <v>　現場閉所率</v>
      </c>
      <c r="AK45" s="505" t="str">
        <f>IF(C44="","","　達成状況")</f>
        <v>　達成状況</v>
      </c>
      <c r="AL45" s="502"/>
      <c r="AM45" s="503" t="str">
        <f>IF(C44="","","　閉所日数計")</f>
        <v>　閉所日数計</v>
      </c>
      <c r="AN45" s="504" t="str">
        <f>IF(C44="","","　対象日数計")</f>
        <v>　対象日数計</v>
      </c>
      <c r="AO45" s="504" t="str">
        <f>IF(C44="","","　現場閉所率")</f>
        <v>　現場閉所率</v>
      </c>
      <c r="AP45" s="506" t="str">
        <f>IF(C44="","",IF(C52="","　達成状況",""))</f>
        <v>　達成状況</v>
      </c>
    </row>
    <row r="46" spans="2:43" ht="15" customHeight="1">
      <c r="B46" s="211" t="str">
        <f>IF(C44="","","曜日")</f>
        <v>曜日</v>
      </c>
      <c r="C46" s="214" t="str">
        <f>IFERROR(IF(COUNTIF(BD!$F$3:$F$281,'週休2日計画実績表 (記入例)'!C45)&gt;0,"休",IF(OR(WEEKDAY(C45)=1,WEEKDAY(C45)=7),TEXT(C45,"aaa"),IF(COUNTIF(BD!$B$3:$B$548,'週休2日計画実績表 (記入例)'!C45)&gt;0,"祝",'週休2日計画実績表 (記入例)'!C45))),"")</f>
        <v>休</v>
      </c>
      <c r="D46" s="214" t="str">
        <f>IFERROR(IF(COUNTIF(BD!$F$3:$F$281,'週休2日計画実績表 (記入例)'!D45)&gt;0,"休",IF(OR(WEEKDAY(D45)=1,WEEKDAY(D45)=7),TEXT(D45,"aaa"),IF(COUNTIF(BD!$B$3:$B$548,'週休2日計画実績表 (記入例)'!D45)&gt;0,"祝",'週休2日計画実績表 (記入例)'!D45))),"")</f>
        <v>休</v>
      </c>
      <c r="E46" s="214" t="str">
        <f>IFERROR(IF(COUNTIF(BD!$F$3:$F$281,'週休2日計画実績表 (記入例)'!E45)&gt;0,"休",IF(OR(WEEKDAY(E45)=1,WEEKDAY(E45)=7),TEXT(E45,"aaa"),IF(COUNTIF(BD!$B$3:$B$548,'週休2日計画実績表 (記入例)'!E45)&gt;0,"祝",'週休2日計画実績表 (記入例)'!E45))),"")</f>
        <v>休</v>
      </c>
      <c r="F46" s="214" t="str">
        <f>IFERROR(IF(COUNTIF(BD!$F$3:$F$281,'週休2日計画実績表 (記入例)'!F45)&gt;0,"休",IF(OR(WEEKDAY(F45)=1,WEEKDAY(F45)=7),TEXT(F45,"aaa"),IF(COUNTIF(BD!$B$3:$B$548,'週休2日計画実績表 (記入例)'!F45)&gt;0,"祝",'週休2日計画実績表 (記入例)'!F45))),"")</f>
        <v>土</v>
      </c>
      <c r="G46" s="214" t="str">
        <f>IFERROR(IF(COUNTIF(BD!$F$3:$F$281,'週休2日計画実績表 (記入例)'!G45)&gt;0,"休",IF(OR(WEEKDAY(G45)=1,WEEKDAY(G45)=7),TEXT(G45,"aaa"),IF(COUNTIF(BD!$B$3:$B$548,'週休2日計画実績表 (記入例)'!G45)&gt;0,"祝",'週休2日計画実績表 (記入例)'!G45))),"")</f>
        <v>日</v>
      </c>
      <c r="H46" s="214">
        <f>IFERROR(IF(COUNTIF(BD!$F$3:$F$281,'週休2日計画実績表 (記入例)'!H45)&gt;0,"休",IF(OR(WEEKDAY(H45)=1,WEEKDAY(H45)=7),TEXT(H45,"aaa"),IF(COUNTIF(BD!$B$3:$B$548,'週休2日計画実績表 (記入例)'!H45)&gt;0,"祝",'週休2日計画実績表 (記入例)'!H45))),"")</f>
        <v>45663</v>
      </c>
      <c r="I46" s="214">
        <f>IFERROR(IF(COUNTIF(BD!$F$3:$F$281,'週休2日計画実績表 (記入例)'!I45)&gt;0,"休",IF(OR(WEEKDAY(I45)=1,WEEKDAY(I45)=7),TEXT(I45,"aaa"),IF(COUNTIF(BD!$B$3:$B$548,'週休2日計画実績表 (記入例)'!I45)&gt;0,"祝",'週休2日計画実績表 (記入例)'!I45))),"")</f>
        <v>45664</v>
      </c>
      <c r="J46" s="214">
        <f>IFERROR(IF(COUNTIF(BD!$F$3:$F$281,'週休2日計画実績表 (記入例)'!J45)&gt;0,"休",IF(OR(WEEKDAY(J45)=1,WEEKDAY(J45)=7),TEXT(J45,"aaa"),IF(COUNTIF(BD!$B$3:$B$548,'週休2日計画実績表 (記入例)'!J45)&gt;0,"祝",'週休2日計画実績表 (記入例)'!J45))),"")</f>
        <v>45665</v>
      </c>
      <c r="K46" s="214">
        <f>IFERROR(IF(COUNTIF(BD!$F$3:$F$281,'週休2日計画実績表 (記入例)'!K45)&gt;0,"休",IF(OR(WEEKDAY(K45)=1,WEEKDAY(K45)=7),TEXT(K45,"aaa"),IF(COUNTIF(BD!$B$3:$B$548,'週休2日計画実績表 (記入例)'!K45)&gt;0,"祝",'週休2日計画実績表 (記入例)'!K45))),"")</f>
        <v>45666</v>
      </c>
      <c r="L46" s="214">
        <f>IFERROR(IF(COUNTIF(BD!$F$3:$F$281,'週休2日計画実績表 (記入例)'!L45)&gt;0,"休",IF(OR(WEEKDAY(L45)=1,WEEKDAY(L45)=7),TEXT(L45,"aaa"),IF(COUNTIF(BD!$B$3:$B$548,'週休2日計画実績表 (記入例)'!L45)&gt;0,"祝",'週休2日計画実績表 (記入例)'!L45))),"")</f>
        <v>45667</v>
      </c>
      <c r="M46" s="214" t="str">
        <f>IFERROR(IF(COUNTIF(BD!$F$3:$F$281,'週休2日計画実績表 (記入例)'!M45)&gt;0,"休",IF(OR(WEEKDAY(M45)=1,WEEKDAY(M45)=7),TEXT(M45,"aaa"),IF(COUNTIF(BD!$B$3:$B$548,'週休2日計画実績表 (記入例)'!M45)&gt;0,"祝",'週休2日計画実績表 (記入例)'!M45))),"")</f>
        <v>土</v>
      </c>
      <c r="N46" s="214" t="str">
        <f>IFERROR(IF(COUNTIF(BD!$F$3:$F$281,'週休2日計画実績表 (記入例)'!N45)&gt;0,"休",IF(OR(WEEKDAY(N45)=1,WEEKDAY(N45)=7),TEXT(N45,"aaa"),IF(COUNTIF(BD!$B$3:$B$548,'週休2日計画実績表 (記入例)'!N45)&gt;0,"祝",'週休2日計画実績表 (記入例)'!N45))),"")</f>
        <v>日</v>
      </c>
      <c r="O46" s="214" t="str">
        <f>IFERROR(IF(COUNTIF(BD!$F$3:$F$281,'週休2日計画実績表 (記入例)'!O45)&gt;0,"休",IF(OR(WEEKDAY(O45)=1,WEEKDAY(O45)=7),TEXT(O45,"aaa"),IF(COUNTIF(BD!$B$3:$B$548,'週休2日計画実績表 (記入例)'!O45)&gt;0,"祝",'週休2日計画実績表 (記入例)'!O45))),"")</f>
        <v>祝</v>
      </c>
      <c r="P46" s="214">
        <f>IFERROR(IF(COUNTIF(BD!$F$3:$F$281,'週休2日計画実績表 (記入例)'!P45)&gt;0,"休",IF(OR(WEEKDAY(P45)=1,WEEKDAY(P45)=7),TEXT(P45,"aaa"),IF(COUNTIF(BD!$B$3:$B$548,'週休2日計画実績表 (記入例)'!P45)&gt;0,"祝",'週休2日計画実績表 (記入例)'!P45))),"")</f>
        <v>45671</v>
      </c>
      <c r="Q46" s="214">
        <f>IFERROR(IF(COUNTIF(BD!$F$3:$F$281,'週休2日計画実績表 (記入例)'!Q45)&gt;0,"休",IF(OR(WEEKDAY(Q45)=1,WEEKDAY(Q45)=7),TEXT(Q45,"aaa"),IF(COUNTIF(BD!$B$3:$B$548,'週休2日計画実績表 (記入例)'!Q45)&gt;0,"祝",'週休2日計画実績表 (記入例)'!Q45))),"")</f>
        <v>45672</v>
      </c>
      <c r="R46" s="214">
        <f>IFERROR(IF(COUNTIF(BD!$F$3:$F$281,'週休2日計画実績表 (記入例)'!R45)&gt;0,"休",IF(OR(WEEKDAY(R45)=1,WEEKDAY(R45)=7),TEXT(R45,"aaa"),IF(COUNTIF(BD!$B$3:$B$548,'週休2日計画実績表 (記入例)'!R45)&gt;0,"祝",'週休2日計画実績表 (記入例)'!R45))),"")</f>
        <v>45673</v>
      </c>
      <c r="S46" s="214">
        <f>IFERROR(IF(COUNTIF(BD!$F$3:$F$281,'週休2日計画実績表 (記入例)'!S45)&gt;0,"休",IF(OR(WEEKDAY(S45)=1,WEEKDAY(S45)=7),TEXT(S45,"aaa"),IF(COUNTIF(BD!$B$3:$B$548,'週休2日計画実績表 (記入例)'!S45)&gt;0,"祝",'週休2日計画実績表 (記入例)'!S45))),"")</f>
        <v>45674</v>
      </c>
      <c r="T46" s="214" t="str">
        <f>IFERROR(IF(COUNTIF(BD!$F$3:$F$281,'週休2日計画実績表 (記入例)'!T45)&gt;0,"休",IF(OR(WEEKDAY(T45)=1,WEEKDAY(T45)=7),TEXT(T45,"aaa"),IF(COUNTIF(BD!$B$3:$B$548,'週休2日計画実績表 (記入例)'!T45)&gt;0,"祝",'週休2日計画実績表 (記入例)'!T45))),"")</f>
        <v>土</v>
      </c>
      <c r="U46" s="214" t="str">
        <f>IFERROR(IF(COUNTIF(BD!$F$3:$F$281,'週休2日計画実績表 (記入例)'!U45)&gt;0,"休",IF(OR(WEEKDAY(U45)=1,WEEKDAY(U45)=7),TEXT(U45,"aaa"),IF(COUNTIF(BD!$B$3:$B$548,'週休2日計画実績表 (記入例)'!U45)&gt;0,"祝",'週休2日計画実績表 (記入例)'!U45))),"")</f>
        <v>日</v>
      </c>
      <c r="V46" s="214">
        <f>IFERROR(IF(COUNTIF(BD!$F$3:$F$281,'週休2日計画実績表 (記入例)'!V45)&gt;0,"休",IF(OR(WEEKDAY(V45)=1,WEEKDAY(V45)=7),TEXT(V45,"aaa"),IF(COUNTIF(BD!$B$3:$B$548,'週休2日計画実績表 (記入例)'!V45)&gt;0,"祝",'週休2日計画実績表 (記入例)'!V45))),"")</f>
        <v>45677</v>
      </c>
      <c r="W46" s="214">
        <f>IFERROR(IF(COUNTIF(BD!$F$3:$F$281,'週休2日計画実績表 (記入例)'!W45)&gt;0,"休",IF(OR(WEEKDAY(W45)=1,WEEKDAY(W45)=7),TEXT(W45,"aaa"),IF(COUNTIF(BD!$B$3:$B$548,'週休2日計画実績表 (記入例)'!W45)&gt;0,"祝",'週休2日計画実績表 (記入例)'!W45))),"")</f>
        <v>45678</v>
      </c>
      <c r="X46" s="214">
        <f>IFERROR(IF(COUNTIF(BD!$F$3:$F$281,'週休2日計画実績表 (記入例)'!X45)&gt;0,"休",IF(OR(WEEKDAY(X45)=1,WEEKDAY(X45)=7),TEXT(X45,"aaa"),IF(COUNTIF(BD!$B$3:$B$548,'週休2日計画実績表 (記入例)'!X45)&gt;0,"祝",'週休2日計画実績表 (記入例)'!X45))),"")</f>
        <v>45679</v>
      </c>
      <c r="Y46" s="214">
        <f>IFERROR(IF(COUNTIF(BD!$F$3:$F$281,'週休2日計画実績表 (記入例)'!Y45)&gt;0,"休",IF(OR(WEEKDAY(Y45)=1,WEEKDAY(Y45)=7),TEXT(Y45,"aaa"),IF(COUNTIF(BD!$B$3:$B$548,'週休2日計画実績表 (記入例)'!Y45)&gt;0,"祝",'週休2日計画実績表 (記入例)'!Y45))),"")</f>
        <v>45680</v>
      </c>
      <c r="Z46" s="214">
        <f>IFERROR(IF(COUNTIF(BD!$F$3:$F$281,'週休2日計画実績表 (記入例)'!Z45)&gt;0,"休",IF(OR(WEEKDAY(Z45)=1,WEEKDAY(Z45)=7),TEXT(Z45,"aaa"),IF(COUNTIF(BD!$B$3:$B$548,'週休2日計画実績表 (記入例)'!Z45)&gt;0,"祝",'週休2日計画実績表 (記入例)'!Z45))),"")</f>
        <v>45681</v>
      </c>
      <c r="AA46" s="214" t="str">
        <f>IFERROR(IF(COUNTIF(BD!$F$3:$F$281,'週休2日計画実績表 (記入例)'!AA45)&gt;0,"休",IF(OR(WEEKDAY(AA45)=1,WEEKDAY(AA45)=7),TEXT(AA45,"aaa"),IF(COUNTIF(BD!$B$3:$B$548,'週休2日計画実績表 (記入例)'!AA45)&gt;0,"祝",'週休2日計画実績表 (記入例)'!AA45))),"")</f>
        <v>土</v>
      </c>
      <c r="AB46" s="214" t="str">
        <f>IFERROR(IF(COUNTIF(BD!$F$3:$F$281,'週休2日計画実績表 (記入例)'!AB45)&gt;0,"休",IF(OR(WEEKDAY(AB45)=1,WEEKDAY(AB45)=7),TEXT(AB45,"aaa"),IF(COUNTIF(BD!$B$3:$B$548,'週休2日計画実績表 (記入例)'!AB45)&gt;0,"祝",'週休2日計画実績表 (記入例)'!AB45))),"")</f>
        <v>日</v>
      </c>
      <c r="AC46" s="214">
        <f>IFERROR(IF(COUNTIF(BD!$F$3:$F$281,'週休2日計画実績表 (記入例)'!AC45)&gt;0,"休",IF(OR(WEEKDAY(AC45)=1,WEEKDAY(AC45)=7),TEXT(AC45,"aaa"),IF(COUNTIF(BD!$B$3:$B$548,'週休2日計画実績表 (記入例)'!AC45)&gt;0,"祝",'週休2日計画実績表 (記入例)'!AC45))),"")</f>
        <v>45684</v>
      </c>
      <c r="AD46" s="214">
        <f>IFERROR(IF(COUNTIF(BD!$F$3:$F$281,'週休2日計画実績表 (記入例)'!AD45)&gt;0,"休",IF(OR(WEEKDAY(AD45)=1,WEEKDAY(AD45)=7),TEXT(AD45,"aaa"),IF(COUNTIF(BD!$B$3:$B$548,'週休2日計画実績表 (記入例)'!AD45)&gt;0,"祝",'週休2日計画実績表 (記入例)'!AD45))),"")</f>
        <v>45685</v>
      </c>
      <c r="AE46" s="214">
        <f>IFERROR(IF(COUNTIF(BD!$F$3:$F$281,'週休2日計画実績表 (記入例)'!AE45)&gt;0,"休",IF(OR(WEEKDAY(AE45)=1,WEEKDAY(AE45)=7),TEXT(AE45,"aaa"),IF(COUNTIF(BD!$B$3:$B$548,'週休2日計画実績表 (記入例)'!AE45)&gt;0,"祝",'週休2日計画実績表 (記入例)'!AE45))),"")</f>
        <v>45686</v>
      </c>
      <c r="AF46" s="214">
        <f>IFERROR(IF(COUNTIF(BD!$F$3:$F$281,'週休2日計画実績表 (記入例)'!AF45)&gt;0,"休",IF(OR(WEEKDAY(AF45)=1,WEEKDAY(AF45)=7),TEXT(AF45,"aaa"),IF(COUNTIF(BD!$B$3:$B$548,'週休2日計画実績表 (記入例)'!AF45)&gt;0,"祝",'週休2日計画実績表 (記入例)'!AF45))),"")</f>
        <v>45687</v>
      </c>
      <c r="AG46" s="233">
        <f>IFERROR(IF(COUNTIF(BD!$F$3:$F$281,'週休2日計画実績表 (記入例)'!AG45)&gt;0,"休",IF(OR(WEEKDAY(AG45)=1,WEEKDAY(AG45)=7),TEXT(AG45,"aaa"),IF(COUNTIF(BD!$B$3:$B$548,'週休2日計画実績表 (記入例)'!AG45)&gt;0,"祝",'週休2日計画実績表 (記入例)'!AG45))),"")</f>
        <v>45688</v>
      </c>
      <c r="AH46" s="503"/>
      <c r="AI46" s="504"/>
      <c r="AJ46" s="504"/>
      <c r="AK46" s="505"/>
      <c r="AL46" s="502"/>
      <c r="AM46" s="503"/>
      <c r="AN46" s="504"/>
      <c r="AO46" s="504"/>
      <c r="AP46" s="506"/>
      <c r="AQ46" s="215"/>
    </row>
    <row r="47" spans="2:43" ht="15" hidden="1" customHeight="1">
      <c r="B47" s="211"/>
      <c r="C47" s="214" t="str">
        <f t="shared" ref="C47:F47" si="13">IF(OR(C46="",C46="休"),"","有")</f>
        <v/>
      </c>
      <c r="D47" s="214" t="str">
        <f t="shared" si="13"/>
        <v/>
      </c>
      <c r="E47" s="214" t="str">
        <f t="shared" si="13"/>
        <v/>
      </c>
      <c r="F47" s="214" t="str">
        <f t="shared" si="13"/>
        <v>有</v>
      </c>
      <c r="G47" s="214" t="str">
        <f>IF(OR(G46="",G46="休"),"","有")</f>
        <v>有</v>
      </c>
      <c r="H47" s="214" t="str">
        <f t="shared" ref="H47:AG47" si="14">IF(OR(H46="",H46="休"),"","有")</f>
        <v>有</v>
      </c>
      <c r="I47" s="214" t="str">
        <f t="shared" si="14"/>
        <v>有</v>
      </c>
      <c r="J47" s="214" t="str">
        <f t="shared" si="14"/>
        <v>有</v>
      </c>
      <c r="K47" s="214" t="str">
        <f t="shared" si="14"/>
        <v>有</v>
      </c>
      <c r="L47" s="214" t="str">
        <f t="shared" si="14"/>
        <v>有</v>
      </c>
      <c r="M47" s="214" t="str">
        <f t="shared" si="14"/>
        <v>有</v>
      </c>
      <c r="N47" s="214" t="str">
        <f t="shared" si="14"/>
        <v>有</v>
      </c>
      <c r="O47" s="214" t="str">
        <f t="shared" si="14"/>
        <v>有</v>
      </c>
      <c r="P47" s="214" t="str">
        <f t="shared" si="14"/>
        <v>有</v>
      </c>
      <c r="Q47" s="214" t="str">
        <f t="shared" si="14"/>
        <v>有</v>
      </c>
      <c r="R47" s="214" t="str">
        <f t="shared" si="14"/>
        <v>有</v>
      </c>
      <c r="S47" s="214" t="str">
        <f t="shared" si="14"/>
        <v>有</v>
      </c>
      <c r="T47" s="214" t="str">
        <f t="shared" si="14"/>
        <v>有</v>
      </c>
      <c r="U47" s="214" t="str">
        <f t="shared" si="14"/>
        <v>有</v>
      </c>
      <c r="V47" s="214" t="str">
        <f t="shared" si="14"/>
        <v>有</v>
      </c>
      <c r="W47" s="214" t="str">
        <f t="shared" si="14"/>
        <v>有</v>
      </c>
      <c r="X47" s="214" t="str">
        <f t="shared" si="14"/>
        <v>有</v>
      </c>
      <c r="Y47" s="214" t="str">
        <f t="shared" si="14"/>
        <v>有</v>
      </c>
      <c r="Z47" s="214" t="str">
        <f t="shared" si="14"/>
        <v>有</v>
      </c>
      <c r="AA47" s="214" t="str">
        <f t="shared" si="14"/>
        <v>有</v>
      </c>
      <c r="AB47" s="214" t="str">
        <f t="shared" si="14"/>
        <v>有</v>
      </c>
      <c r="AC47" s="214" t="str">
        <f t="shared" si="14"/>
        <v>有</v>
      </c>
      <c r="AD47" s="214" t="str">
        <f t="shared" si="14"/>
        <v>有</v>
      </c>
      <c r="AE47" s="214" t="str">
        <f t="shared" si="14"/>
        <v>有</v>
      </c>
      <c r="AF47" s="214" t="str">
        <f t="shared" si="14"/>
        <v>有</v>
      </c>
      <c r="AG47" s="233" t="str">
        <f t="shared" si="14"/>
        <v>有</v>
      </c>
      <c r="AH47" s="503"/>
      <c r="AI47" s="504"/>
      <c r="AJ47" s="504"/>
      <c r="AK47" s="505"/>
      <c r="AL47" s="502"/>
      <c r="AM47" s="503"/>
      <c r="AN47" s="504"/>
      <c r="AO47" s="504"/>
      <c r="AP47" s="506"/>
      <c r="AQ47" s="215"/>
    </row>
    <row r="48" spans="2:43" s="220" customFormat="1" ht="60" customHeight="1">
      <c r="B48" s="216" t="str">
        <f>IF(C44="","","行事")</f>
        <v>行事</v>
      </c>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38" t="s">
        <v>369</v>
      </c>
      <c r="AA48" s="217"/>
      <c r="AB48" s="217"/>
      <c r="AC48" s="217"/>
      <c r="AD48" s="217"/>
      <c r="AE48" s="217"/>
      <c r="AF48" s="217"/>
      <c r="AG48" s="218"/>
      <c r="AH48" s="503"/>
      <c r="AI48" s="504"/>
      <c r="AJ48" s="504"/>
      <c r="AK48" s="505"/>
      <c r="AL48" s="502"/>
      <c r="AM48" s="503"/>
      <c r="AN48" s="504"/>
      <c r="AO48" s="504"/>
      <c r="AP48" s="506"/>
      <c r="AQ48" s="219"/>
    </row>
    <row r="49" spans="2:43" s="224" customFormat="1" ht="15" customHeight="1">
      <c r="B49" s="211" t="str">
        <f>IF(C44="","","計画")</f>
        <v>計画</v>
      </c>
      <c r="C49" s="221"/>
      <c r="D49" s="221"/>
      <c r="E49" s="221"/>
      <c r="F49" s="221" t="s">
        <v>367</v>
      </c>
      <c r="G49" s="221" t="s">
        <v>367</v>
      </c>
      <c r="H49" s="221"/>
      <c r="I49" s="221"/>
      <c r="J49" s="221"/>
      <c r="K49" s="221"/>
      <c r="L49" s="221"/>
      <c r="M49" s="221" t="s">
        <v>367</v>
      </c>
      <c r="N49" s="221" t="s">
        <v>367</v>
      </c>
      <c r="O49" s="221"/>
      <c r="P49" s="221"/>
      <c r="Q49" s="221"/>
      <c r="R49" s="221"/>
      <c r="S49" s="221"/>
      <c r="T49" s="221" t="s">
        <v>367</v>
      </c>
      <c r="U49" s="221" t="s">
        <v>367</v>
      </c>
      <c r="V49" s="221"/>
      <c r="W49" s="221"/>
      <c r="X49" s="221"/>
      <c r="Y49" s="221"/>
      <c r="Z49" s="221"/>
      <c r="AA49" s="221" t="s">
        <v>366</v>
      </c>
      <c r="AB49" s="221" t="s">
        <v>366</v>
      </c>
      <c r="AC49" s="221" t="s">
        <v>366</v>
      </c>
      <c r="AD49" s="221" t="s">
        <v>366</v>
      </c>
      <c r="AE49" s="221" t="s">
        <v>366</v>
      </c>
      <c r="AF49" s="221" t="s">
        <v>366</v>
      </c>
      <c r="AG49" s="221" t="s">
        <v>366</v>
      </c>
      <c r="AH49" s="211">
        <f>IF(C44="","",COUNTIF(C49:AG49,"○"))</f>
        <v>6</v>
      </c>
      <c r="AI49" s="221">
        <f>IF(C44="","",COUNTA(C45:AG45)-COUNTIF(C47:AG47,"")-COUNTIF(C49:AG49,"/"))</f>
        <v>21</v>
      </c>
      <c r="AJ49" s="222">
        <f>IF(C44="","",IFERROR(AH49/AI49,""))</f>
        <v>0.2857142857142857</v>
      </c>
      <c r="AK49" s="223" t="str">
        <f>IF(C44="","",IF(AI49=0,"",IF(COUNTIFS(C46:AG46,"日",C49:AG49,"")+COUNTIFS(C46:AG46,"日",C49:AG49,"○")+COUNTIFS(C46:AG46,"土",C49:AG49,"")+COUNTIFS(C46:AG46,"土",C49:AG49,"○")&lt;=COUNTIF(C49:AG49,"○"),"○",IF(AH49/AI49&gt;=2/7,"○","-"))))</f>
        <v>○</v>
      </c>
      <c r="AM49" s="211">
        <f>IF(C44="","",AM41+AH49)</f>
        <v>32</v>
      </c>
      <c r="AN49" s="221">
        <f>IF(C44="","",AN41+AI49)</f>
        <v>111</v>
      </c>
      <c r="AO49" s="222">
        <f>IFERROR(AM49/AN49,"")</f>
        <v>0.28828828828828829</v>
      </c>
      <c r="AP49" s="225" t="str">
        <f>IF(C44="","",IF(C52="",IF(AM49/AN49&gt;=2/7,"OK","NG"),""))</f>
        <v>OK</v>
      </c>
      <c r="AQ49" s="226"/>
    </row>
    <row r="50" spans="2:43" s="224" customFormat="1" ht="15" customHeight="1" thickBot="1">
      <c r="B50" s="227" t="str">
        <f>IF(C44="","","実施")</f>
        <v>実施</v>
      </c>
      <c r="C50" s="228"/>
      <c r="D50" s="228"/>
      <c r="E50" s="228"/>
      <c r="F50" s="228" t="s">
        <v>368</v>
      </c>
      <c r="G50" s="228" t="s">
        <v>368</v>
      </c>
      <c r="H50" s="228"/>
      <c r="I50" s="228"/>
      <c r="J50" s="228"/>
      <c r="K50" s="228"/>
      <c r="L50" s="228"/>
      <c r="M50" s="228" t="s">
        <v>368</v>
      </c>
      <c r="N50" s="228" t="s">
        <v>368</v>
      </c>
      <c r="O50" s="228"/>
      <c r="P50" s="228"/>
      <c r="Q50" s="228"/>
      <c r="R50" s="228"/>
      <c r="S50" s="228"/>
      <c r="T50" s="228" t="s">
        <v>368</v>
      </c>
      <c r="U50" s="228" t="s">
        <v>368</v>
      </c>
      <c r="V50" s="228"/>
      <c r="W50" s="228"/>
      <c r="X50" s="228"/>
      <c r="Y50" s="228"/>
      <c r="Z50" s="228"/>
      <c r="AA50" s="228" t="s">
        <v>366</v>
      </c>
      <c r="AB50" s="228" t="s">
        <v>366</v>
      </c>
      <c r="AC50" s="228" t="s">
        <v>366</v>
      </c>
      <c r="AD50" s="228" t="s">
        <v>366</v>
      </c>
      <c r="AE50" s="228" t="s">
        <v>366</v>
      </c>
      <c r="AF50" s="228" t="s">
        <v>366</v>
      </c>
      <c r="AG50" s="228" t="s">
        <v>366</v>
      </c>
      <c r="AH50" s="227">
        <f>IF(C44="","",COUNTIF(C50:AG50,"●"))</f>
        <v>6</v>
      </c>
      <c r="AI50" s="228">
        <f>IF(C44="","",COUNTA(C45:AG45)-COUNTIF(C47:AG47,"")-COUNTIF(C50:AG50,"/"))</f>
        <v>21</v>
      </c>
      <c r="AJ50" s="229">
        <f>IF(C44="","",IFERROR(AH50/AI50,""))</f>
        <v>0.2857142857142857</v>
      </c>
      <c r="AK50" s="230" t="str">
        <f>IF(C44="","",IF(AI50=0,"",IF(COUNTIFS(C46:AG46,"日",C50:AG50,"")+COUNTIFS(C46:AG46,"日",C50:AG50,"●")+COUNTIFS(C46:AG46,"土",C50:AG50,"")+COUNTIFS(C46:AG46,"土",C50:AG50,"●")&lt;=COUNTIF(C50:AG50,"●"),"○",IF(AH50/AI50&gt;=2/7,"○","-"))))</f>
        <v>○</v>
      </c>
      <c r="AM50" s="227">
        <f>IF(C44="","",AM42+AH50)</f>
        <v>32</v>
      </c>
      <c r="AN50" s="228">
        <f>IF(C44="","",AN42+AI50)</f>
        <v>111</v>
      </c>
      <c r="AO50" s="229">
        <f>IFERROR(AM50/AN50,"")</f>
        <v>0.28828828828828829</v>
      </c>
      <c r="AP50" s="231" t="str">
        <f>IF(C44="","",IF(C52="",IF(AM50/AN50&gt;=2/7,"OK","NG"),""))</f>
        <v>OK</v>
      </c>
      <c r="AQ50" s="215"/>
    </row>
    <row r="51" spans="2:43" ht="18" customHeight="1" thickBot="1">
      <c r="AP51" s="224"/>
      <c r="AQ51" s="232"/>
    </row>
    <row r="52" spans="2:43" ht="16.899999999999999" customHeight="1">
      <c r="B52" s="210" t="str">
        <f>IF(C52="","","月")</f>
        <v/>
      </c>
      <c r="C52" s="496" t="str">
        <f>IFERROR(IF(EOMONTH(C44,0)+1&gt;$L$5,"",EOMONTH(C44,0)+1),"")</f>
        <v/>
      </c>
      <c r="D52" s="497"/>
      <c r="E52" s="497"/>
      <c r="F52" s="497"/>
      <c r="G52" s="497"/>
      <c r="H52" s="497"/>
      <c r="I52" s="497"/>
      <c r="J52" s="497"/>
      <c r="K52" s="497"/>
      <c r="L52" s="497"/>
      <c r="M52" s="497"/>
      <c r="N52" s="497"/>
      <c r="O52" s="497"/>
      <c r="P52" s="497"/>
      <c r="Q52" s="497"/>
      <c r="R52" s="497"/>
      <c r="S52" s="497"/>
      <c r="T52" s="497"/>
      <c r="U52" s="497"/>
      <c r="V52" s="497"/>
      <c r="W52" s="497"/>
      <c r="X52" s="497"/>
      <c r="Y52" s="497"/>
      <c r="Z52" s="497"/>
      <c r="AA52" s="497"/>
      <c r="AB52" s="497"/>
      <c r="AC52" s="497"/>
      <c r="AD52" s="497"/>
      <c r="AE52" s="497"/>
      <c r="AF52" s="497"/>
      <c r="AG52" s="497"/>
      <c r="AH52" s="498" t="str">
        <f>IF(C52="","","月単位")</f>
        <v/>
      </c>
      <c r="AI52" s="499"/>
      <c r="AJ52" s="499"/>
      <c r="AK52" s="500"/>
      <c r="AL52" s="501"/>
      <c r="AM52" s="498" t="str">
        <f>IF(C52="","","累計")</f>
        <v/>
      </c>
      <c r="AN52" s="499"/>
      <c r="AO52" s="499"/>
      <c r="AP52" s="500"/>
    </row>
    <row r="53" spans="2:43" ht="15" customHeight="1">
      <c r="B53" s="211" t="str">
        <f>IF(C52="","","日")</f>
        <v/>
      </c>
      <c r="C53" s="212" t="str">
        <f>IF($C52="","",IF($C52+COLUMN(C53)-COLUMN($B53)-1&gt;$L$5,"",IF($C52+COLUMN(C53)-COLUMN($B53)-1&gt;=EOMONTH($C52,0)+1,"",$C52+COLUMN(C53)-COLUMN($B53)-1)))</f>
        <v/>
      </c>
      <c r="D53" s="212" t="str">
        <f t="shared" ref="D53:AG53" si="15">IF($C52="","",IF($C52+COLUMN(D53)-COLUMN($B53)-1&gt;$L$5,"",IF($C52+COLUMN(D53)-COLUMN($B53)-1&gt;=EOMONTH($C52,0)+1,"",$C52+COLUMN(D53)-COLUMN($B53)-1)))</f>
        <v/>
      </c>
      <c r="E53" s="212" t="str">
        <f t="shared" si="15"/>
        <v/>
      </c>
      <c r="F53" s="212" t="str">
        <f t="shared" si="15"/>
        <v/>
      </c>
      <c r="G53" s="212" t="str">
        <f t="shared" si="15"/>
        <v/>
      </c>
      <c r="H53" s="212" t="str">
        <f t="shared" si="15"/>
        <v/>
      </c>
      <c r="I53" s="212" t="str">
        <f t="shared" si="15"/>
        <v/>
      </c>
      <c r="J53" s="212" t="str">
        <f t="shared" si="15"/>
        <v/>
      </c>
      <c r="K53" s="212" t="str">
        <f t="shared" si="15"/>
        <v/>
      </c>
      <c r="L53" s="212" t="str">
        <f t="shared" si="15"/>
        <v/>
      </c>
      <c r="M53" s="212" t="str">
        <f t="shared" si="15"/>
        <v/>
      </c>
      <c r="N53" s="212" t="str">
        <f t="shared" si="15"/>
        <v/>
      </c>
      <c r="O53" s="212" t="str">
        <f t="shared" si="15"/>
        <v/>
      </c>
      <c r="P53" s="212" t="str">
        <f t="shared" si="15"/>
        <v/>
      </c>
      <c r="Q53" s="212" t="str">
        <f t="shared" si="15"/>
        <v/>
      </c>
      <c r="R53" s="212" t="str">
        <f t="shared" si="15"/>
        <v/>
      </c>
      <c r="S53" s="212" t="str">
        <f t="shared" si="15"/>
        <v/>
      </c>
      <c r="T53" s="212" t="str">
        <f t="shared" si="15"/>
        <v/>
      </c>
      <c r="U53" s="212" t="str">
        <f t="shared" si="15"/>
        <v/>
      </c>
      <c r="V53" s="212" t="str">
        <f t="shared" si="15"/>
        <v/>
      </c>
      <c r="W53" s="212" t="str">
        <f t="shared" si="15"/>
        <v/>
      </c>
      <c r="X53" s="212" t="str">
        <f t="shared" si="15"/>
        <v/>
      </c>
      <c r="Y53" s="212" t="str">
        <f t="shared" si="15"/>
        <v/>
      </c>
      <c r="Z53" s="212" t="str">
        <f t="shared" si="15"/>
        <v/>
      </c>
      <c r="AA53" s="212" t="str">
        <f t="shared" si="15"/>
        <v/>
      </c>
      <c r="AB53" s="212" t="str">
        <f t="shared" si="15"/>
        <v/>
      </c>
      <c r="AC53" s="212" t="str">
        <f t="shared" si="15"/>
        <v/>
      </c>
      <c r="AD53" s="212" t="str">
        <f t="shared" si="15"/>
        <v/>
      </c>
      <c r="AE53" s="212" t="str">
        <f t="shared" si="15"/>
        <v/>
      </c>
      <c r="AF53" s="212" t="str">
        <f t="shared" si="15"/>
        <v/>
      </c>
      <c r="AG53" s="213" t="str">
        <f t="shared" si="15"/>
        <v/>
      </c>
      <c r="AH53" s="503" t="str">
        <f>IF(C52="","","　閉所日数計")</f>
        <v/>
      </c>
      <c r="AI53" s="504" t="str">
        <f>IF(C52="","","　対象日数計")</f>
        <v/>
      </c>
      <c r="AJ53" s="504" t="str">
        <f>IF(C52="","","　現場閉所率")</f>
        <v/>
      </c>
      <c r="AK53" s="505" t="str">
        <f>IF(C52="","","　達成状況")</f>
        <v/>
      </c>
      <c r="AL53" s="502"/>
      <c r="AM53" s="503" t="str">
        <f>IF(C52="","","　閉所日数計")</f>
        <v/>
      </c>
      <c r="AN53" s="504" t="str">
        <f>IF(C52="","","　対象日数計")</f>
        <v/>
      </c>
      <c r="AO53" s="504" t="str">
        <f>IF(C52="","","　現場閉所率")</f>
        <v/>
      </c>
      <c r="AP53" s="506" t="str">
        <f>IF(C52="","",IF(C60="","　達成状況",""))</f>
        <v/>
      </c>
    </row>
    <row r="54" spans="2:43" ht="15" customHeight="1">
      <c r="B54" s="211" t="str">
        <f>IF(C52="","","曜日")</f>
        <v/>
      </c>
      <c r="C54" s="214" t="str">
        <f>IFERROR(IF(COUNTIF(BD!$F$3:$F$281,'週休2日計画実績表 (記入例)'!C53)&gt;0,"休",IF(OR(WEEKDAY(C53)=1,WEEKDAY(C53)=7),TEXT(C53,"aaa"),IF(COUNTIF(BD!$B$3:$B$548,'週休2日計画実績表 (記入例)'!C53)&gt;0,"祝",'週休2日計画実績表 (記入例)'!C53))),"")</f>
        <v/>
      </c>
      <c r="D54" s="214" t="str">
        <f>IFERROR(IF(COUNTIF(BD!$F$3:$F$281,'週休2日計画実績表 (記入例)'!D53)&gt;0,"休",IF(OR(WEEKDAY(D53)=1,WEEKDAY(D53)=7),TEXT(D53,"aaa"),IF(COUNTIF(BD!$B$3:$B$548,'週休2日計画実績表 (記入例)'!D53)&gt;0,"祝",'週休2日計画実績表 (記入例)'!D53))),"")</f>
        <v/>
      </c>
      <c r="E54" s="214" t="str">
        <f>IFERROR(IF(COUNTIF(BD!$F$3:$F$281,'週休2日計画実績表 (記入例)'!E53)&gt;0,"休",IF(OR(WEEKDAY(E53)=1,WEEKDAY(E53)=7),TEXT(E53,"aaa"),IF(COUNTIF(BD!$B$3:$B$548,'週休2日計画実績表 (記入例)'!E53)&gt;0,"祝",'週休2日計画実績表 (記入例)'!E53))),"")</f>
        <v/>
      </c>
      <c r="F54" s="214" t="str">
        <f>IFERROR(IF(COUNTIF(BD!$F$3:$F$281,'週休2日計画実績表 (記入例)'!F53)&gt;0,"休",IF(OR(WEEKDAY(F53)=1,WEEKDAY(F53)=7),TEXT(F53,"aaa"),IF(COUNTIF(BD!$B$3:$B$548,'週休2日計画実績表 (記入例)'!F53)&gt;0,"祝",'週休2日計画実績表 (記入例)'!F53))),"")</f>
        <v/>
      </c>
      <c r="G54" s="214" t="str">
        <f>IFERROR(IF(COUNTIF(BD!$F$3:$F$281,'週休2日計画実績表 (記入例)'!G53)&gt;0,"休",IF(OR(WEEKDAY(G53)=1,WEEKDAY(G53)=7),TEXT(G53,"aaa"),IF(COUNTIF(BD!$B$3:$B$548,'週休2日計画実績表 (記入例)'!G53)&gt;0,"祝",'週休2日計画実績表 (記入例)'!G53))),"")</f>
        <v/>
      </c>
      <c r="H54" s="214" t="str">
        <f>IFERROR(IF(COUNTIF(BD!$F$3:$F$281,'週休2日計画実績表 (記入例)'!H53)&gt;0,"休",IF(OR(WEEKDAY(H53)=1,WEEKDAY(H53)=7),TEXT(H53,"aaa"),IF(COUNTIF(BD!$B$3:$B$548,'週休2日計画実績表 (記入例)'!H53)&gt;0,"祝",'週休2日計画実績表 (記入例)'!H53))),"")</f>
        <v/>
      </c>
      <c r="I54" s="214" t="str">
        <f>IFERROR(IF(COUNTIF(BD!$F$3:$F$281,'週休2日計画実績表 (記入例)'!I53)&gt;0,"休",IF(OR(WEEKDAY(I53)=1,WEEKDAY(I53)=7),TEXT(I53,"aaa"),IF(COUNTIF(BD!$B$3:$B$548,'週休2日計画実績表 (記入例)'!I53)&gt;0,"祝",'週休2日計画実績表 (記入例)'!I53))),"")</f>
        <v/>
      </c>
      <c r="J54" s="214" t="str">
        <f>IFERROR(IF(COUNTIF(BD!$F$3:$F$281,'週休2日計画実績表 (記入例)'!J53)&gt;0,"休",IF(OR(WEEKDAY(J53)=1,WEEKDAY(J53)=7),TEXT(J53,"aaa"),IF(COUNTIF(BD!$B$3:$B$548,'週休2日計画実績表 (記入例)'!J53)&gt;0,"祝",'週休2日計画実績表 (記入例)'!J53))),"")</f>
        <v/>
      </c>
      <c r="K54" s="214" t="str">
        <f>IFERROR(IF(COUNTIF(BD!$F$3:$F$281,'週休2日計画実績表 (記入例)'!K53)&gt;0,"休",IF(OR(WEEKDAY(K53)=1,WEEKDAY(K53)=7),TEXT(K53,"aaa"),IF(COUNTIF(BD!$B$3:$B$548,'週休2日計画実績表 (記入例)'!K53)&gt;0,"祝",'週休2日計画実績表 (記入例)'!K53))),"")</f>
        <v/>
      </c>
      <c r="L54" s="214" t="str">
        <f>IFERROR(IF(COUNTIF(BD!$F$3:$F$281,'週休2日計画実績表 (記入例)'!L53)&gt;0,"休",IF(OR(WEEKDAY(L53)=1,WEEKDAY(L53)=7),TEXT(L53,"aaa"),IF(COUNTIF(BD!$B$3:$B$548,'週休2日計画実績表 (記入例)'!L53)&gt;0,"祝",'週休2日計画実績表 (記入例)'!L53))),"")</f>
        <v/>
      </c>
      <c r="M54" s="214" t="str">
        <f>IFERROR(IF(COUNTIF(BD!$F$3:$F$281,'週休2日計画実績表 (記入例)'!M53)&gt;0,"休",IF(OR(WEEKDAY(M53)=1,WEEKDAY(M53)=7),TEXT(M53,"aaa"),IF(COUNTIF(BD!$B$3:$B$548,'週休2日計画実績表 (記入例)'!M53)&gt;0,"祝",'週休2日計画実績表 (記入例)'!M53))),"")</f>
        <v/>
      </c>
      <c r="N54" s="214" t="str">
        <f>IFERROR(IF(COUNTIF(BD!$F$3:$F$281,'週休2日計画実績表 (記入例)'!N53)&gt;0,"休",IF(OR(WEEKDAY(N53)=1,WEEKDAY(N53)=7),TEXT(N53,"aaa"),IF(COUNTIF(BD!$B$3:$B$548,'週休2日計画実績表 (記入例)'!N53)&gt;0,"祝",'週休2日計画実績表 (記入例)'!N53))),"")</f>
        <v/>
      </c>
      <c r="O54" s="214" t="str">
        <f>IFERROR(IF(COUNTIF(BD!$F$3:$F$281,'週休2日計画実績表 (記入例)'!O53)&gt;0,"休",IF(OR(WEEKDAY(O53)=1,WEEKDAY(O53)=7),TEXT(O53,"aaa"),IF(COUNTIF(BD!$B$3:$B$548,'週休2日計画実績表 (記入例)'!O53)&gt;0,"祝",'週休2日計画実績表 (記入例)'!O53))),"")</f>
        <v/>
      </c>
      <c r="P54" s="214" t="str">
        <f>IFERROR(IF(COUNTIF(BD!$F$3:$F$281,'週休2日計画実績表 (記入例)'!P53)&gt;0,"休",IF(OR(WEEKDAY(P53)=1,WEEKDAY(P53)=7),TEXT(P53,"aaa"),IF(COUNTIF(BD!$B$3:$B$548,'週休2日計画実績表 (記入例)'!P53)&gt;0,"祝",'週休2日計画実績表 (記入例)'!P53))),"")</f>
        <v/>
      </c>
      <c r="Q54" s="214" t="str">
        <f>IFERROR(IF(COUNTIF(BD!$F$3:$F$281,'週休2日計画実績表 (記入例)'!Q53)&gt;0,"休",IF(OR(WEEKDAY(Q53)=1,WEEKDAY(Q53)=7),TEXT(Q53,"aaa"),IF(COUNTIF(BD!$B$3:$B$548,'週休2日計画実績表 (記入例)'!Q53)&gt;0,"祝",'週休2日計画実績表 (記入例)'!Q53))),"")</f>
        <v/>
      </c>
      <c r="R54" s="214" t="str">
        <f>IFERROR(IF(COUNTIF(BD!$F$3:$F$281,'週休2日計画実績表 (記入例)'!R53)&gt;0,"休",IF(OR(WEEKDAY(R53)=1,WEEKDAY(R53)=7),TEXT(R53,"aaa"),IF(COUNTIF(BD!$B$3:$B$548,'週休2日計画実績表 (記入例)'!R53)&gt;0,"祝",'週休2日計画実績表 (記入例)'!R53))),"")</f>
        <v/>
      </c>
      <c r="S54" s="214" t="str">
        <f>IFERROR(IF(COUNTIF(BD!$F$3:$F$281,'週休2日計画実績表 (記入例)'!S53)&gt;0,"休",IF(OR(WEEKDAY(S53)=1,WEEKDAY(S53)=7),TEXT(S53,"aaa"),IF(COUNTIF(BD!$B$3:$B$548,'週休2日計画実績表 (記入例)'!S53)&gt;0,"祝",'週休2日計画実績表 (記入例)'!S53))),"")</f>
        <v/>
      </c>
      <c r="T54" s="214" t="str">
        <f>IFERROR(IF(COUNTIF(BD!$F$3:$F$281,'週休2日計画実績表 (記入例)'!T53)&gt;0,"休",IF(OR(WEEKDAY(T53)=1,WEEKDAY(T53)=7),TEXT(T53,"aaa"),IF(COUNTIF(BD!$B$3:$B$548,'週休2日計画実績表 (記入例)'!T53)&gt;0,"祝",'週休2日計画実績表 (記入例)'!T53))),"")</f>
        <v/>
      </c>
      <c r="U54" s="214" t="str">
        <f>IFERROR(IF(COUNTIF(BD!$F$3:$F$281,'週休2日計画実績表 (記入例)'!U53)&gt;0,"休",IF(OR(WEEKDAY(U53)=1,WEEKDAY(U53)=7),TEXT(U53,"aaa"),IF(COUNTIF(BD!$B$3:$B$548,'週休2日計画実績表 (記入例)'!U53)&gt;0,"祝",'週休2日計画実績表 (記入例)'!U53))),"")</f>
        <v/>
      </c>
      <c r="V54" s="214" t="str">
        <f>IFERROR(IF(COUNTIF(BD!$F$3:$F$281,'週休2日計画実績表 (記入例)'!V53)&gt;0,"休",IF(OR(WEEKDAY(V53)=1,WEEKDAY(V53)=7),TEXT(V53,"aaa"),IF(COUNTIF(BD!$B$3:$B$548,'週休2日計画実績表 (記入例)'!V53)&gt;0,"祝",'週休2日計画実績表 (記入例)'!V53))),"")</f>
        <v/>
      </c>
      <c r="W54" s="214" t="str">
        <f>IFERROR(IF(COUNTIF(BD!$F$3:$F$281,'週休2日計画実績表 (記入例)'!W53)&gt;0,"休",IF(OR(WEEKDAY(W53)=1,WEEKDAY(W53)=7),TEXT(W53,"aaa"),IF(COUNTIF(BD!$B$3:$B$548,'週休2日計画実績表 (記入例)'!W53)&gt;0,"祝",'週休2日計画実績表 (記入例)'!W53))),"")</f>
        <v/>
      </c>
      <c r="X54" s="214" t="str">
        <f>IFERROR(IF(COUNTIF(BD!$F$3:$F$281,'週休2日計画実績表 (記入例)'!X53)&gt;0,"休",IF(OR(WEEKDAY(X53)=1,WEEKDAY(X53)=7),TEXT(X53,"aaa"),IF(COUNTIF(BD!$B$3:$B$548,'週休2日計画実績表 (記入例)'!X53)&gt;0,"祝",'週休2日計画実績表 (記入例)'!X53))),"")</f>
        <v/>
      </c>
      <c r="Y54" s="214" t="str">
        <f>IFERROR(IF(COUNTIF(BD!$F$3:$F$281,'週休2日計画実績表 (記入例)'!Y53)&gt;0,"休",IF(OR(WEEKDAY(Y53)=1,WEEKDAY(Y53)=7),TEXT(Y53,"aaa"),IF(COUNTIF(BD!$B$3:$B$548,'週休2日計画実績表 (記入例)'!Y53)&gt;0,"祝",'週休2日計画実績表 (記入例)'!Y53))),"")</f>
        <v/>
      </c>
      <c r="Z54" s="214" t="str">
        <f>IFERROR(IF(COUNTIF(BD!$F$3:$F$281,'週休2日計画実績表 (記入例)'!Z53)&gt;0,"休",IF(OR(WEEKDAY(Z53)=1,WEEKDAY(Z53)=7),TEXT(Z53,"aaa"),IF(COUNTIF(BD!$B$3:$B$548,'週休2日計画実績表 (記入例)'!Z53)&gt;0,"祝",'週休2日計画実績表 (記入例)'!Z53))),"")</f>
        <v/>
      </c>
      <c r="AA54" s="214" t="str">
        <f>IFERROR(IF(COUNTIF(BD!$F$3:$F$281,'週休2日計画実績表 (記入例)'!AA53)&gt;0,"休",IF(OR(WEEKDAY(AA53)=1,WEEKDAY(AA53)=7),TEXT(AA53,"aaa"),IF(COUNTIF(BD!$B$3:$B$548,'週休2日計画実績表 (記入例)'!AA53)&gt;0,"祝",'週休2日計画実績表 (記入例)'!AA53))),"")</f>
        <v/>
      </c>
      <c r="AB54" s="214" t="str">
        <f>IFERROR(IF(COUNTIF(BD!$F$3:$F$281,'週休2日計画実績表 (記入例)'!AB53)&gt;0,"休",IF(OR(WEEKDAY(AB53)=1,WEEKDAY(AB53)=7),TEXT(AB53,"aaa"),IF(COUNTIF(BD!$B$3:$B$548,'週休2日計画実績表 (記入例)'!AB53)&gt;0,"祝",'週休2日計画実績表 (記入例)'!AB53))),"")</f>
        <v/>
      </c>
      <c r="AC54" s="214" t="str">
        <f>IFERROR(IF(COUNTIF(BD!$F$3:$F$281,'週休2日計画実績表 (記入例)'!AC53)&gt;0,"休",IF(OR(WEEKDAY(AC53)=1,WEEKDAY(AC53)=7),TEXT(AC53,"aaa"),IF(COUNTIF(BD!$B$3:$B$548,'週休2日計画実績表 (記入例)'!AC53)&gt;0,"祝",'週休2日計画実績表 (記入例)'!AC53))),"")</f>
        <v/>
      </c>
      <c r="AD54" s="214" t="str">
        <f>IFERROR(IF(COUNTIF(BD!$F$3:$F$281,'週休2日計画実績表 (記入例)'!AD53)&gt;0,"休",IF(OR(WEEKDAY(AD53)=1,WEEKDAY(AD53)=7),TEXT(AD53,"aaa"),IF(COUNTIF(BD!$B$3:$B$548,'週休2日計画実績表 (記入例)'!AD53)&gt;0,"祝",'週休2日計画実績表 (記入例)'!AD53))),"")</f>
        <v/>
      </c>
      <c r="AE54" s="214" t="str">
        <f>IFERROR(IF(COUNTIF(BD!$F$3:$F$281,'週休2日計画実績表 (記入例)'!AE53)&gt;0,"休",IF(OR(WEEKDAY(AE53)=1,WEEKDAY(AE53)=7),TEXT(AE53,"aaa"),IF(COUNTIF(BD!$B$3:$B$548,'週休2日計画実績表 (記入例)'!AE53)&gt;0,"祝",'週休2日計画実績表 (記入例)'!AE53))),"")</f>
        <v/>
      </c>
      <c r="AF54" s="214" t="str">
        <f>IFERROR(IF(COUNTIF(BD!$F$3:$F$281,'週休2日計画実績表 (記入例)'!AF53)&gt;0,"休",IF(OR(WEEKDAY(AF53)=1,WEEKDAY(AF53)=7),TEXT(AF53,"aaa"),IF(COUNTIF(BD!$B$3:$B$548,'週休2日計画実績表 (記入例)'!AF53)&gt;0,"祝",'週休2日計画実績表 (記入例)'!AF53))),"")</f>
        <v/>
      </c>
      <c r="AG54" s="233" t="str">
        <f>IFERROR(IF(COUNTIF(BD!$F$3:$F$281,'週休2日計画実績表 (記入例)'!AG53)&gt;0,"休",IF(OR(WEEKDAY(AG53)=1,WEEKDAY(AG53)=7),TEXT(AG53,"aaa"),IF(COUNTIF(BD!$B$3:$B$548,'週休2日計画実績表 (記入例)'!AG53)&gt;0,"祝",'週休2日計画実績表 (記入例)'!AG53))),"")</f>
        <v/>
      </c>
      <c r="AH54" s="503"/>
      <c r="AI54" s="504"/>
      <c r="AJ54" s="504"/>
      <c r="AK54" s="505"/>
      <c r="AL54" s="502"/>
      <c r="AM54" s="503"/>
      <c r="AN54" s="504"/>
      <c r="AO54" s="504"/>
      <c r="AP54" s="506"/>
      <c r="AQ54" s="215"/>
    </row>
    <row r="55" spans="2:43" ht="15" hidden="1" customHeight="1">
      <c r="B55" s="211"/>
      <c r="C55" s="214" t="str">
        <f t="shared" ref="C55:F55" si="16">IF(OR(C54="",C54="休"),"","有")</f>
        <v/>
      </c>
      <c r="D55" s="214" t="str">
        <f t="shared" si="16"/>
        <v/>
      </c>
      <c r="E55" s="214" t="str">
        <f t="shared" si="16"/>
        <v/>
      </c>
      <c r="F55" s="214" t="str">
        <f t="shared" si="16"/>
        <v/>
      </c>
      <c r="G55" s="214" t="str">
        <f>IF(OR(G54="",G54="休"),"","有")</f>
        <v/>
      </c>
      <c r="H55" s="214" t="str">
        <f t="shared" ref="H55:AG55" si="17">IF(OR(H54="",H54="休"),"","有")</f>
        <v/>
      </c>
      <c r="I55" s="214" t="str">
        <f t="shared" si="17"/>
        <v/>
      </c>
      <c r="J55" s="214" t="str">
        <f t="shared" si="17"/>
        <v/>
      </c>
      <c r="K55" s="214" t="str">
        <f t="shared" si="17"/>
        <v/>
      </c>
      <c r="L55" s="214" t="str">
        <f t="shared" si="17"/>
        <v/>
      </c>
      <c r="M55" s="214" t="str">
        <f t="shared" si="17"/>
        <v/>
      </c>
      <c r="N55" s="214" t="str">
        <f t="shared" si="17"/>
        <v/>
      </c>
      <c r="O55" s="214" t="str">
        <f t="shared" si="17"/>
        <v/>
      </c>
      <c r="P55" s="214" t="str">
        <f t="shared" si="17"/>
        <v/>
      </c>
      <c r="Q55" s="214" t="str">
        <f t="shared" si="17"/>
        <v/>
      </c>
      <c r="R55" s="214" t="str">
        <f t="shared" si="17"/>
        <v/>
      </c>
      <c r="S55" s="214" t="str">
        <f t="shared" si="17"/>
        <v/>
      </c>
      <c r="T55" s="214" t="str">
        <f t="shared" si="17"/>
        <v/>
      </c>
      <c r="U55" s="214" t="str">
        <f t="shared" si="17"/>
        <v/>
      </c>
      <c r="V55" s="214" t="str">
        <f t="shared" si="17"/>
        <v/>
      </c>
      <c r="W55" s="214" t="str">
        <f t="shared" si="17"/>
        <v/>
      </c>
      <c r="X55" s="214" t="str">
        <f t="shared" si="17"/>
        <v/>
      </c>
      <c r="Y55" s="214" t="str">
        <f t="shared" si="17"/>
        <v/>
      </c>
      <c r="Z55" s="214" t="str">
        <f t="shared" si="17"/>
        <v/>
      </c>
      <c r="AA55" s="214" t="str">
        <f t="shared" si="17"/>
        <v/>
      </c>
      <c r="AB55" s="214" t="str">
        <f t="shared" si="17"/>
        <v/>
      </c>
      <c r="AC55" s="214" t="str">
        <f t="shared" si="17"/>
        <v/>
      </c>
      <c r="AD55" s="214" t="str">
        <f t="shared" si="17"/>
        <v/>
      </c>
      <c r="AE55" s="214" t="str">
        <f t="shared" si="17"/>
        <v/>
      </c>
      <c r="AF55" s="214" t="str">
        <f t="shared" si="17"/>
        <v/>
      </c>
      <c r="AG55" s="233" t="str">
        <f t="shared" si="17"/>
        <v/>
      </c>
      <c r="AH55" s="503"/>
      <c r="AI55" s="504"/>
      <c r="AJ55" s="504"/>
      <c r="AK55" s="505"/>
      <c r="AL55" s="502"/>
      <c r="AM55" s="503"/>
      <c r="AN55" s="504"/>
      <c r="AO55" s="504"/>
      <c r="AP55" s="506"/>
      <c r="AQ55" s="215"/>
    </row>
    <row r="56" spans="2:43" s="220" customFormat="1" ht="60" customHeight="1">
      <c r="B56" s="216" t="str">
        <f>IF(C52="","","行事")</f>
        <v/>
      </c>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8"/>
      <c r="AH56" s="503"/>
      <c r="AI56" s="504"/>
      <c r="AJ56" s="504"/>
      <c r="AK56" s="505"/>
      <c r="AL56" s="502"/>
      <c r="AM56" s="503"/>
      <c r="AN56" s="504"/>
      <c r="AO56" s="504"/>
      <c r="AP56" s="506"/>
      <c r="AQ56" s="219"/>
    </row>
    <row r="57" spans="2:43" s="224" customFormat="1" ht="15" customHeight="1">
      <c r="B57" s="211" t="str">
        <f>IF(C52="","","計画")</f>
        <v/>
      </c>
      <c r="C57" s="221"/>
      <c r="D57" s="221"/>
      <c r="E57" s="221"/>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35"/>
      <c r="AH57" s="211" t="str">
        <f>IF(C52="","",COUNTIF(C57:AG57,"○"))</f>
        <v/>
      </c>
      <c r="AI57" s="221" t="str">
        <f>IF(C52="","",COUNTA(C53:AG53)-COUNTIF(C55:AG55,"")-COUNTIF(C57:AG57,"/"))</f>
        <v/>
      </c>
      <c r="AJ57" s="222" t="str">
        <f>IF(C52="","",IFERROR(AH57/AI57,""))</f>
        <v/>
      </c>
      <c r="AK57" s="223" t="str">
        <f>IF(C52="","",IF(AI57=0,"",IF(COUNTIFS(C54:AG54,"日",C57:AG57,"")+COUNTIFS(C54:AG54,"日",C57:AG57,"○")+COUNTIFS(C54:AG54,"土",C57:AG57,"")+COUNTIFS(C54:AG54,"土",C57:AG57,"○")&lt;=COUNTIF(C57:AG57,"○"),"○",IF(AH57/AI57&gt;=2/7,"○","-"))))</f>
        <v/>
      </c>
      <c r="AM57" s="211" t="str">
        <f>IF(C52="","",AM49+AH57)</f>
        <v/>
      </c>
      <c r="AN57" s="221" t="str">
        <f>IF(C52="","",AN49+AI57)</f>
        <v/>
      </c>
      <c r="AO57" s="222" t="str">
        <f>IFERROR(AM57/AN57,"")</f>
        <v/>
      </c>
      <c r="AP57" s="225" t="str">
        <f>IF(C52="","",IF(C60="",IF(AM57/AN57&gt;=2/7,"OK","NG"),""))</f>
        <v/>
      </c>
      <c r="AQ57" s="226"/>
    </row>
    <row r="58" spans="2:43" s="224" customFormat="1" ht="15" customHeight="1" thickBot="1">
      <c r="B58" s="227" t="str">
        <f>IF(C52="","","実施")</f>
        <v/>
      </c>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34"/>
      <c r="AH58" s="227" t="str">
        <f>IF(C52="","",COUNTIF(C58:AG58,"●"))</f>
        <v/>
      </c>
      <c r="AI58" s="228" t="str">
        <f>IF(C52="","",COUNTA(C53:AG53)-COUNTIF(C55:AG55,"")-COUNTIF(C58:AG58,"/"))</f>
        <v/>
      </c>
      <c r="AJ58" s="229" t="str">
        <f>IF(C52="","",IFERROR(AH58/AI58,""))</f>
        <v/>
      </c>
      <c r="AK58" s="230" t="str">
        <f>IF(C52="","",IF(AI58=0,"",IF(COUNTIFS(C54:AG54,"日",C58:AG58,"")+COUNTIFS(C54:AG54,"日",C58:AG58,"●")+COUNTIFS(C54:AG54,"土",C58:AG58,"")+COUNTIFS(C54:AG54,"土",C58:AG58,"●")&lt;=COUNTIF(C58:AG58,"●"),"○",IF(AH58/AI58&gt;=2/7,"○","-"))))</f>
        <v/>
      </c>
      <c r="AM58" s="227" t="str">
        <f>IF(C52="","",AM50+AH58)</f>
        <v/>
      </c>
      <c r="AN58" s="228" t="str">
        <f>IF(C52="","",AN50+AI58)</f>
        <v/>
      </c>
      <c r="AO58" s="229" t="str">
        <f>IFERROR(AM58/AN58,"")</f>
        <v/>
      </c>
      <c r="AP58" s="231" t="str">
        <f>IF(C52="","",IF(C60="",IF(AM58/AN58&gt;=2/7,"OK","NG"),""))</f>
        <v/>
      </c>
      <c r="AQ58" s="215"/>
    </row>
    <row r="59" spans="2:43" ht="18" customHeight="1" thickBot="1">
      <c r="AP59" s="224"/>
      <c r="AQ59" s="232"/>
    </row>
    <row r="60" spans="2:43" ht="16.899999999999999" customHeight="1">
      <c r="B60" s="210" t="str">
        <f>IF(C60="","","月")</f>
        <v/>
      </c>
      <c r="C60" s="496" t="str">
        <f>IFERROR(IF(EOMONTH(C52,0)+1&gt;$L$5,"",EOMONTH(C52,0)+1),"")</f>
        <v/>
      </c>
      <c r="D60" s="497"/>
      <c r="E60" s="497"/>
      <c r="F60" s="497"/>
      <c r="G60" s="497"/>
      <c r="H60" s="497"/>
      <c r="I60" s="497"/>
      <c r="J60" s="497"/>
      <c r="K60" s="497"/>
      <c r="L60" s="497"/>
      <c r="M60" s="497"/>
      <c r="N60" s="497"/>
      <c r="O60" s="497"/>
      <c r="P60" s="497"/>
      <c r="Q60" s="497"/>
      <c r="R60" s="497"/>
      <c r="S60" s="497"/>
      <c r="T60" s="497"/>
      <c r="U60" s="497"/>
      <c r="V60" s="497"/>
      <c r="W60" s="497"/>
      <c r="X60" s="497"/>
      <c r="Y60" s="497"/>
      <c r="Z60" s="497"/>
      <c r="AA60" s="497"/>
      <c r="AB60" s="497"/>
      <c r="AC60" s="497"/>
      <c r="AD60" s="497"/>
      <c r="AE60" s="497"/>
      <c r="AF60" s="497"/>
      <c r="AG60" s="497"/>
      <c r="AH60" s="498" t="str">
        <f>IF(C60="","","月単位")</f>
        <v/>
      </c>
      <c r="AI60" s="499"/>
      <c r="AJ60" s="499"/>
      <c r="AK60" s="500"/>
      <c r="AL60" s="501"/>
      <c r="AM60" s="498" t="str">
        <f>IF(C60="","","累計")</f>
        <v/>
      </c>
      <c r="AN60" s="499"/>
      <c r="AO60" s="499"/>
      <c r="AP60" s="500"/>
    </row>
    <row r="61" spans="2:43" ht="15" customHeight="1">
      <c r="B61" s="211" t="str">
        <f>IF(C60="","","日")</f>
        <v/>
      </c>
      <c r="C61" s="212" t="str">
        <f>IF($C60="","",IF($C60+COLUMN(C61)-COLUMN($B61)-1&gt;$L$5,"",IF($C60+COLUMN(C61)-COLUMN($B61)-1&gt;=EOMONTH($C60,0)+1,"",$C60+COLUMN(C61)-COLUMN($B61)-1)))</f>
        <v/>
      </c>
      <c r="D61" s="212" t="str">
        <f t="shared" ref="D61:AG61" si="18">IF($C60="","",IF($C60+COLUMN(D61)-COLUMN($B61)-1&gt;$L$5,"",IF($C60+COLUMN(D61)-COLUMN($B61)-1&gt;=EOMONTH($C60,0)+1,"",$C60+COLUMN(D61)-COLUMN($B61)-1)))</f>
        <v/>
      </c>
      <c r="E61" s="212" t="str">
        <f t="shared" si="18"/>
        <v/>
      </c>
      <c r="F61" s="212" t="str">
        <f t="shared" si="18"/>
        <v/>
      </c>
      <c r="G61" s="212" t="str">
        <f t="shared" si="18"/>
        <v/>
      </c>
      <c r="H61" s="212" t="str">
        <f t="shared" si="18"/>
        <v/>
      </c>
      <c r="I61" s="212" t="str">
        <f t="shared" si="18"/>
        <v/>
      </c>
      <c r="J61" s="212" t="str">
        <f t="shared" si="18"/>
        <v/>
      </c>
      <c r="K61" s="212" t="str">
        <f t="shared" si="18"/>
        <v/>
      </c>
      <c r="L61" s="212" t="str">
        <f t="shared" si="18"/>
        <v/>
      </c>
      <c r="M61" s="212" t="str">
        <f t="shared" si="18"/>
        <v/>
      </c>
      <c r="N61" s="212" t="str">
        <f t="shared" si="18"/>
        <v/>
      </c>
      <c r="O61" s="212" t="str">
        <f t="shared" si="18"/>
        <v/>
      </c>
      <c r="P61" s="212" t="str">
        <f t="shared" si="18"/>
        <v/>
      </c>
      <c r="Q61" s="212" t="str">
        <f t="shared" si="18"/>
        <v/>
      </c>
      <c r="R61" s="212" t="str">
        <f t="shared" si="18"/>
        <v/>
      </c>
      <c r="S61" s="212" t="str">
        <f t="shared" si="18"/>
        <v/>
      </c>
      <c r="T61" s="212" t="str">
        <f t="shared" si="18"/>
        <v/>
      </c>
      <c r="U61" s="212" t="str">
        <f t="shared" si="18"/>
        <v/>
      </c>
      <c r="V61" s="212" t="str">
        <f t="shared" si="18"/>
        <v/>
      </c>
      <c r="W61" s="212" t="str">
        <f t="shared" si="18"/>
        <v/>
      </c>
      <c r="X61" s="212" t="str">
        <f t="shared" si="18"/>
        <v/>
      </c>
      <c r="Y61" s="212" t="str">
        <f t="shared" si="18"/>
        <v/>
      </c>
      <c r="Z61" s="212" t="str">
        <f t="shared" si="18"/>
        <v/>
      </c>
      <c r="AA61" s="212" t="str">
        <f t="shared" si="18"/>
        <v/>
      </c>
      <c r="AB61" s="212" t="str">
        <f t="shared" si="18"/>
        <v/>
      </c>
      <c r="AC61" s="212" t="str">
        <f t="shared" si="18"/>
        <v/>
      </c>
      <c r="AD61" s="212" t="str">
        <f t="shared" si="18"/>
        <v/>
      </c>
      <c r="AE61" s="212" t="str">
        <f t="shared" si="18"/>
        <v/>
      </c>
      <c r="AF61" s="212" t="str">
        <f t="shared" si="18"/>
        <v/>
      </c>
      <c r="AG61" s="213" t="str">
        <f t="shared" si="18"/>
        <v/>
      </c>
      <c r="AH61" s="503" t="str">
        <f>IF(C60="","","　閉所日数計")</f>
        <v/>
      </c>
      <c r="AI61" s="504" t="str">
        <f>IF(C60="","","　対象日数計")</f>
        <v/>
      </c>
      <c r="AJ61" s="504" t="str">
        <f>IF(C60="","","　現場閉所率")</f>
        <v/>
      </c>
      <c r="AK61" s="505" t="str">
        <f>IF(C60="","","　達成状況")</f>
        <v/>
      </c>
      <c r="AL61" s="502"/>
      <c r="AM61" s="503" t="str">
        <f>IF(C60="","","　閉所日数計")</f>
        <v/>
      </c>
      <c r="AN61" s="504" t="str">
        <f>IF(C60="","","　対象日数計")</f>
        <v/>
      </c>
      <c r="AO61" s="504" t="str">
        <f>IF(C60="","","　現場閉所率")</f>
        <v/>
      </c>
      <c r="AP61" s="506" t="str">
        <f>IF(C60="","",IF(C68="","　達成状況",""))</f>
        <v/>
      </c>
    </row>
    <row r="62" spans="2:43" ht="15" customHeight="1">
      <c r="B62" s="211" t="str">
        <f>IF(C60="","","曜日")</f>
        <v/>
      </c>
      <c r="C62" s="214" t="str">
        <f>IFERROR(IF(COUNTIF(BD!$F$3:$F$281,'週休2日計画実績表 (記入例)'!C61)&gt;0,"休",IF(OR(WEEKDAY(C61)=1,WEEKDAY(C61)=7),TEXT(C61,"aaa"),IF(COUNTIF(BD!$B$3:$B$548,'週休2日計画実績表 (記入例)'!C61)&gt;0,"祝",'週休2日計画実績表 (記入例)'!C61))),"")</f>
        <v/>
      </c>
      <c r="D62" s="214" t="str">
        <f>IFERROR(IF(COUNTIF(BD!$F$3:$F$281,'週休2日計画実績表 (記入例)'!D61)&gt;0,"休",IF(OR(WEEKDAY(D61)=1,WEEKDAY(D61)=7),TEXT(D61,"aaa"),IF(COUNTIF(BD!$B$3:$B$548,'週休2日計画実績表 (記入例)'!D61)&gt;0,"祝",'週休2日計画実績表 (記入例)'!D61))),"")</f>
        <v/>
      </c>
      <c r="E62" s="214" t="str">
        <f>IFERROR(IF(COUNTIF(BD!$F$3:$F$281,'週休2日計画実績表 (記入例)'!E61)&gt;0,"休",IF(OR(WEEKDAY(E61)=1,WEEKDAY(E61)=7),TEXT(E61,"aaa"),IF(COUNTIF(BD!$B$3:$B$548,'週休2日計画実績表 (記入例)'!E61)&gt;0,"祝",'週休2日計画実績表 (記入例)'!E61))),"")</f>
        <v/>
      </c>
      <c r="F62" s="214" t="str">
        <f>IFERROR(IF(COUNTIF(BD!$F$3:$F$281,'週休2日計画実績表 (記入例)'!F61)&gt;0,"休",IF(OR(WEEKDAY(F61)=1,WEEKDAY(F61)=7),TEXT(F61,"aaa"),IF(COUNTIF(BD!$B$3:$B$548,'週休2日計画実績表 (記入例)'!F61)&gt;0,"祝",'週休2日計画実績表 (記入例)'!F61))),"")</f>
        <v/>
      </c>
      <c r="G62" s="214" t="str">
        <f>IFERROR(IF(COUNTIF(BD!$F$3:$F$281,'週休2日計画実績表 (記入例)'!G61)&gt;0,"休",IF(OR(WEEKDAY(G61)=1,WEEKDAY(G61)=7),TEXT(G61,"aaa"),IF(COUNTIF(BD!$B$3:$B$548,'週休2日計画実績表 (記入例)'!G61)&gt;0,"祝",'週休2日計画実績表 (記入例)'!G61))),"")</f>
        <v/>
      </c>
      <c r="H62" s="214" t="str">
        <f>IFERROR(IF(COUNTIF(BD!$F$3:$F$281,'週休2日計画実績表 (記入例)'!H61)&gt;0,"休",IF(OR(WEEKDAY(H61)=1,WEEKDAY(H61)=7),TEXT(H61,"aaa"),IF(COUNTIF(BD!$B$3:$B$548,'週休2日計画実績表 (記入例)'!H61)&gt;0,"祝",'週休2日計画実績表 (記入例)'!H61))),"")</f>
        <v/>
      </c>
      <c r="I62" s="214" t="str">
        <f>IFERROR(IF(COUNTIF(BD!$F$3:$F$281,'週休2日計画実績表 (記入例)'!I61)&gt;0,"休",IF(OR(WEEKDAY(I61)=1,WEEKDAY(I61)=7),TEXT(I61,"aaa"),IF(COUNTIF(BD!$B$3:$B$548,'週休2日計画実績表 (記入例)'!I61)&gt;0,"祝",'週休2日計画実績表 (記入例)'!I61))),"")</f>
        <v/>
      </c>
      <c r="J62" s="214" t="str">
        <f>IFERROR(IF(COUNTIF(BD!$F$3:$F$281,'週休2日計画実績表 (記入例)'!J61)&gt;0,"休",IF(OR(WEEKDAY(J61)=1,WEEKDAY(J61)=7),TEXT(J61,"aaa"),IF(COUNTIF(BD!$B$3:$B$548,'週休2日計画実績表 (記入例)'!J61)&gt;0,"祝",'週休2日計画実績表 (記入例)'!J61))),"")</f>
        <v/>
      </c>
      <c r="K62" s="214" t="str">
        <f>IFERROR(IF(COUNTIF(BD!$F$3:$F$281,'週休2日計画実績表 (記入例)'!K61)&gt;0,"休",IF(OR(WEEKDAY(K61)=1,WEEKDAY(K61)=7),TEXT(K61,"aaa"),IF(COUNTIF(BD!$B$3:$B$548,'週休2日計画実績表 (記入例)'!K61)&gt;0,"祝",'週休2日計画実績表 (記入例)'!K61))),"")</f>
        <v/>
      </c>
      <c r="L62" s="214" t="str">
        <f>IFERROR(IF(COUNTIF(BD!$F$3:$F$281,'週休2日計画実績表 (記入例)'!L61)&gt;0,"休",IF(OR(WEEKDAY(L61)=1,WEEKDAY(L61)=7),TEXT(L61,"aaa"),IF(COUNTIF(BD!$B$3:$B$548,'週休2日計画実績表 (記入例)'!L61)&gt;0,"祝",'週休2日計画実績表 (記入例)'!L61))),"")</f>
        <v/>
      </c>
      <c r="M62" s="214" t="str">
        <f>IFERROR(IF(COUNTIF(BD!$F$3:$F$281,'週休2日計画実績表 (記入例)'!M61)&gt;0,"休",IF(OR(WEEKDAY(M61)=1,WEEKDAY(M61)=7),TEXT(M61,"aaa"),IF(COUNTIF(BD!$B$3:$B$548,'週休2日計画実績表 (記入例)'!M61)&gt;0,"祝",'週休2日計画実績表 (記入例)'!M61))),"")</f>
        <v/>
      </c>
      <c r="N62" s="214" t="str">
        <f>IFERROR(IF(COUNTIF(BD!$F$3:$F$281,'週休2日計画実績表 (記入例)'!N61)&gt;0,"休",IF(OR(WEEKDAY(N61)=1,WEEKDAY(N61)=7),TEXT(N61,"aaa"),IF(COUNTIF(BD!$B$3:$B$548,'週休2日計画実績表 (記入例)'!N61)&gt;0,"祝",'週休2日計画実績表 (記入例)'!N61))),"")</f>
        <v/>
      </c>
      <c r="O62" s="214" t="str">
        <f>IFERROR(IF(COUNTIF(BD!$F$3:$F$281,'週休2日計画実績表 (記入例)'!O61)&gt;0,"休",IF(OR(WEEKDAY(O61)=1,WEEKDAY(O61)=7),TEXT(O61,"aaa"),IF(COUNTIF(BD!$B$3:$B$548,'週休2日計画実績表 (記入例)'!O61)&gt;0,"祝",'週休2日計画実績表 (記入例)'!O61))),"")</f>
        <v/>
      </c>
      <c r="P62" s="214" t="str">
        <f>IFERROR(IF(COUNTIF(BD!$F$3:$F$281,'週休2日計画実績表 (記入例)'!P61)&gt;0,"休",IF(OR(WEEKDAY(P61)=1,WEEKDAY(P61)=7),TEXT(P61,"aaa"),IF(COUNTIF(BD!$B$3:$B$548,'週休2日計画実績表 (記入例)'!P61)&gt;0,"祝",'週休2日計画実績表 (記入例)'!P61))),"")</f>
        <v/>
      </c>
      <c r="Q62" s="214" t="str">
        <f>IFERROR(IF(COUNTIF(BD!$F$3:$F$281,'週休2日計画実績表 (記入例)'!Q61)&gt;0,"休",IF(OR(WEEKDAY(Q61)=1,WEEKDAY(Q61)=7),TEXT(Q61,"aaa"),IF(COUNTIF(BD!$B$3:$B$548,'週休2日計画実績表 (記入例)'!Q61)&gt;0,"祝",'週休2日計画実績表 (記入例)'!Q61))),"")</f>
        <v/>
      </c>
      <c r="R62" s="214" t="str">
        <f>IFERROR(IF(COUNTIF(BD!$F$3:$F$281,'週休2日計画実績表 (記入例)'!R61)&gt;0,"休",IF(OR(WEEKDAY(R61)=1,WEEKDAY(R61)=7),TEXT(R61,"aaa"),IF(COUNTIF(BD!$B$3:$B$548,'週休2日計画実績表 (記入例)'!R61)&gt;0,"祝",'週休2日計画実績表 (記入例)'!R61))),"")</f>
        <v/>
      </c>
      <c r="S62" s="214" t="str">
        <f>IFERROR(IF(COUNTIF(BD!$F$3:$F$281,'週休2日計画実績表 (記入例)'!S61)&gt;0,"休",IF(OR(WEEKDAY(S61)=1,WEEKDAY(S61)=7),TEXT(S61,"aaa"),IF(COUNTIF(BD!$B$3:$B$548,'週休2日計画実績表 (記入例)'!S61)&gt;0,"祝",'週休2日計画実績表 (記入例)'!S61))),"")</f>
        <v/>
      </c>
      <c r="T62" s="214" t="str">
        <f>IFERROR(IF(COUNTIF(BD!$F$3:$F$281,'週休2日計画実績表 (記入例)'!T61)&gt;0,"休",IF(OR(WEEKDAY(T61)=1,WEEKDAY(T61)=7),TEXT(T61,"aaa"),IF(COUNTIF(BD!$B$3:$B$548,'週休2日計画実績表 (記入例)'!T61)&gt;0,"祝",'週休2日計画実績表 (記入例)'!T61))),"")</f>
        <v/>
      </c>
      <c r="U62" s="214" t="str">
        <f>IFERROR(IF(COUNTIF(BD!$F$3:$F$281,'週休2日計画実績表 (記入例)'!U61)&gt;0,"休",IF(OR(WEEKDAY(U61)=1,WEEKDAY(U61)=7),TEXT(U61,"aaa"),IF(COUNTIF(BD!$B$3:$B$548,'週休2日計画実績表 (記入例)'!U61)&gt;0,"祝",'週休2日計画実績表 (記入例)'!U61))),"")</f>
        <v/>
      </c>
      <c r="V62" s="214" t="str">
        <f>IFERROR(IF(COUNTIF(BD!$F$3:$F$281,'週休2日計画実績表 (記入例)'!V61)&gt;0,"休",IF(OR(WEEKDAY(V61)=1,WEEKDAY(V61)=7),TEXT(V61,"aaa"),IF(COUNTIF(BD!$B$3:$B$548,'週休2日計画実績表 (記入例)'!V61)&gt;0,"祝",'週休2日計画実績表 (記入例)'!V61))),"")</f>
        <v/>
      </c>
      <c r="W62" s="214" t="str">
        <f>IFERROR(IF(COUNTIF(BD!$F$3:$F$281,'週休2日計画実績表 (記入例)'!W61)&gt;0,"休",IF(OR(WEEKDAY(W61)=1,WEEKDAY(W61)=7),TEXT(W61,"aaa"),IF(COUNTIF(BD!$B$3:$B$548,'週休2日計画実績表 (記入例)'!W61)&gt;0,"祝",'週休2日計画実績表 (記入例)'!W61))),"")</f>
        <v/>
      </c>
      <c r="X62" s="214" t="str">
        <f>IFERROR(IF(COUNTIF(BD!$F$3:$F$281,'週休2日計画実績表 (記入例)'!X61)&gt;0,"休",IF(OR(WEEKDAY(X61)=1,WEEKDAY(X61)=7),TEXT(X61,"aaa"),IF(COUNTIF(BD!$B$3:$B$548,'週休2日計画実績表 (記入例)'!X61)&gt;0,"祝",'週休2日計画実績表 (記入例)'!X61))),"")</f>
        <v/>
      </c>
      <c r="Y62" s="214" t="str">
        <f>IFERROR(IF(COUNTIF(BD!$F$3:$F$281,'週休2日計画実績表 (記入例)'!Y61)&gt;0,"休",IF(OR(WEEKDAY(Y61)=1,WEEKDAY(Y61)=7),TEXT(Y61,"aaa"),IF(COUNTIF(BD!$B$3:$B$548,'週休2日計画実績表 (記入例)'!Y61)&gt;0,"祝",'週休2日計画実績表 (記入例)'!Y61))),"")</f>
        <v/>
      </c>
      <c r="Z62" s="214" t="str">
        <f>IFERROR(IF(COUNTIF(BD!$F$3:$F$281,'週休2日計画実績表 (記入例)'!Z61)&gt;0,"休",IF(OR(WEEKDAY(Z61)=1,WEEKDAY(Z61)=7),TEXT(Z61,"aaa"),IF(COUNTIF(BD!$B$3:$B$548,'週休2日計画実績表 (記入例)'!Z61)&gt;0,"祝",'週休2日計画実績表 (記入例)'!Z61))),"")</f>
        <v/>
      </c>
      <c r="AA62" s="214" t="str">
        <f>IFERROR(IF(COUNTIF(BD!$F$3:$F$281,'週休2日計画実績表 (記入例)'!AA61)&gt;0,"休",IF(OR(WEEKDAY(AA61)=1,WEEKDAY(AA61)=7),TEXT(AA61,"aaa"),IF(COUNTIF(BD!$B$3:$B$548,'週休2日計画実績表 (記入例)'!AA61)&gt;0,"祝",'週休2日計画実績表 (記入例)'!AA61))),"")</f>
        <v/>
      </c>
      <c r="AB62" s="214" t="str">
        <f>IFERROR(IF(COUNTIF(BD!$F$3:$F$281,'週休2日計画実績表 (記入例)'!AB61)&gt;0,"休",IF(OR(WEEKDAY(AB61)=1,WEEKDAY(AB61)=7),TEXT(AB61,"aaa"),IF(COUNTIF(BD!$B$3:$B$548,'週休2日計画実績表 (記入例)'!AB61)&gt;0,"祝",'週休2日計画実績表 (記入例)'!AB61))),"")</f>
        <v/>
      </c>
      <c r="AC62" s="214" t="str">
        <f>IFERROR(IF(COUNTIF(BD!$F$3:$F$281,'週休2日計画実績表 (記入例)'!AC61)&gt;0,"休",IF(OR(WEEKDAY(AC61)=1,WEEKDAY(AC61)=7),TEXT(AC61,"aaa"),IF(COUNTIF(BD!$B$3:$B$548,'週休2日計画実績表 (記入例)'!AC61)&gt;0,"祝",'週休2日計画実績表 (記入例)'!AC61))),"")</f>
        <v/>
      </c>
      <c r="AD62" s="214" t="str">
        <f>IFERROR(IF(COUNTIF(BD!$F$3:$F$281,'週休2日計画実績表 (記入例)'!AD61)&gt;0,"休",IF(OR(WEEKDAY(AD61)=1,WEEKDAY(AD61)=7),TEXT(AD61,"aaa"),IF(COUNTIF(BD!$B$3:$B$548,'週休2日計画実績表 (記入例)'!AD61)&gt;0,"祝",'週休2日計画実績表 (記入例)'!AD61))),"")</f>
        <v/>
      </c>
      <c r="AE62" s="214" t="str">
        <f>IFERROR(IF(COUNTIF(BD!$F$3:$F$281,'週休2日計画実績表 (記入例)'!AE61)&gt;0,"休",IF(OR(WEEKDAY(AE61)=1,WEEKDAY(AE61)=7),TEXT(AE61,"aaa"),IF(COUNTIF(BD!$B$3:$B$548,'週休2日計画実績表 (記入例)'!AE61)&gt;0,"祝",'週休2日計画実績表 (記入例)'!AE61))),"")</f>
        <v/>
      </c>
      <c r="AF62" s="214" t="str">
        <f>IFERROR(IF(COUNTIF(BD!$F$3:$F$281,'週休2日計画実績表 (記入例)'!AF61)&gt;0,"休",IF(OR(WEEKDAY(AF61)=1,WEEKDAY(AF61)=7),TEXT(AF61,"aaa"),IF(COUNTIF(BD!$B$3:$B$548,'週休2日計画実績表 (記入例)'!AF61)&gt;0,"祝",'週休2日計画実績表 (記入例)'!AF61))),"")</f>
        <v/>
      </c>
      <c r="AG62" s="233" t="str">
        <f>IFERROR(IF(COUNTIF(BD!$F$3:$F$281,'週休2日計画実績表 (記入例)'!AG61)&gt;0,"休",IF(OR(WEEKDAY(AG61)=1,WEEKDAY(AG61)=7),TEXT(AG61,"aaa"),IF(COUNTIF(BD!$B$3:$B$548,'週休2日計画実績表 (記入例)'!AG61)&gt;0,"祝",'週休2日計画実績表 (記入例)'!AG61))),"")</f>
        <v/>
      </c>
      <c r="AH62" s="503"/>
      <c r="AI62" s="504"/>
      <c r="AJ62" s="504"/>
      <c r="AK62" s="505"/>
      <c r="AL62" s="502"/>
      <c r="AM62" s="503"/>
      <c r="AN62" s="504"/>
      <c r="AO62" s="504"/>
      <c r="AP62" s="506"/>
      <c r="AQ62" s="215"/>
    </row>
    <row r="63" spans="2:43" ht="15" hidden="1" customHeight="1">
      <c r="B63" s="211"/>
      <c r="C63" s="214" t="str">
        <f t="shared" ref="C63:F63" si="19">IF(OR(C62="",C62="休"),"","有")</f>
        <v/>
      </c>
      <c r="D63" s="214" t="str">
        <f t="shared" si="19"/>
        <v/>
      </c>
      <c r="E63" s="214" t="str">
        <f t="shared" si="19"/>
        <v/>
      </c>
      <c r="F63" s="214" t="str">
        <f t="shared" si="19"/>
        <v/>
      </c>
      <c r="G63" s="214" t="str">
        <f>IF(OR(G62="",G62="休"),"","有")</f>
        <v/>
      </c>
      <c r="H63" s="214" t="str">
        <f t="shared" ref="H63:AG63" si="20">IF(OR(H62="",H62="休"),"","有")</f>
        <v/>
      </c>
      <c r="I63" s="214" t="str">
        <f t="shared" si="20"/>
        <v/>
      </c>
      <c r="J63" s="214" t="str">
        <f t="shared" si="20"/>
        <v/>
      </c>
      <c r="K63" s="214" t="str">
        <f t="shared" si="20"/>
        <v/>
      </c>
      <c r="L63" s="214" t="str">
        <f t="shared" si="20"/>
        <v/>
      </c>
      <c r="M63" s="214" t="str">
        <f t="shared" si="20"/>
        <v/>
      </c>
      <c r="N63" s="214" t="str">
        <f t="shared" si="20"/>
        <v/>
      </c>
      <c r="O63" s="214" t="str">
        <f t="shared" si="20"/>
        <v/>
      </c>
      <c r="P63" s="214" t="str">
        <f t="shared" si="20"/>
        <v/>
      </c>
      <c r="Q63" s="214" t="str">
        <f t="shared" si="20"/>
        <v/>
      </c>
      <c r="R63" s="214" t="str">
        <f t="shared" si="20"/>
        <v/>
      </c>
      <c r="S63" s="214" t="str">
        <f t="shared" si="20"/>
        <v/>
      </c>
      <c r="T63" s="214" t="str">
        <f t="shared" si="20"/>
        <v/>
      </c>
      <c r="U63" s="214" t="str">
        <f t="shared" si="20"/>
        <v/>
      </c>
      <c r="V63" s="214" t="str">
        <f t="shared" si="20"/>
        <v/>
      </c>
      <c r="W63" s="214" t="str">
        <f t="shared" si="20"/>
        <v/>
      </c>
      <c r="X63" s="214" t="str">
        <f t="shared" si="20"/>
        <v/>
      </c>
      <c r="Y63" s="214" t="str">
        <f t="shared" si="20"/>
        <v/>
      </c>
      <c r="Z63" s="214" t="str">
        <f t="shared" si="20"/>
        <v/>
      </c>
      <c r="AA63" s="214" t="str">
        <f t="shared" si="20"/>
        <v/>
      </c>
      <c r="AB63" s="214" t="str">
        <f t="shared" si="20"/>
        <v/>
      </c>
      <c r="AC63" s="214" t="str">
        <f t="shared" si="20"/>
        <v/>
      </c>
      <c r="AD63" s="214" t="str">
        <f t="shared" si="20"/>
        <v/>
      </c>
      <c r="AE63" s="214" t="str">
        <f t="shared" si="20"/>
        <v/>
      </c>
      <c r="AF63" s="214" t="str">
        <f t="shared" si="20"/>
        <v/>
      </c>
      <c r="AG63" s="233" t="str">
        <f t="shared" si="20"/>
        <v/>
      </c>
      <c r="AH63" s="503"/>
      <c r="AI63" s="504"/>
      <c r="AJ63" s="504"/>
      <c r="AK63" s="505"/>
      <c r="AL63" s="502"/>
      <c r="AM63" s="503"/>
      <c r="AN63" s="504"/>
      <c r="AO63" s="504"/>
      <c r="AP63" s="506"/>
      <c r="AQ63" s="215"/>
    </row>
    <row r="64" spans="2:43" s="220" customFormat="1" ht="60" customHeight="1">
      <c r="B64" s="216" t="str">
        <f>IF(C60="","","行事")</f>
        <v/>
      </c>
      <c r="C64" s="217"/>
      <c r="D64" s="217"/>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c r="AC64" s="217"/>
      <c r="AD64" s="217"/>
      <c r="AE64" s="217"/>
      <c r="AF64" s="217"/>
      <c r="AG64" s="218"/>
      <c r="AH64" s="503"/>
      <c r="AI64" s="504"/>
      <c r="AJ64" s="504"/>
      <c r="AK64" s="505"/>
      <c r="AL64" s="502"/>
      <c r="AM64" s="503"/>
      <c r="AN64" s="504"/>
      <c r="AO64" s="504"/>
      <c r="AP64" s="506"/>
      <c r="AQ64" s="219"/>
    </row>
    <row r="65" spans="2:43" s="224" customFormat="1" ht="15" customHeight="1">
      <c r="B65" s="211" t="str">
        <f>IF(C60="","","計画")</f>
        <v/>
      </c>
      <c r="C65" s="221"/>
      <c r="D65" s="221"/>
      <c r="E65" s="221"/>
      <c r="F65" s="221"/>
      <c r="G65" s="221"/>
      <c r="H65" s="221"/>
      <c r="I65" s="221"/>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35"/>
      <c r="AH65" s="211" t="str">
        <f>IF(C60="","",COUNTIF(C65:AG65,"○"))</f>
        <v/>
      </c>
      <c r="AI65" s="221" t="str">
        <f>IF(C60="","",COUNTA(C61:AG61)-COUNTIF(C63:AG63,"")-COUNTIF(C65:AG65,"/"))</f>
        <v/>
      </c>
      <c r="AJ65" s="222" t="str">
        <f>IF(C60="","",IFERROR(AH65/AI65,""))</f>
        <v/>
      </c>
      <c r="AK65" s="223" t="str">
        <f>IF(C60="","",IF(AI65=0,"",IF(COUNTIFS(C62:AG62,"日",C65:AG65,"")+COUNTIFS(C62:AG62,"日",C65:AG65,"○")+COUNTIFS(C62:AG62,"土",C65:AG65,"")+COUNTIFS(C62:AG62,"土",C65:AG65,"○")&lt;=COUNTIF(C65:AG65,"○"),"○",IF(AH65/AI65&gt;=2/7,"○","-"))))</f>
        <v/>
      </c>
      <c r="AM65" s="211" t="str">
        <f>IF(C60="","",AM57+AH65)</f>
        <v/>
      </c>
      <c r="AN65" s="221" t="str">
        <f>IF(C60="","",AN57+AI65)</f>
        <v/>
      </c>
      <c r="AO65" s="222" t="str">
        <f>IFERROR(AM65/AN65,"")</f>
        <v/>
      </c>
      <c r="AP65" s="225" t="str">
        <f>IF(C60="","",IF(C68="",IF(AM65/AN65&gt;=2/7,"OK","NG"),""))</f>
        <v/>
      </c>
      <c r="AQ65" s="226"/>
    </row>
    <row r="66" spans="2:43" s="224" customFormat="1" ht="15" customHeight="1" thickBot="1">
      <c r="B66" s="227" t="str">
        <f>IF(C60="","","実施")</f>
        <v/>
      </c>
      <c r="C66" s="228"/>
      <c r="D66" s="228"/>
      <c r="E66" s="228"/>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34"/>
      <c r="AH66" s="227" t="str">
        <f>IF(C60="","",COUNTIF(C66:AG66,"●"))</f>
        <v/>
      </c>
      <c r="AI66" s="228" t="str">
        <f>IF(C60="","",COUNTA(C61:AG61)-COUNTIF(C63:AG63,"")-COUNTIF(C66:AG66,"/"))</f>
        <v/>
      </c>
      <c r="AJ66" s="229" t="str">
        <f>IF(C60="","",IFERROR(AH66/AI66,""))</f>
        <v/>
      </c>
      <c r="AK66" s="230" t="str">
        <f>IF(C60="","",IF(AI66=0,"",IF(COUNTIFS(C62:AG62,"日",C66:AG66,"")+COUNTIFS(C62:AG62,"日",C66:AG66,"●")+COUNTIFS(C62:AG62,"土",C66:AG66,"")+COUNTIFS(C62:AG62,"土",C66:AG66,"●")&lt;=COUNTIF(C66:AG66,"●"),"○",IF(AH66/AI66&gt;=2/7,"○","-"))))</f>
        <v/>
      </c>
      <c r="AM66" s="227" t="str">
        <f>IF(C60="","",AM58+AH66)</f>
        <v/>
      </c>
      <c r="AN66" s="228" t="str">
        <f>IF(C60="","",AN58+AI66)</f>
        <v/>
      </c>
      <c r="AO66" s="229" t="str">
        <f>IFERROR(AM66/AN66,"")</f>
        <v/>
      </c>
      <c r="AP66" s="231" t="str">
        <f>IF(C60="","",IF(C68="",IF(AM66/AN66&gt;=2/7,"OK","NG"),""))</f>
        <v/>
      </c>
      <c r="AQ66" s="215"/>
    </row>
    <row r="67" spans="2:43" ht="18" customHeight="1" thickBot="1">
      <c r="AP67" s="224"/>
      <c r="AQ67" s="232"/>
    </row>
    <row r="68" spans="2:43" ht="16.899999999999999" customHeight="1">
      <c r="B68" s="210" t="str">
        <f>IF(C68="","","月")</f>
        <v/>
      </c>
      <c r="C68" s="496" t="str">
        <f>IFERROR(IF(EOMONTH(C60,0)+1&gt;$L$5,"",EOMONTH(C60,0)+1),"")</f>
        <v/>
      </c>
      <c r="D68" s="497"/>
      <c r="E68" s="497"/>
      <c r="F68" s="497"/>
      <c r="G68" s="497"/>
      <c r="H68" s="497"/>
      <c r="I68" s="497"/>
      <c r="J68" s="497"/>
      <c r="K68" s="497"/>
      <c r="L68" s="497"/>
      <c r="M68" s="497"/>
      <c r="N68" s="497"/>
      <c r="O68" s="497"/>
      <c r="P68" s="497"/>
      <c r="Q68" s="497"/>
      <c r="R68" s="497"/>
      <c r="S68" s="497"/>
      <c r="T68" s="497"/>
      <c r="U68" s="497"/>
      <c r="V68" s="497"/>
      <c r="W68" s="497"/>
      <c r="X68" s="497"/>
      <c r="Y68" s="497"/>
      <c r="Z68" s="497"/>
      <c r="AA68" s="497"/>
      <c r="AB68" s="497"/>
      <c r="AC68" s="497"/>
      <c r="AD68" s="497"/>
      <c r="AE68" s="497"/>
      <c r="AF68" s="497"/>
      <c r="AG68" s="497"/>
      <c r="AH68" s="498" t="str">
        <f>IF(C68="","","月単位")</f>
        <v/>
      </c>
      <c r="AI68" s="499"/>
      <c r="AJ68" s="499"/>
      <c r="AK68" s="500"/>
      <c r="AL68" s="501"/>
      <c r="AM68" s="498" t="str">
        <f>IF(C68="","","累計")</f>
        <v/>
      </c>
      <c r="AN68" s="499"/>
      <c r="AO68" s="499"/>
      <c r="AP68" s="500"/>
    </row>
    <row r="69" spans="2:43" ht="15" customHeight="1">
      <c r="B69" s="211" t="str">
        <f>IF(C68="","","日")</f>
        <v/>
      </c>
      <c r="C69" s="212" t="str">
        <f>IF($C68="","",IF($C68+COLUMN(C69)-COLUMN($B69)-1&gt;$L$5,"",IF($C68+COLUMN(C69)-COLUMN($B69)-1&gt;=EOMONTH($C68,0)+1,"",$C68+COLUMN(C69)-COLUMN($B69)-1)))</f>
        <v/>
      </c>
      <c r="D69" s="212" t="str">
        <f t="shared" ref="D69:AG69" si="21">IF($C68="","",IF($C68+COLUMN(D69)-COLUMN($B69)-1&gt;$L$5,"",IF($C68+COLUMN(D69)-COLUMN($B69)-1&gt;=EOMONTH($C68,0)+1,"",$C68+COLUMN(D69)-COLUMN($B69)-1)))</f>
        <v/>
      </c>
      <c r="E69" s="212" t="str">
        <f t="shared" si="21"/>
        <v/>
      </c>
      <c r="F69" s="212" t="str">
        <f t="shared" si="21"/>
        <v/>
      </c>
      <c r="G69" s="212" t="str">
        <f t="shared" si="21"/>
        <v/>
      </c>
      <c r="H69" s="212" t="str">
        <f t="shared" si="21"/>
        <v/>
      </c>
      <c r="I69" s="212" t="str">
        <f t="shared" si="21"/>
        <v/>
      </c>
      <c r="J69" s="212" t="str">
        <f t="shared" si="21"/>
        <v/>
      </c>
      <c r="K69" s="212" t="str">
        <f t="shared" si="21"/>
        <v/>
      </c>
      <c r="L69" s="212" t="str">
        <f t="shared" si="21"/>
        <v/>
      </c>
      <c r="M69" s="212" t="str">
        <f t="shared" si="21"/>
        <v/>
      </c>
      <c r="N69" s="212" t="str">
        <f t="shared" si="21"/>
        <v/>
      </c>
      <c r="O69" s="212" t="str">
        <f t="shared" si="21"/>
        <v/>
      </c>
      <c r="P69" s="212" t="str">
        <f t="shared" si="21"/>
        <v/>
      </c>
      <c r="Q69" s="212" t="str">
        <f t="shared" si="21"/>
        <v/>
      </c>
      <c r="R69" s="212" t="str">
        <f t="shared" si="21"/>
        <v/>
      </c>
      <c r="S69" s="212" t="str">
        <f t="shared" si="21"/>
        <v/>
      </c>
      <c r="T69" s="212" t="str">
        <f t="shared" si="21"/>
        <v/>
      </c>
      <c r="U69" s="212" t="str">
        <f t="shared" si="21"/>
        <v/>
      </c>
      <c r="V69" s="212" t="str">
        <f t="shared" si="21"/>
        <v/>
      </c>
      <c r="W69" s="212" t="str">
        <f t="shared" si="21"/>
        <v/>
      </c>
      <c r="X69" s="212" t="str">
        <f t="shared" si="21"/>
        <v/>
      </c>
      <c r="Y69" s="212" t="str">
        <f t="shared" si="21"/>
        <v/>
      </c>
      <c r="Z69" s="212" t="str">
        <f t="shared" si="21"/>
        <v/>
      </c>
      <c r="AA69" s="212" t="str">
        <f t="shared" si="21"/>
        <v/>
      </c>
      <c r="AB69" s="212" t="str">
        <f t="shared" si="21"/>
        <v/>
      </c>
      <c r="AC69" s="212" t="str">
        <f t="shared" si="21"/>
        <v/>
      </c>
      <c r="AD69" s="212" t="str">
        <f t="shared" si="21"/>
        <v/>
      </c>
      <c r="AE69" s="212" t="str">
        <f t="shared" si="21"/>
        <v/>
      </c>
      <c r="AF69" s="212" t="str">
        <f t="shared" si="21"/>
        <v/>
      </c>
      <c r="AG69" s="213" t="str">
        <f t="shared" si="21"/>
        <v/>
      </c>
      <c r="AH69" s="503" t="str">
        <f>IF(C68="","","　閉所日数計")</f>
        <v/>
      </c>
      <c r="AI69" s="504" t="str">
        <f>IF(C68="","","　対象日数計")</f>
        <v/>
      </c>
      <c r="AJ69" s="504" t="str">
        <f>IF(C68="","","　現場閉所率")</f>
        <v/>
      </c>
      <c r="AK69" s="505" t="str">
        <f>IF(C68="","","　達成状況")</f>
        <v/>
      </c>
      <c r="AL69" s="502"/>
      <c r="AM69" s="503" t="str">
        <f>IF(C68="","","　閉所日数計")</f>
        <v/>
      </c>
      <c r="AN69" s="504" t="str">
        <f>IF(C68="","","　対象日数計")</f>
        <v/>
      </c>
      <c r="AO69" s="504" t="str">
        <f>IF(C68="","","　現場閉所率")</f>
        <v/>
      </c>
      <c r="AP69" s="506" t="str">
        <f>IF(C68="","",IF(C76="","　達成状況",""))</f>
        <v/>
      </c>
    </row>
    <row r="70" spans="2:43" ht="15" customHeight="1">
      <c r="B70" s="211" t="str">
        <f>IF(C68="","","曜日")</f>
        <v/>
      </c>
      <c r="C70" s="214" t="str">
        <f>IFERROR(IF(COUNTIF(BD!$F$3:$F$281,'週休2日計画実績表 (記入例)'!C69)&gt;0,"休",IF(OR(WEEKDAY(C69)=1,WEEKDAY(C69)=7),TEXT(C69,"aaa"),IF(COUNTIF(BD!$B$3:$B$548,'週休2日計画実績表 (記入例)'!C69)&gt;0,"祝",'週休2日計画実績表 (記入例)'!C69))),"")</f>
        <v/>
      </c>
      <c r="D70" s="214" t="str">
        <f>IFERROR(IF(COUNTIF(BD!$F$3:$F$281,'週休2日計画実績表 (記入例)'!D69)&gt;0,"休",IF(OR(WEEKDAY(D69)=1,WEEKDAY(D69)=7),TEXT(D69,"aaa"),IF(COUNTIF(BD!$B$3:$B$548,'週休2日計画実績表 (記入例)'!D69)&gt;0,"祝",'週休2日計画実績表 (記入例)'!D69))),"")</f>
        <v/>
      </c>
      <c r="E70" s="214" t="str">
        <f>IFERROR(IF(COUNTIF(BD!$F$3:$F$281,'週休2日計画実績表 (記入例)'!E69)&gt;0,"休",IF(OR(WEEKDAY(E69)=1,WEEKDAY(E69)=7),TEXT(E69,"aaa"),IF(COUNTIF(BD!$B$3:$B$548,'週休2日計画実績表 (記入例)'!E69)&gt;0,"祝",'週休2日計画実績表 (記入例)'!E69))),"")</f>
        <v/>
      </c>
      <c r="F70" s="214" t="str">
        <f>IFERROR(IF(COUNTIF(BD!$F$3:$F$281,'週休2日計画実績表 (記入例)'!F69)&gt;0,"休",IF(OR(WEEKDAY(F69)=1,WEEKDAY(F69)=7),TEXT(F69,"aaa"),IF(COUNTIF(BD!$B$3:$B$548,'週休2日計画実績表 (記入例)'!F69)&gt;0,"祝",'週休2日計画実績表 (記入例)'!F69))),"")</f>
        <v/>
      </c>
      <c r="G70" s="214" t="str">
        <f>IFERROR(IF(COUNTIF(BD!$F$3:$F$281,'週休2日計画実績表 (記入例)'!G69)&gt;0,"休",IF(OR(WEEKDAY(G69)=1,WEEKDAY(G69)=7),TEXT(G69,"aaa"),IF(COUNTIF(BD!$B$3:$B$548,'週休2日計画実績表 (記入例)'!G69)&gt;0,"祝",'週休2日計画実績表 (記入例)'!G69))),"")</f>
        <v/>
      </c>
      <c r="H70" s="214" t="str">
        <f>IFERROR(IF(COUNTIF(BD!$F$3:$F$281,'週休2日計画実績表 (記入例)'!H69)&gt;0,"休",IF(OR(WEEKDAY(H69)=1,WEEKDAY(H69)=7),TEXT(H69,"aaa"),IF(COUNTIF(BD!$B$3:$B$548,'週休2日計画実績表 (記入例)'!H69)&gt;0,"祝",'週休2日計画実績表 (記入例)'!H69))),"")</f>
        <v/>
      </c>
      <c r="I70" s="214" t="str">
        <f>IFERROR(IF(COUNTIF(BD!$F$3:$F$281,'週休2日計画実績表 (記入例)'!I69)&gt;0,"休",IF(OR(WEEKDAY(I69)=1,WEEKDAY(I69)=7),TEXT(I69,"aaa"),IF(COUNTIF(BD!$B$3:$B$548,'週休2日計画実績表 (記入例)'!I69)&gt;0,"祝",'週休2日計画実績表 (記入例)'!I69))),"")</f>
        <v/>
      </c>
      <c r="J70" s="214" t="str">
        <f>IFERROR(IF(COUNTIF(BD!$F$3:$F$281,'週休2日計画実績表 (記入例)'!J69)&gt;0,"休",IF(OR(WEEKDAY(J69)=1,WEEKDAY(J69)=7),TEXT(J69,"aaa"),IF(COUNTIF(BD!$B$3:$B$548,'週休2日計画実績表 (記入例)'!J69)&gt;0,"祝",'週休2日計画実績表 (記入例)'!J69))),"")</f>
        <v/>
      </c>
      <c r="K70" s="214" t="str">
        <f>IFERROR(IF(COUNTIF(BD!$F$3:$F$281,'週休2日計画実績表 (記入例)'!K69)&gt;0,"休",IF(OR(WEEKDAY(K69)=1,WEEKDAY(K69)=7),TEXT(K69,"aaa"),IF(COUNTIF(BD!$B$3:$B$548,'週休2日計画実績表 (記入例)'!K69)&gt;0,"祝",'週休2日計画実績表 (記入例)'!K69))),"")</f>
        <v/>
      </c>
      <c r="L70" s="214" t="str">
        <f>IFERROR(IF(COUNTIF(BD!$F$3:$F$281,'週休2日計画実績表 (記入例)'!L69)&gt;0,"休",IF(OR(WEEKDAY(L69)=1,WEEKDAY(L69)=7),TEXT(L69,"aaa"),IF(COUNTIF(BD!$B$3:$B$548,'週休2日計画実績表 (記入例)'!L69)&gt;0,"祝",'週休2日計画実績表 (記入例)'!L69))),"")</f>
        <v/>
      </c>
      <c r="M70" s="214" t="str">
        <f>IFERROR(IF(COUNTIF(BD!$F$3:$F$281,'週休2日計画実績表 (記入例)'!M69)&gt;0,"休",IF(OR(WEEKDAY(M69)=1,WEEKDAY(M69)=7),TEXT(M69,"aaa"),IF(COUNTIF(BD!$B$3:$B$548,'週休2日計画実績表 (記入例)'!M69)&gt;0,"祝",'週休2日計画実績表 (記入例)'!M69))),"")</f>
        <v/>
      </c>
      <c r="N70" s="214" t="str">
        <f>IFERROR(IF(COUNTIF(BD!$F$3:$F$281,'週休2日計画実績表 (記入例)'!N69)&gt;0,"休",IF(OR(WEEKDAY(N69)=1,WEEKDAY(N69)=7),TEXT(N69,"aaa"),IF(COUNTIF(BD!$B$3:$B$548,'週休2日計画実績表 (記入例)'!N69)&gt;0,"祝",'週休2日計画実績表 (記入例)'!N69))),"")</f>
        <v/>
      </c>
      <c r="O70" s="214" t="str">
        <f>IFERROR(IF(COUNTIF(BD!$F$3:$F$281,'週休2日計画実績表 (記入例)'!O69)&gt;0,"休",IF(OR(WEEKDAY(O69)=1,WEEKDAY(O69)=7),TEXT(O69,"aaa"),IF(COUNTIF(BD!$B$3:$B$548,'週休2日計画実績表 (記入例)'!O69)&gt;0,"祝",'週休2日計画実績表 (記入例)'!O69))),"")</f>
        <v/>
      </c>
      <c r="P70" s="214" t="str">
        <f>IFERROR(IF(COUNTIF(BD!$F$3:$F$281,'週休2日計画実績表 (記入例)'!P69)&gt;0,"休",IF(OR(WEEKDAY(P69)=1,WEEKDAY(P69)=7),TEXT(P69,"aaa"),IF(COUNTIF(BD!$B$3:$B$548,'週休2日計画実績表 (記入例)'!P69)&gt;0,"祝",'週休2日計画実績表 (記入例)'!P69))),"")</f>
        <v/>
      </c>
      <c r="Q70" s="214" t="str">
        <f>IFERROR(IF(COUNTIF(BD!$F$3:$F$281,'週休2日計画実績表 (記入例)'!Q69)&gt;0,"休",IF(OR(WEEKDAY(Q69)=1,WEEKDAY(Q69)=7),TEXT(Q69,"aaa"),IF(COUNTIF(BD!$B$3:$B$548,'週休2日計画実績表 (記入例)'!Q69)&gt;0,"祝",'週休2日計画実績表 (記入例)'!Q69))),"")</f>
        <v/>
      </c>
      <c r="R70" s="214" t="str">
        <f>IFERROR(IF(COUNTIF(BD!$F$3:$F$281,'週休2日計画実績表 (記入例)'!R69)&gt;0,"休",IF(OR(WEEKDAY(R69)=1,WEEKDAY(R69)=7),TEXT(R69,"aaa"),IF(COUNTIF(BD!$B$3:$B$548,'週休2日計画実績表 (記入例)'!R69)&gt;0,"祝",'週休2日計画実績表 (記入例)'!R69))),"")</f>
        <v/>
      </c>
      <c r="S70" s="214" t="str">
        <f>IFERROR(IF(COUNTIF(BD!$F$3:$F$281,'週休2日計画実績表 (記入例)'!S69)&gt;0,"休",IF(OR(WEEKDAY(S69)=1,WEEKDAY(S69)=7),TEXT(S69,"aaa"),IF(COUNTIF(BD!$B$3:$B$548,'週休2日計画実績表 (記入例)'!S69)&gt;0,"祝",'週休2日計画実績表 (記入例)'!S69))),"")</f>
        <v/>
      </c>
      <c r="T70" s="214" t="str">
        <f>IFERROR(IF(COUNTIF(BD!$F$3:$F$281,'週休2日計画実績表 (記入例)'!T69)&gt;0,"休",IF(OR(WEEKDAY(T69)=1,WEEKDAY(T69)=7),TEXT(T69,"aaa"),IF(COUNTIF(BD!$B$3:$B$548,'週休2日計画実績表 (記入例)'!T69)&gt;0,"祝",'週休2日計画実績表 (記入例)'!T69))),"")</f>
        <v/>
      </c>
      <c r="U70" s="214" t="str">
        <f>IFERROR(IF(COUNTIF(BD!$F$3:$F$281,'週休2日計画実績表 (記入例)'!U69)&gt;0,"休",IF(OR(WEEKDAY(U69)=1,WEEKDAY(U69)=7),TEXT(U69,"aaa"),IF(COUNTIF(BD!$B$3:$B$548,'週休2日計画実績表 (記入例)'!U69)&gt;0,"祝",'週休2日計画実績表 (記入例)'!U69))),"")</f>
        <v/>
      </c>
      <c r="V70" s="214" t="str">
        <f>IFERROR(IF(COUNTIF(BD!$F$3:$F$281,'週休2日計画実績表 (記入例)'!V69)&gt;0,"休",IF(OR(WEEKDAY(V69)=1,WEEKDAY(V69)=7),TEXT(V69,"aaa"),IF(COUNTIF(BD!$B$3:$B$548,'週休2日計画実績表 (記入例)'!V69)&gt;0,"祝",'週休2日計画実績表 (記入例)'!V69))),"")</f>
        <v/>
      </c>
      <c r="W70" s="214" t="str">
        <f>IFERROR(IF(COUNTIF(BD!$F$3:$F$281,'週休2日計画実績表 (記入例)'!W69)&gt;0,"休",IF(OR(WEEKDAY(W69)=1,WEEKDAY(W69)=7),TEXT(W69,"aaa"),IF(COUNTIF(BD!$B$3:$B$548,'週休2日計画実績表 (記入例)'!W69)&gt;0,"祝",'週休2日計画実績表 (記入例)'!W69))),"")</f>
        <v/>
      </c>
      <c r="X70" s="214" t="str">
        <f>IFERROR(IF(COUNTIF(BD!$F$3:$F$281,'週休2日計画実績表 (記入例)'!X69)&gt;0,"休",IF(OR(WEEKDAY(X69)=1,WEEKDAY(X69)=7),TEXT(X69,"aaa"),IF(COUNTIF(BD!$B$3:$B$548,'週休2日計画実績表 (記入例)'!X69)&gt;0,"祝",'週休2日計画実績表 (記入例)'!X69))),"")</f>
        <v/>
      </c>
      <c r="Y70" s="214" t="str">
        <f>IFERROR(IF(COUNTIF(BD!$F$3:$F$281,'週休2日計画実績表 (記入例)'!Y69)&gt;0,"休",IF(OR(WEEKDAY(Y69)=1,WEEKDAY(Y69)=7),TEXT(Y69,"aaa"),IF(COUNTIF(BD!$B$3:$B$548,'週休2日計画実績表 (記入例)'!Y69)&gt;0,"祝",'週休2日計画実績表 (記入例)'!Y69))),"")</f>
        <v/>
      </c>
      <c r="Z70" s="214" t="str">
        <f>IFERROR(IF(COUNTIF(BD!$F$3:$F$281,'週休2日計画実績表 (記入例)'!Z69)&gt;0,"休",IF(OR(WEEKDAY(Z69)=1,WEEKDAY(Z69)=7),TEXT(Z69,"aaa"),IF(COUNTIF(BD!$B$3:$B$548,'週休2日計画実績表 (記入例)'!Z69)&gt;0,"祝",'週休2日計画実績表 (記入例)'!Z69))),"")</f>
        <v/>
      </c>
      <c r="AA70" s="214" t="str">
        <f>IFERROR(IF(COUNTIF(BD!$F$3:$F$281,'週休2日計画実績表 (記入例)'!AA69)&gt;0,"休",IF(OR(WEEKDAY(AA69)=1,WEEKDAY(AA69)=7),TEXT(AA69,"aaa"),IF(COUNTIF(BD!$B$3:$B$548,'週休2日計画実績表 (記入例)'!AA69)&gt;0,"祝",'週休2日計画実績表 (記入例)'!AA69))),"")</f>
        <v/>
      </c>
      <c r="AB70" s="214" t="str">
        <f>IFERROR(IF(COUNTIF(BD!$F$3:$F$281,'週休2日計画実績表 (記入例)'!AB69)&gt;0,"休",IF(OR(WEEKDAY(AB69)=1,WEEKDAY(AB69)=7),TEXT(AB69,"aaa"),IF(COUNTIF(BD!$B$3:$B$548,'週休2日計画実績表 (記入例)'!AB69)&gt;0,"祝",'週休2日計画実績表 (記入例)'!AB69))),"")</f>
        <v/>
      </c>
      <c r="AC70" s="214" t="str">
        <f>IFERROR(IF(COUNTIF(BD!$F$3:$F$281,'週休2日計画実績表 (記入例)'!AC69)&gt;0,"休",IF(OR(WEEKDAY(AC69)=1,WEEKDAY(AC69)=7),TEXT(AC69,"aaa"),IF(COUNTIF(BD!$B$3:$B$548,'週休2日計画実績表 (記入例)'!AC69)&gt;0,"祝",'週休2日計画実績表 (記入例)'!AC69))),"")</f>
        <v/>
      </c>
      <c r="AD70" s="214" t="str">
        <f>IFERROR(IF(COUNTIF(BD!$F$3:$F$281,'週休2日計画実績表 (記入例)'!AD69)&gt;0,"休",IF(OR(WEEKDAY(AD69)=1,WEEKDAY(AD69)=7),TEXT(AD69,"aaa"),IF(COUNTIF(BD!$B$3:$B$548,'週休2日計画実績表 (記入例)'!AD69)&gt;0,"祝",'週休2日計画実績表 (記入例)'!AD69))),"")</f>
        <v/>
      </c>
      <c r="AE70" s="214" t="str">
        <f>IFERROR(IF(COUNTIF(BD!$F$3:$F$281,'週休2日計画実績表 (記入例)'!AE69)&gt;0,"休",IF(OR(WEEKDAY(AE69)=1,WEEKDAY(AE69)=7),TEXT(AE69,"aaa"),IF(COUNTIF(BD!$B$3:$B$548,'週休2日計画実績表 (記入例)'!AE69)&gt;0,"祝",'週休2日計画実績表 (記入例)'!AE69))),"")</f>
        <v/>
      </c>
      <c r="AF70" s="214" t="str">
        <f>IFERROR(IF(COUNTIF(BD!$F$3:$F$281,'週休2日計画実績表 (記入例)'!AF69)&gt;0,"休",IF(OR(WEEKDAY(AF69)=1,WEEKDAY(AF69)=7),TEXT(AF69,"aaa"),IF(COUNTIF(BD!$B$3:$B$548,'週休2日計画実績表 (記入例)'!AF69)&gt;0,"祝",'週休2日計画実績表 (記入例)'!AF69))),"")</f>
        <v/>
      </c>
      <c r="AG70" s="233" t="str">
        <f>IFERROR(IF(COUNTIF(BD!$F$3:$F$281,'週休2日計画実績表 (記入例)'!AG69)&gt;0,"休",IF(OR(WEEKDAY(AG69)=1,WEEKDAY(AG69)=7),TEXT(AG69,"aaa"),IF(COUNTIF(BD!$B$3:$B$548,'週休2日計画実績表 (記入例)'!AG69)&gt;0,"祝",'週休2日計画実績表 (記入例)'!AG69))),"")</f>
        <v/>
      </c>
      <c r="AH70" s="503"/>
      <c r="AI70" s="504"/>
      <c r="AJ70" s="504"/>
      <c r="AK70" s="505"/>
      <c r="AL70" s="502"/>
      <c r="AM70" s="503"/>
      <c r="AN70" s="504"/>
      <c r="AO70" s="504"/>
      <c r="AP70" s="506"/>
      <c r="AQ70" s="215"/>
    </row>
    <row r="71" spans="2:43" ht="15" hidden="1" customHeight="1">
      <c r="B71" s="211"/>
      <c r="C71" s="214" t="str">
        <f t="shared" ref="C71:F71" si="22">IF(OR(C70="",C70="休"),"","有")</f>
        <v/>
      </c>
      <c r="D71" s="214" t="str">
        <f t="shared" si="22"/>
        <v/>
      </c>
      <c r="E71" s="214" t="str">
        <f t="shared" si="22"/>
        <v/>
      </c>
      <c r="F71" s="214" t="str">
        <f t="shared" si="22"/>
        <v/>
      </c>
      <c r="G71" s="214" t="str">
        <f>IF(OR(G70="",G70="休"),"","有")</f>
        <v/>
      </c>
      <c r="H71" s="214" t="str">
        <f t="shared" ref="H71:AG71" si="23">IF(OR(H70="",H70="休"),"","有")</f>
        <v/>
      </c>
      <c r="I71" s="214" t="str">
        <f t="shared" si="23"/>
        <v/>
      </c>
      <c r="J71" s="214" t="str">
        <f t="shared" si="23"/>
        <v/>
      </c>
      <c r="K71" s="214" t="str">
        <f t="shared" si="23"/>
        <v/>
      </c>
      <c r="L71" s="214" t="str">
        <f t="shared" si="23"/>
        <v/>
      </c>
      <c r="M71" s="214" t="str">
        <f t="shared" si="23"/>
        <v/>
      </c>
      <c r="N71" s="214" t="str">
        <f t="shared" si="23"/>
        <v/>
      </c>
      <c r="O71" s="214" t="str">
        <f t="shared" si="23"/>
        <v/>
      </c>
      <c r="P71" s="214" t="str">
        <f t="shared" si="23"/>
        <v/>
      </c>
      <c r="Q71" s="214" t="str">
        <f t="shared" si="23"/>
        <v/>
      </c>
      <c r="R71" s="214" t="str">
        <f t="shared" si="23"/>
        <v/>
      </c>
      <c r="S71" s="214" t="str">
        <f t="shared" si="23"/>
        <v/>
      </c>
      <c r="T71" s="214" t="str">
        <f t="shared" si="23"/>
        <v/>
      </c>
      <c r="U71" s="214" t="str">
        <f t="shared" si="23"/>
        <v/>
      </c>
      <c r="V71" s="214" t="str">
        <f t="shared" si="23"/>
        <v/>
      </c>
      <c r="W71" s="214" t="str">
        <f t="shared" si="23"/>
        <v/>
      </c>
      <c r="X71" s="214" t="str">
        <f t="shared" si="23"/>
        <v/>
      </c>
      <c r="Y71" s="214" t="str">
        <f t="shared" si="23"/>
        <v/>
      </c>
      <c r="Z71" s="214" t="str">
        <f t="shared" si="23"/>
        <v/>
      </c>
      <c r="AA71" s="214" t="str">
        <f t="shared" si="23"/>
        <v/>
      </c>
      <c r="AB71" s="214" t="str">
        <f t="shared" si="23"/>
        <v/>
      </c>
      <c r="AC71" s="214" t="str">
        <f t="shared" si="23"/>
        <v/>
      </c>
      <c r="AD71" s="214" t="str">
        <f t="shared" si="23"/>
        <v/>
      </c>
      <c r="AE71" s="214" t="str">
        <f t="shared" si="23"/>
        <v/>
      </c>
      <c r="AF71" s="214" t="str">
        <f t="shared" si="23"/>
        <v/>
      </c>
      <c r="AG71" s="233" t="str">
        <f t="shared" si="23"/>
        <v/>
      </c>
      <c r="AH71" s="503"/>
      <c r="AI71" s="504"/>
      <c r="AJ71" s="504"/>
      <c r="AK71" s="505"/>
      <c r="AL71" s="502"/>
      <c r="AM71" s="503"/>
      <c r="AN71" s="504"/>
      <c r="AO71" s="504"/>
      <c r="AP71" s="506"/>
      <c r="AQ71" s="215"/>
    </row>
    <row r="72" spans="2:43" s="220" customFormat="1" ht="60" customHeight="1">
      <c r="B72" s="216" t="str">
        <f>IF(C68="","","行事")</f>
        <v/>
      </c>
      <c r="C72" s="217"/>
      <c r="D72" s="217"/>
      <c r="E72" s="217"/>
      <c r="F72" s="217"/>
      <c r="G72" s="217"/>
      <c r="H72" s="217"/>
      <c r="I72" s="217"/>
      <c r="J72" s="217"/>
      <c r="K72" s="217"/>
      <c r="L72" s="217"/>
      <c r="M72" s="217"/>
      <c r="N72" s="217"/>
      <c r="O72" s="217"/>
      <c r="P72" s="217"/>
      <c r="Q72" s="217"/>
      <c r="R72" s="217"/>
      <c r="S72" s="217"/>
      <c r="T72" s="217"/>
      <c r="U72" s="217"/>
      <c r="V72" s="217"/>
      <c r="W72" s="217"/>
      <c r="X72" s="217"/>
      <c r="Y72" s="217"/>
      <c r="Z72" s="217"/>
      <c r="AA72" s="217"/>
      <c r="AB72" s="217"/>
      <c r="AC72" s="217"/>
      <c r="AD72" s="217"/>
      <c r="AE72" s="217"/>
      <c r="AF72" s="217"/>
      <c r="AG72" s="218"/>
      <c r="AH72" s="503"/>
      <c r="AI72" s="504"/>
      <c r="AJ72" s="504"/>
      <c r="AK72" s="505"/>
      <c r="AL72" s="502"/>
      <c r="AM72" s="503"/>
      <c r="AN72" s="504"/>
      <c r="AO72" s="504"/>
      <c r="AP72" s="506"/>
      <c r="AQ72" s="219"/>
    </row>
    <row r="73" spans="2:43" s="224" customFormat="1" ht="15" customHeight="1">
      <c r="B73" s="211" t="str">
        <f>IF(C68="","","計画")</f>
        <v/>
      </c>
      <c r="C73" s="221"/>
      <c r="D73" s="221"/>
      <c r="E73" s="221"/>
      <c r="F73" s="221"/>
      <c r="G73" s="221"/>
      <c r="H73" s="221"/>
      <c r="I73" s="221"/>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35"/>
      <c r="AH73" s="211" t="str">
        <f>IF(C68="","",COUNTIF(C73:AG73,"○"))</f>
        <v/>
      </c>
      <c r="AI73" s="221" t="str">
        <f>IF(C68="","",COUNTA(C69:AG69)-COUNTIF(C71:AG71,"")-COUNTIF(C73:AG73,"/"))</f>
        <v/>
      </c>
      <c r="AJ73" s="222" t="str">
        <f>IF(C68="","",IFERROR(AH73/AI73,""))</f>
        <v/>
      </c>
      <c r="AK73" s="223" t="str">
        <f>IF(C68="","",IF(AI73=0,"",IF(COUNTIFS(C70:AG70,"日",C73:AG73,"")+COUNTIFS(C70:AG70,"日",C73:AG73,"○")+COUNTIFS(C70:AG70,"土",C73:AG73,"")+COUNTIFS(C70:AG70,"土",C73:AG73,"○")&lt;=COUNTIF(C73:AG73,"○"),"○",IF(AH73/AI73&gt;=2/7,"○","-"))))</f>
        <v/>
      </c>
      <c r="AM73" s="211" t="str">
        <f>IF(C68="","",AM65+AH73)</f>
        <v/>
      </c>
      <c r="AN73" s="221" t="str">
        <f>IF(C68="","",AN65+AI73)</f>
        <v/>
      </c>
      <c r="AO73" s="222" t="str">
        <f>IFERROR(AM73/AN73,"")</f>
        <v/>
      </c>
      <c r="AP73" s="225" t="str">
        <f>IF(C68="","",IF(C76="",IF(AM73/AN73&gt;=2/7,"OK","NG"),""))</f>
        <v/>
      </c>
      <c r="AQ73" s="226"/>
    </row>
    <row r="74" spans="2:43" s="224" customFormat="1" ht="15" customHeight="1" thickBot="1">
      <c r="B74" s="227" t="str">
        <f>IF(C68="","","実施")</f>
        <v/>
      </c>
      <c r="C74" s="228"/>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34"/>
      <c r="AH74" s="227" t="str">
        <f>IF(C68="","",COUNTIF(C74:AG74,"●"))</f>
        <v/>
      </c>
      <c r="AI74" s="228" t="str">
        <f>IF(C68="","",COUNTA(C69:AG69)-COUNTIF(C71:AG71,"")-COUNTIF(C74:AG74,"/"))</f>
        <v/>
      </c>
      <c r="AJ74" s="229" t="str">
        <f>IF(C68="","",IFERROR(AH74/AI74,""))</f>
        <v/>
      </c>
      <c r="AK74" s="230" t="str">
        <f>IF(C68="","",IF(AI74=0,"",IF(COUNTIFS(C70:AG70,"日",C74:AG74,"")+COUNTIFS(C70:AG70,"日",C74:AG74,"●")+COUNTIFS(C70:AG70,"土",C74:AG74,"")+COUNTIFS(C70:AG70,"土",C74:AG74,"●")&lt;=COUNTIF(C74:AG74,"●"),"○",IF(AH74/AI74&gt;=2/7,"○","-"))))</f>
        <v/>
      </c>
      <c r="AM74" s="227" t="str">
        <f>IF(C68="","",AM66+AH74)</f>
        <v/>
      </c>
      <c r="AN74" s="228" t="str">
        <f>IF(C68="","",AN66+AI74)</f>
        <v/>
      </c>
      <c r="AO74" s="229" t="str">
        <f>IFERROR(AM74/AN74,"")</f>
        <v/>
      </c>
      <c r="AP74" s="231" t="str">
        <f>IF(C68="","",IF(C76="",IF(AM74/AN74&gt;=2/7,"OK","NG"),""))</f>
        <v/>
      </c>
      <c r="AQ74" s="215"/>
    </row>
    <row r="75" spans="2:43" ht="18" customHeight="1" thickBot="1">
      <c r="AP75" s="224"/>
      <c r="AQ75" s="232"/>
    </row>
    <row r="76" spans="2:43" ht="16.899999999999999" customHeight="1">
      <c r="B76" s="210" t="str">
        <f>IF(C76="","","月")</f>
        <v/>
      </c>
      <c r="C76" s="496" t="str">
        <f>IFERROR(IF(EOMONTH(C68,0)+1&gt;$L$5,"",EOMONTH(C68,0)+1),"")</f>
        <v/>
      </c>
      <c r="D76" s="497"/>
      <c r="E76" s="497"/>
      <c r="F76" s="497"/>
      <c r="G76" s="497"/>
      <c r="H76" s="497"/>
      <c r="I76" s="497"/>
      <c r="J76" s="497"/>
      <c r="K76" s="497"/>
      <c r="L76" s="497"/>
      <c r="M76" s="497"/>
      <c r="N76" s="497"/>
      <c r="O76" s="497"/>
      <c r="P76" s="497"/>
      <c r="Q76" s="497"/>
      <c r="R76" s="497"/>
      <c r="S76" s="497"/>
      <c r="T76" s="497"/>
      <c r="U76" s="497"/>
      <c r="V76" s="497"/>
      <c r="W76" s="497"/>
      <c r="X76" s="497"/>
      <c r="Y76" s="497"/>
      <c r="Z76" s="497"/>
      <c r="AA76" s="497"/>
      <c r="AB76" s="497"/>
      <c r="AC76" s="497"/>
      <c r="AD76" s="497"/>
      <c r="AE76" s="497"/>
      <c r="AF76" s="497"/>
      <c r="AG76" s="497"/>
      <c r="AH76" s="498" t="str">
        <f>IF(C76="","","月単位")</f>
        <v/>
      </c>
      <c r="AI76" s="499"/>
      <c r="AJ76" s="499"/>
      <c r="AK76" s="500"/>
      <c r="AL76" s="501"/>
      <c r="AM76" s="498" t="str">
        <f>IF(C76="","","累計")</f>
        <v/>
      </c>
      <c r="AN76" s="499"/>
      <c r="AO76" s="499"/>
      <c r="AP76" s="500"/>
    </row>
    <row r="77" spans="2:43" ht="15" customHeight="1">
      <c r="B77" s="211" t="str">
        <f>IF(C76="","","日")</f>
        <v/>
      </c>
      <c r="C77" s="212" t="str">
        <f>IF($C76="","",IF($C76+COLUMN(C77)-COLUMN($B77)-1&gt;$L$5,"",IF($C76+COLUMN(C77)-COLUMN($B77)-1&gt;=EOMONTH($C76,0)+1,"",$C76+COLUMN(C77)-COLUMN($B77)-1)))</f>
        <v/>
      </c>
      <c r="D77" s="212" t="str">
        <f t="shared" ref="D77:AG77" si="24">IF($C76="","",IF($C76+COLUMN(D77)-COLUMN($B77)-1&gt;$L$5,"",IF($C76+COLUMN(D77)-COLUMN($B77)-1&gt;=EOMONTH($C76,0)+1,"",$C76+COLUMN(D77)-COLUMN($B77)-1)))</f>
        <v/>
      </c>
      <c r="E77" s="212" t="str">
        <f t="shared" si="24"/>
        <v/>
      </c>
      <c r="F77" s="212" t="str">
        <f t="shared" si="24"/>
        <v/>
      </c>
      <c r="G77" s="212" t="str">
        <f t="shared" si="24"/>
        <v/>
      </c>
      <c r="H77" s="212" t="str">
        <f t="shared" si="24"/>
        <v/>
      </c>
      <c r="I77" s="212" t="str">
        <f t="shared" si="24"/>
        <v/>
      </c>
      <c r="J77" s="212" t="str">
        <f t="shared" si="24"/>
        <v/>
      </c>
      <c r="K77" s="212" t="str">
        <f t="shared" si="24"/>
        <v/>
      </c>
      <c r="L77" s="212" t="str">
        <f t="shared" si="24"/>
        <v/>
      </c>
      <c r="M77" s="212" t="str">
        <f t="shared" si="24"/>
        <v/>
      </c>
      <c r="N77" s="212" t="str">
        <f t="shared" si="24"/>
        <v/>
      </c>
      <c r="O77" s="212" t="str">
        <f t="shared" si="24"/>
        <v/>
      </c>
      <c r="P77" s="212" t="str">
        <f t="shared" si="24"/>
        <v/>
      </c>
      <c r="Q77" s="212" t="str">
        <f t="shared" si="24"/>
        <v/>
      </c>
      <c r="R77" s="212" t="str">
        <f t="shared" si="24"/>
        <v/>
      </c>
      <c r="S77" s="212" t="str">
        <f t="shared" si="24"/>
        <v/>
      </c>
      <c r="T77" s="212" t="str">
        <f t="shared" si="24"/>
        <v/>
      </c>
      <c r="U77" s="212" t="str">
        <f t="shared" si="24"/>
        <v/>
      </c>
      <c r="V77" s="212" t="str">
        <f t="shared" si="24"/>
        <v/>
      </c>
      <c r="W77" s="212" t="str">
        <f t="shared" si="24"/>
        <v/>
      </c>
      <c r="X77" s="212" t="str">
        <f t="shared" si="24"/>
        <v/>
      </c>
      <c r="Y77" s="212" t="str">
        <f t="shared" si="24"/>
        <v/>
      </c>
      <c r="Z77" s="212" t="str">
        <f t="shared" si="24"/>
        <v/>
      </c>
      <c r="AA77" s="212" t="str">
        <f t="shared" si="24"/>
        <v/>
      </c>
      <c r="AB77" s="212" t="str">
        <f t="shared" si="24"/>
        <v/>
      </c>
      <c r="AC77" s="212" t="str">
        <f t="shared" si="24"/>
        <v/>
      </c>
      <c r="AD77" s="212" t="str">
        <f t="shared" si="24"/>
        <v/>
      </c>
      <c r="AE77" s="212" t="str">
        <f t="shared" si="24"/>
        <v/>
      </c>
      <c r="AF77" s="212" t="str">
        <f t="shared" si="24"/>
        <v/>
      </c>
      <c r="AG77" s="213" t="str">
        <f t="shared" si="24"/>
        <v/>
      </c>
      <c r="AH77" s="503" t="str">
        <f>IF(C76="","","　閉所日数計")</f>
        <v/>
      </c>
      <c r="AI77" s="504" t="str">
        <f>IF(C76="","","　対象日数計")</f>
        <v/>
      </c>
      <c r="AJ77" s="504" t="str">
        <f>IF(C76="","","　現場閉所率")</f>
        <v/>
      </c>
      <c r="AK77" s="505" t="str">
        <f>IF(C76="","","　達成状況")</f>
        <v/>
      </c>
      <c r="AL77" s="502"/>
      <c r="AM77" s="503" t="str">
        <f>IF(C76="","","　閉所日数計")</f>
        <v/>
      </c>
      <c r="AN77" s="504" t="str">
        <f>IF(C76="","","　対象日数計")</f>
        <v/>
      </c>
      <c r="AO77" s="504" t="str">
        <f>IF(C76="","","　現場閉所率")</f>
        <v/>
      </c>
      <c r="AP77" s="506" t="str">
        <f>IF(C76="","",IF(C84="","　達成状況",""))</f>
        <v/>
      </c>
    </row>
    <row r="78" spans="2:43" ht="15" customHeight="1">
      <c r="B78" s="211" t="str">
        <f>IF(C76="","","曜日")</f>
        <v/>
      </c>
      <c r="C78" s="214" t="str">
        <f>IFERROR(IF(COUNTIF(BD!$F$3:$F$281,'週休2日計画実績表 (記入例)'!C77)&gt;0,"休",IF(OR(WEEKDAY(C77)=1,WEEKDAY(C77)=7),TEXT(C77,"aaa"),IF(COUNTIF(BD!$B$3:$B$548,'週休2日計画実績表 (記入例)'!C77)&gt;0,"祝",'週休2日計画実績表 (記入例)'!C77))),"")</f>
        <v/>
      </c>
      <c r="D78" s="214" t="str">
        <f>IFERROR(IF(COUNTIF(BD!$F$3:$F$281,'週休2日計画実績表 (記入例)'!D77)&gt;0,"休",IF(OR(WEEKDAY(D77)=1,WEEKDAY(D77)=7),TEXT(D77,"aaa"),IF(COUNTIF(BD!$B$3:$B$548,'週休2日計画実績表 (記入例)'!D77)&gt;0,"祝",'週休2日計画実績表 (記入例)'!D77))),"")</f>
        <v/>
      </c>
      <c r="E78" s="214" t="str">
        <f>IFERROR(IF(COUNTIF(BD!$F$3:$F$281,'週休2日計画実績表 (記入例)'!E77)&gt;0,"休",IF(OR(WEEKDAY(E77)=1,WEEKDAY(E77)=7),TEXT(E77,"aaa"),IF(COUNTIF(BD!$B$3:$B$548,'週休2日計画実績表 (記入例)'!E77)&gt;0,"祝",'週休2日計画実績表 (記入例)'!E77))),"")</f>
        <v/>
      </c>
      <c r="F78" s="214" t="str">
        <f>IFERROR(IF(COUNTIF(BD!$F$3:$F$281,'週休2日計画実績表 (記入例)'!F77)&gt;0,"休",IF(OR(WEEKDAY(F77)=1,WEEKDAY(F77)=7),TEXT(F77,"aaa"),IF(COUNTIF(BD!$B$3:$B$548,'週休2日計画実績表 (記入例)'!F77)&gt;0,"祝",'週休2日計画実績表 (記入例)'!F77))),"")</f>
        <v/>
      </c>
      <c r="G78" s="214" t="str">
        <f>IFERROR(IF(COUNTIF(BD!$F$3:$F$281,'週休2日計画実績表 (記入例)'!G77)&gt;0,"休",IF(OR(WEEKDAY(G77)=1,WEEKDAY(G77)=7),TEXT(G77,"aaa"),IF(COUNTIF(BD!$B$3:$B$548,'週休2日計画実績表 (記入例)'!G77)&gt;0,"祝",'週休2日計画実績表 (記入例)'!G77))),"")</f>
        <v/>
      </c>
      <c r="H78" s="214" t="str">
        <f>IFERROR(IF(COUNTIF(BD!$F$3:$F$281,'週休2日計画実績表 (記入例)'!H77)&gt;0,"休",IF(OR(WEEKDAY(H77)=1,WEEKDAY(H77)=7),TEXT(H77,"aaa"),IF(COUNTIF(BD!$B$3:$B$548,'週休2日計画実績表 (記入例)'!H77)&gt;0,"祝",'週休2日計画実績表 (記入例)'!H77))),"")</f>
        <v/>
      </c>
      <c r="I78" s="214" t="str">
        <f>IFERROR(IF(COUNTIF(BD!$F$3:$F$281,'週休2日計画実績表 (記入例)'!I77)&gt;0,"休",IF(OR(WEEKDAY(I77)=1,WEEKDAY(I77)=7),TEXT(I77,"aaa"),IF(COUNTIF(BD!$B$3:$B$548,'週休2日計画実績表 (記入例)'!I77)&gt;0,"祝",'週休2日計画実績表 (記入例)'!I77))),"")</f>
        <v/>
      </c>
      <c r="J78" s="214" t="str">
        <f>IFERROR(IF(COUNTIF(BD!$F$3:$F$281,'週休2日計画実績表 (記入例)'!J77)&gt;0,"休",IF(OR(WEEKDAY(J77)=1,WEEKDAY(J77)=7),TEXT(J77,"aaa"),IF(COUNTIF(BD!$B$3:$B$548,'週休2日計画実績表 (記入例)'!J77)&gt;0,"祝",'週休2日計画実績表 (記入例)'!J77))),"")</f>
        <v/>
      </c>
      <c r="K78" s="214" t="str">
        <f>IFERROR(IF(COUNTIF(BD!$F$3:$F$281,'週休2日計画実績表 (記入例)'!K77)&gt;0,"休",IF(OR(WEEKDAY(K77)=1,WEEKDAY(K77)=7),TEXT(K77,"aaa"),IF(COUNTIF(BD!$B$3:$B$548,'週休2日計画実績表 (記入例)'!K77)&gt;0,"祝",'週休2日計画実績表 (記入例)'!K77))),"")</f>
        <v/>
      </c>
      <c r="L78" s="214" t="str">
        <f>IFERROR(IF(COUNTIF(BD!$F$3:$F$281,'週休2日計画実績表 (記入例)'!L77)&gt;0,"休",IF(OR(WEEKDAY(L77)=1,WEEKDAY(L77)=7),TEXT(L77,"aaa"),IF(COUNTIF(BD!$B$3:$B$548,'週休2日計画実績表 (記入例)'!L77)&gt;0,"祝",'週休2日計画実績表 (記入例)'!L77))),"")</f>
        <v/>
      </c>
      <c r="M78" s="214" t="str">
        <f>IFERROR(IF(COUNTIF(BD!$F$3:$F$281,'週休2日計画実績表 (記入例)'!M77)&gt;0,"休",IF(OR(WEEKDAY(M77)=1,WEEKDAY(M77)=7),TEXT(M77,"aaa"),IF(COUNTIF(BD!$B$3:$B$548,'週休2日計画実績表 (記入例)'!M77)&gt;0,"祝",'週休2日計画実績表 (記入例)'!M77))),"")</f>
        <v/>
      </c>
      <c r="N78" s="214" t="str">
        <f>IFERROR(IF(COUNTIF(BD!$F$3:$F$281,'週休2日計画実績表 (記入例)'!N77)&gt;0,"休",IF(OR(WEEKDAY(N77)=1,WEEKDAY(N77)=7),TEXT(N77,"aaa"),IF(COUNTIF(BD!$B$3:$B$548,'週休2日計画実績表 (記入例)'!N77)&gt;0,"祝",'週休2日計画実績表 (記入例)'!N77))),"")</f>
        <v/>
      </c>
      <c r="O78" s="214" t="str">
        <f>IFERROR(IF(COUNTIF(BD!$F$3:$F$281,'週休2日計画実績表 (記入例)'!O77)&gt;0,"休",IF(OR(WEEKDAY(O77)=1,WEEKDAY(O77)=7),TEXT(O77,"aaa"),IF(COUNTIF(BD!$B$3:$B$548,'週休2日計画実績表 (記入例)'!O77)&gt;0,"祝",'週休2日計画実績表 (記入例)'!O77))),"")</f>
        <v/>
      </c>
      <c r="P78" s="214" t="str">
        <f>IFERROR(IF(COUNTIF(BD!$F$3:$F$281,'週休2日計画実績表 (記入例)'!P77)&gt;0,"休",IF(OR(WEEKDAY(P77)=1,WEEKDAY(P77)=7),TEXT(P77,"aaa"),IF(COUNTIF(BD!$B$3:$B$548,'週休2日計画実績表 (記入例)'!P77)&gt;0,"祝",'週休2日計画実績表 (記入例)'!P77))),"")</f>
        <v/>
      </c>
      <c r="Q78" s="214" t="str">
        <f>IFERROR(IF(COUNTIF(BD!$F$3:$F$281,'週休2日計画実績表 (記入例)'!Q77)&gt;0,"休",IF(OR(WEEKDAY(Q77)=1,WEEKDAY(Q77)=7),TEXT(Q77,"aaa"),IF(COUNTIF(BD!$B$3:$B$548,'週休2日計画実績表 (記入例)'!Q77)&gt;0,"祝",'週休2日計画実績表 (記入例)'!Q77))),"")</f>
        <v/>
      </c>
      <c r="R78" s="214" t="str">
        <f>IFERROR(IF(COUNTIF(BD!$F$3:$F$281,'週休2日計画実績表 (記入例)'!R77)&gt;0,"休",IF(OR(WEEKDAY(R77)=1,WEEKDAY(R77)=7),TEXT(R77,"aaa"),IF(COUNTIF(BD!$B$3:$B$548,'週休2日計画実績表 (記入例)'!R77)&gt;0,"祝",'週休2日計画実績表 (記入例)'!R77))),"")</f>
        <v/>
      </c>
      <c r="S78" s="214" t="str">
        <f>IFERROR(IF(COUNTIF(BD!$F$3:$F$281,'週休2日計画実績表 (記入例)'!S77)&gt;0,"休",IF(OR(WEEKDAY(S77)=1,WEEKDAY(S77)=7),TEXT(S77,"aaa"),IF(COUNTIF(BD!$B$3:$B$548,'週休2日計画実績表 (記入例)'!S77)&gt;0,"祝",'週休2日計画実績表 (記入例)'!S77))),"")</f>
        <v/>
      </c>
      <c r="T78" s="214" t="str">
        <f>IFERROR(IF(COUNTIF(BD!$F$3:$F$281,'週休2日計画実績表 (記入例)'!T77)&gt;0,"休",IF(OR(WEEKDAY(T77)=1,WEEKDAY(T77)=7),TEXT(T77,"aaa"),IF(COUNTIF(BD!$B$3:$B$548,'週休2日計画実績表 (記入例)'!T77)&gt;0,"祝",'週休2日計画実績表 (記入例)'!T77))),"")</f>
        <v/>
      </c>
      <c r="U78" s="214" t="str">
        <f>IFERROR(IF(COUNTIF(BD!$F$3:$F$281,'週休2日計画実績表 (記入例)'!U77)&gt;0,"休",IF(OR(WEEKDAY(U77)=1,WEEKDAY(U77)=7),TEXT(U77,"aaa"),IF(COUNTIF(BD!$B$3:$B$548,'週休2日計画実績表 (記入例)'!U77)&gt;0,"祝",'週休2日計画実績表 (記入例)'!U77))),"")</f>
        <v/>
      </c>
      <c r="V78" s="214" t="str">
        <f>IFERROR(IF(COUNTIF(BD!$F$3:$F$281,'週休2日計画実績表 (記入例)'!V77)&gt;0,"休",IF(OR(WEEKDAY(V77)=1,WEEKDAY(V77)=7),TEXT(V77,"aaa"),IF(COUNTIF(BD!$B$3:$B$548,'週休2日計画実績表 (記入例)'!V77)&gt;0,"祝",'週休2日計画実績表 (記入例)'!V77))),"")</f>
        <v/>
      </c>
      <c r="W78" s="214" t="str">
        <f>IFERROR(IF(COUNTIF(BD!$F$3:$F$281,'週休2日計画実績表 (記入例)'!W77)&gt;0,"休",IF(OR(WEEKDAY(W77)=1,WEEKDAY(W77)=7),TEXT(W77,"aaa"),IF(COUNTIF(BD!$B$3:$B$548,'週休2日計画実績表 (記入例)'!W77)&gt;0,"祝",'週休2日計画実績表 (記入例)'!W77))),"")</f>
        <v/>
      </c>
      <c r="X78" s="214" t="str">
        <f>IFERROR(IF(COUNTIF(BD!$F$3:$F$281,'週休2日計画実績表 (記入例)'!X77)&gt;0,"休",IF(OR(WEEKDAY(X77)=1,WEEKDAY(X77)=7),TEXT(X77,"aaa"),IF(COUNTIF(BD!$B$3:$B$548,'週休2日計画実績表 (記入例)'!X77)&gt;0,"祝",'週休2日計画実績表 (記入例)'!X77))),"")</f>
        <v/>
      </c>
      <c r="Y78" s="214" t="str">
        <f>IFERROR(IF(COUNTIF(BD!$F$3:$F$281,'週休2日計画実績表 (記入例)'!Y77)&gt;0,"休",IF(OR(WEEKDAY(Y77)=1,WEEKDAY(Y77)=7),TEXT(Y77,"aaa"),IF(COUNTIF(BD!$B$3:$B$548,'週休2日計画実績表 (記入例)'!Y77)&gt;0,"祝",'週休2日計画実績表 (記入例)'!Y77))),"")</f>
        <v/>
      </c>
      <c r="Z78" s="214" t="str">
        <f>IFERROR(IF(COUNTIF(BD!$F$3:$F$281,'週休2日計画実績表 (記入例)'!Z77)&gt;0,"休",IF(OR(WEEKDAY(Z77)=1,WEEKDAY(Z77)=7),TEXT(Z77,"aaa"),IF(COUNTIF(BD!$B$3:$B$548,'週休2日計画実績表 (記入例)'!Z77)&gt;0,"祝",'週休2日計画実績表 (記入例)'!Z77))),"")</f>
        <v/>
      </c>
      <c r="AA78" s="214" t="str">
        <f>IFERROR(IF(COUNTIF(BD!$F$3:$F$281,'週休2日計画実績表 (記入例)'!AA77)&gt;0,"休",IF(OR(WEEKDAY(AA77)=1,WEEKDAY(AA77)=7),TEXT(AA77,"aaa"),IF(COUNTIF(BD!$B$3:$B$548,'週休2日計画実績表 (記入例)'!AA77)&gt;0,"祝",'週休2日計画実績表 (記入例)'!AA77))),"")</f>
        <v/>
      </c>
      <c r="AB78" s="214" t="str">
        <f>IFERROR(IF(COUNTIF(BD!$F$3:$F$281,'週休2日計画実績表 (記入例)'!AB77)&gt;0,"休",IF(OR(WEEKDAY(AB77)=1,WEEKDAY(AB77)=7),TEXT(AB77,"aaa"),IF(COUNTIF(BD!$B$3:$B$548,'週休2日計画実績表 (記入例)'!AB77)&gt;0,"祝",'週休2日計画実績表 (記入例)'!AB77))),"")</f>
        <v/>
      </c>
      <c r="AC78" s="214" t="str">
        <f>IFERROR(IF(COUNTIF(BD!$F$3:$F$281,'週休2日計画実績表 (記入例)'!AC77)&gt;0,"休",IF(OR(WEEKDAY(AC77)=1,WEEKDAY(AC77)=7),TEXT(AC77,"aaa"),IF(COUNTIF(BD!$B$3:$B$548,'週休2日計画実績表 (記入例)'!AC77)&gt;0,"祝",'週休2日計画実績表 (記入例)'!AC77))),"")</f>
        <v/>
      </c>
      <c r="AD78" s="214" t="str">
        <f>IFERROR(IF(COUNTIF(BD!$F$3:$F$281,'週休2日計画実績表 (記入例)'!AD77)&gt;0,"休",IF(OR(WEEKDAY(AD77)=1,WEEKDAY(AD77)=7),TEXT(AD77,"aaa"),IF(COUNTIF(BD!$B$3:$B$548,'週休2日計画実績表 (記入例)'!AD77)&gt;0,"祝",'週休2日計画実績表 (記入例)'!AD77))),"")</f>
        <v/>
      </c>
      <c r="AE78" s="214" t="str">
        <f>IFERROR(IF(COUNTIF(BD!$F$3:$F$281,'週休2日計画実績表 (記入例)'!AE77)&gt;0,"休",IF(OR(WEEKDAY(AE77)=1,WEEKDAY(AE77)=7),TEXT(AE77,"aaa"),IF(COUNTIF(BD!$B$3:$B$548,'週休2日計画実績表 (記入例)'!AE77)&gt;0,"祝",'週休2日計画実績表 (記入例)'!AE77))),"")</f>
        <v/>
      </c>
      <c r="AF78" s="214" t="str">
        <f>IFERROR(IF(COUNTIF(BD!$F$3:$F$281,'週休2日計画実績表 (記入例)'!AF77)&gt;0,"休",IF(OR(WEEKDAY(AF77)=1,WEEKDAY(AF77)=7),TEXT(AF77,"aaa"),IF(COUNTIF(BD!$B$3:$B$548,'週休2日計画実績表 (記入例)'!AF77)&gt;0,"祝",'週休2日計画実績表 (記入例)'!AF77))),"")</f>
        <v/>
      </c>
      <c r="AG78" s="233" t="str">
        <f>IFERROR(IF(COUNTIF(BD!$F$3:$F$281,'週休2日計画実績表 (記入例)'!AG77)&gt;0,"休",IF(OR(WEEKDAY(AG77)=1,WEEKDAY(AG77)=7),TEXT(AG77,"aaa"),IF(COUNTIF(BD!$B$3:$B$548,'週休2日計画実績表 (記入例)'!AG77)&gt;0,"祝",'週休2日計画実績表 (記入例)'!AG77))),"")</f>
        <v/>
      </c>
      <c r="AH78" s="503"/>
      <c r="AI78" s="504"/>
      <c r="AJ78" s="504"/>
      <c r="AK78" s="505"/>
      <c r="AL78" s="502"/>
      <c r="AM78" s="503"/>
      <c r="AN78" s="504"/>
      <c r="AO78" s="504"/>
      <c r="AP78" s="506"/>
      <c r="AQ78" s="215"/>
    </row>
    <row r="79" spans="2:43" ht="15" hidden="1" customHeight="1">
      <c r="B79" s="211"/>
      <c r="C79" s="214" t="str">
        <f t="shared" ref="C79:F79" si="25">IF(OR(C78="",C78="休"),"","有")</f>
        <v/>
      </c>
      <c r="D79" s="214" t="str">
        <f t="shared" si="25"/>
        <v/>
      </c>
      <c r="E79" s="214" t="str">
        <f t="shared" si="25"/>
        <v/>
      </c>
      <c r="F79" s="214" t="str">
        <f t="shared" si="25"/>
        <v/>
      </c>
      <c r="G79" s="214" t="str">
        <f>IF(OR(G78="",G78="休"),"","有")</f>
        <v/>
      </c>
      <c r="H79" s="214" t="str">
        <f t="shared" ref="H79:AG79" si="26">IF(OR(H78="",H78="休"),"","有")</f>
        <v/>
      </c>
      <c r="I79" s="214" t="str">
        <f t="shared" si="26"/>
        <v/>
      </c>
      <c r="J79" s="214" t="str">
        <f t="shared" si="26"/>
        <v/>
      </c>
      <c r="K79" s="214" t="str">
        <f t="shared" si="26"/>
        <v/>
      </c>
      <c r="L79" s="214" t="str">
        <f t="shared" si="26"/>
        <v/>
      </c>
      <c r="M79" s="214" t="str">
        <f t="shared" si="26"/>
        <v/>
      </c>
      <c r="N79" s="214" t="str">
        <f t="shared" si="26"/>
        <v/>
      </c>
      <c r="O79" s="214" t="str">
        <f t="shared" si="26"/>
        <v/>
      </c>
      <c r="P79" s="214" t="str">
        <f t="shared" si="26"/>
        <v/>
      </c>
      <c r="Q79" s="214" t="str">
        <f t="shared" si="26"/>
        <v/>
      </c>
      <c r="R79" s="214" t="str">
        <f t="shared" si="26"/>
        <v/>
      </c>
      <c r="S79" s="214" t="str">
        <f t="shared" si="26"/>
        <v/>
      </c>
      <c r="T79" s="214" t="str">
        <f t="shared" si="26"/>
        <v/>
      </c>
      <c r="U79" s="214" t="str">
        <f t="shared" si="26"/>
        <v/>
      </c>
      <c r="V79" s="214" t="str">
        <f t="shared" si="26"/>
        <v/>
      </c>
      <c r="W79" s="214" t="str">
        <f t="shared" si="26"/>
        <v/>
      </c>
      <c r="X79" s="214" t="str">
        <f t="shared" si="26"/>
        <v/>
      </c>
      <c r="Y79" s="214" t="str">
        <f t="shared" si="26"/>
        <v/>
      </c>
      <c r="Z79" s="214" t="str">
        <f t="shared" si="26"/>
        <v/>
      </c>
      <c r="AA79" s="214" t="str">
        <f t="shared" si="26"/>
        <v/>
      </c>
      <c r="AB79" s="214" t="str">
        <f t="shared" si="26"/>
        <v/>
      </c>
      <c r="AC79" s="214" t="str">
        <f t="shared" si="26"/>
        <v/>
      </c>
      <c r="AD79" s="214" t="str">
        <f t="shared" si="26"/>
        <v/>
      </c>
      <c r="AE79" s="214" t="str">
        <f t="shared" si="26"/>
        <v/>
      </c>
      <c r="AF79" s="214" t="str">
        <f t="shared" si="26"/>
        <v/>
      </c>
      <c r="AG79" s="233" t="str">
        <f t="shared" si="26"/>
        <v/>
      </c>
      <c r="AH79" s="503"/>
      <c r="AI79" s="504"/>
      <c r="AJ79" s="504"/>
      <c r="AK79" s="505"/>
      <c r="AL79" s="502"/>
      <c r="AM79" s="503"/>
      <c r="AN79" s="504"/>
      <c r="AO79" s="504"/>
      <c r="AP79" s="506"/>
      <c r="AQ79" s="215"/>
    </row>
    <row r="80" spans="2:43" s="220" customFormat="1" ht="60" customHeight="1">
      <c r="B80" s="216" t="str">
        <f>IF(C76="","","行事")</f>
        <v/>
      </c>
      <c r="C80" s="217"/>
      <c r="D80" s="217"/>
      <c r="E80" s="217"/>
      <c r="F80" s="217"/>
      <c r="G80" s="217"/>
      <c r="H80" s="217"/>
      <c r="I80" s="217"/>
      <c r="J80" s="217"/>
      <c r="K80" s="217"/>
      <c r="L80" s="217"/>
      <c r="M80" s="217"/>
      <c r="N80" s="217"/>
      <c r="O80" s="217"/>
      <c r="P80" s="217"/>
      <c r="Q80" s="217"/>
      <c r="R80" s="217"/>
      <c r="S80" s="217"/>
      <c r="T80" s="217"/>
      <c r="U80" s="217"/>
      <c r="V80" s="217"/>
      <c r="W80" s="217"/>
      <c r="X80" s="217"/>
      <c r="Y80" s="217"/>
      <c r="Z80" s="217"/>
      <c r="AA80" s="217"/>
      <c r="AB80" s="217"/>
      <c r="AC80" s="217"/>
      <c r="AD80" s="217"/>
      <c r="AE80" s="217"/>
      <c r="AF80" s="217"/>
      <c r="AG80" s="218"/>
      <c r="AH80" s="503"/>
      <c r="AI80" s="504"/>
      <c r="AJ80" s="504"/>
      <c r="AK80" s="505"/>
      <c r="AL80" s="502"/>
      <c r="AM80" s="503"/>
      <c r="AN80" s="504"/>
      <c r="AO80" s="504"/>
      <c r="AP80" s="506"/>
      <c r="AQ80" s="219"/>
    </row>
    <row r="81" spans="2:43" s="224" customFormat="1" ht="15" customHeight="1">
      <c r="B81" s="211" t="str">
        <f>IF(C76="","","計画")</f>
        <v/>
      </c>
      <c r="C81" s="221"/>
      <c r="D81" s="221"/>
      <c r="E81" s="221"/>
      <c r="F81" s="221"/>
      <c r="G81" s="221"/>
      <c r="H81" s="221"/>
      <c r="I81" s="221"/>
      <c r="J81" s="221"/>
      <c r="K81" s="221"/>
      <c r="L81" s="221"/>
      <c r="M81" s="221"/>
      <c r="N81" s="221"/>
      <c r="O81" s="221"/>
      <c r="P81" s="221"/>
      <c r="Q81" s="221"/>
      <c r="R81" s="221"/>
      <c r="S81" s="221"/>
      <c r="T81" s="221"/>
      <c r="U81" s="221"/>
      <c r="V81" s="221"/>
      <c r="W81" s="221"/>
      <c r="X81" s="221"/>
      <c r="Y81" s="221"/>
      <c r="Z81" s="221"/>
      <c r="AA81" s="221"/>
      <c r="AB81" s="221"/>
      <c r="AC81" s="221"/>
      <c r="AD81" s="221"/>
      <c r="AE81" s="221"/>
      <c r="AF81" s="221"/>
      <c r="AG81" s="235"/>
      <c r="AH81" s="211" t="str">
        <f>IF(C76="","",COUNTIF(C81:AG81,"○"))</f>
        <v/>
      </c>
      <c r="AI81" s="221" t="str">
        <f>IF(C76="","",COUNTA(C77:AG77)-COUNTIF(C79:AG79,"")-COUNTIF(C81:AG81,"/"))</f>
        <v/>
      </c>
      <c r="AJ81" s="222" t="str">
        <f>IF(C76="","",IFERROR(AH81/AI81,""))</f>
        <v/>
      </c>
      <c r="AK81" s="223" t="str">
        <f>IF(C76="","",IF(AI81=0,"",IF(COUNTIFS(C78:AG78,"日",C81:AG81,"")+COUNTIFS(C78:AG78,"日",C81:AG81,"○")+COUNTIFS(C78:AG78,"土",C81:AG81,"")+COUNTIFS(C78:AG78,"土",C81:AG81,"○")&lt;=COUNTIF(C81:AG81,"○"),"○",IF(AH81/AI81&gt;=2/7,"○","-"))))</f>
        <v/>
      </c>
      <c r="AM81" s="211" t="str">
        <f>IF(C76="","",AM73+AH81)</f>
        <v/>
      </c>
      <c r="AN81" s="221" t="str">
        <f>IF(C76="","",AN73+AI81)</f>
        <v/>
      </c>
      <c r="AO81" s="222" t="str">
        <f>IFERROR(AM81/AN81,"")</f>
        <v/>
      </c>
      <c r="AP81" s="225" t="str">
        <f>IF(C76="","",IF(C84="",IF(AM81/AN81&gt;=2/7,"OK","NG"),""))</f>
        <v/>
      </c>
      <c r="AQ81" s="226"/>
    </row>
    <row r="82" spans="2:43" s="224" customFormat="1" ht="15" customHeight="1" thickBot="1">
      <c r="B82" s="227" t="str">
        <f>IF(C76="","","実施")</f>
        <v/>
      </c>
      <c r="C82" s="228"/>
      <c r="D82" s="228"/>
      <c r="E82" s="228"/>
      <c r="F82" s="228"/>
      <c r="G82" s="228"/>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c r="AG82" s="234"/>
      <c r="AH82" s="227" t="str">
        <f>IF(C76="","",COUNTIF(C82:AG82,"●"))</f>
        <v/>
      </c>
      <c r="AI82" s="228" t="str">
        <f>IF(C76="","",COUNTA(C77:AG77)-COUNTIF(C79:AG79,"")-COUNTIF(C82:AG82,"/"))</f>
        <v/>
      </c>
      <c r="AJ82" s="229" t="str">
        <f>IF(C76="","",IFERROR(AH82/AI82,""))</f>
        <v/>
      </c>
      <c r="AK82" s="230" t="str">
        <f>IF(C76="","",IF(AI82=0,"",IF(COUNTIFS(C78:AG78,"日",C82:AG82,"")+COUNTIFS(C78:AG78,"日",C82:AG82,"●")+COUNTIFS(C78:AG78,"土",C82:AG82,"")+COUNTIFS(C78:AG78,"土",C82:AG82,"●")&lt;=COUNTIF(C82:AG82,"●"),"○",IF(AH82/AI82&gt;=2/7,"○","-"))))</f>
        <v/>
      </c>
      <c r="AM82" s="227" t="str">
        <f>IF(C76="","",AM74+AH82)</f>
        <v/>
      </c>
      <c r="AN82" s="228" t="str">
        <f>IF(C76="","",AN74+AI82)</f>
        <v/>
      </c>
      <c r="AO82" s="229" t="str">
        <f>IFERROR(AM82/AN82,"")</f>
        <v/>
      </c>
      <c r="AP82" s="231" t="str">
        <f>IF(C76="","",IF(C84="",IF(AM82/AN82&gt;=2/7,"OK","NG"),""))</f>
        <v/>
      </c>
      <c r="AQ82" s="215"/>
    </row>
    <row r="83" spans="2:43" ht="18" customHeight="1" thickBot="1">
      <c r="AP83" s="224"/>
      <c r="AQ83" s="232"/>
    </row>
    <row r="84" spans="2:43" ht="16.899999999999999" customHeight="1">
      <c r="B84" s="210" t="str">
        <f>IF(C84="","","月")</f>
        <v/>
      </c>
      <c r="C84" s="496" t="str">
        <f>IFERROR(IF(EOMONTH(C76,0)+1&gt;$L$5,"",EOMONTH(C76,0)+1),"")</f>
        <v/>
      </c>
      <c r="D84" s="497"/>
      <c r="E84" s="497"/>
      <c r="F84" s="497"/>
      <c r="G84" s="497"/>
      <c r="H84" s="497"/>
      <c r="I84" s="497"/>
      <c r="J84" s="497"/>
      <c r="K84" s="497"/>
      <c r="L84" s="497"/>
      <c r="M84" s="497"/>
      <c r="N84" s="497"/>
      <c r="O84" s="497"/>
      <c r="P84" s="497"/>
      <c r="Q84" s="497"/>
      <c r="R84" s="497"/>
      <c r="S84" s="497"/>
      <c r="T84" s="497"/>
      <c r="U84" s="497"/>
      <c r="V84" s="497"/>
      <c r="W84" s="497"/>
      <c r="X84" s="497"/>
      <c r="Y84" s="497"/>
      <c r="Z84" s="497"/>
      <c r="AA84" s="497"/>
      <c r="AB84" s="497"/>
      <c r="AC84" s="497"/>
      <c r="AD84" s="497"/>
      <c r="AE84" s="497"/>
      <c r="AF84" s="497"/>
      <c r="AG84" s="497"/>
      <c r="AH84" s="498" t="str">
        <f>IF(C84="","","月単位")</f>
        <v/>
      </c>
      <c r="AI84" s="499"/>
      <c r="AJ84" s="499"/>
      <c r="AK84" s="500"/>
      <c r="AL84" s="501"/>
      <c r="AM84" s="498" t="str">
        <f>IF(C84="","","累計")</f>
        <v/>
      </c>
      <c r="AN84" s="499"/>
      <c r="AO84" s="499"/>
      <c r="AP84" s="500"/>
    </row>
    <row r="85" spans="2:43" ht="15" customHeight="1">
      <c r="B85" s="211" t="str">
        <f>IF(C84="","","日")</f>
        <v/>
      </c>
      <c r="C85" s="212" t="str">
        <f>IF($C84="","",IF($C84+COLUMN(C85)-COLUMN($B85)-1&gt;$L$5,"",IF($C84+COLUMN(C85)-COLUMN($B85)-1&gt;=EOMONTH($C84,0)+1,"",$C84+COLUMN(C85)-COLUMN($B85)-1)))</f>
        <v/>
      </c>
      <c r="D85" s="212" t="str">
        <f t="shared" ref="D85:AG85" si="27">IF($C84="","",IF($C84+COLUMN(D85)-COLUMN($B85)-1&gt;$L$5,"",IF($C84+COLUMN(D85)-COLUMN($B85)-1&gt;=EOMONTH($C84,0)+1,"",$C84+COLUMN(D85)-COLUMN($B85)-1)))</f>
        <v/>
      </c>
      <c r="E85" s="212" t="str">
        <f t="shared" si="27"/>
        <v/>
      </c>
      <c r="F85" s="212" t="str">
        <f t="shared" si="27"/>
        <v/>
      </c>
      <c r="G85" s="212" t="str">
        <f t="shared" si="27"/>
        <v/>
      </c>
      <c r="H85" s="212" t="str">
        <f t="shared" si="27"/>
        <v/>
      </c>
      <c r="I85" s="212" t="str">
        <f t="shared" si="27"/>
        <v/>
      </c>
      <c r="J85" s="212" t="str">
        <f t="shared" si="27"/>
        <v/>
      </c>
      <c r="K85" s="212" t="str">
        <f t="shared" si="27"/>
        <v/>
      </c>
      <c r="L85" s="212" t="str">
        <f t="shared" si="27"/>
        <v/>
      </c>
      <c r="M85" s="212" t="str">
        <f t="shared" si="27"/>
        <v/>
      </c>
      <c r="N85" s="212" t="str">
        <f t="shared" si="27"/>
        <v/>
      </c>
      <c r="O85" s="212" t="str">
        <f t="shared" si="27"/>
        <v/>
      </c>
      <c r="P85" s="212" t="str">
        <f t="shared" si="27"/>
        <v/>
      </c>
      <c r="Q85" s="212" t="str">
        <f t="shared" si="27"/>
        <v/>
      </c>
      <c r="R85" s="212" t="str">
        <f t="shared" si="27"/>
        <v/>
      </c>
      <c r="S85" s="212" t="str">
        <f t="shared" si="27"/>
        <v/>
      </c>
      <c r="T85" s="212" t="str">
        <f t="shared" si="27"/>
        <v/>
      </c>
      <c r="U85" s="212" t="str">
        <f t="shared" si="27"/>
        <v/>
      </c>
      <c r="V85" s="212" t="str">
        <f t="shared" si="27"/>
        <v/>
      </c>
      <c r="W85" s="212" t="str">
        <f t="shared" si="27"/>
        <v/>
      </c>
      <c r="X85" s="212" t="str">
        <f t="shared" si="27"/>
        <v/>
      </c>
      <c r="Y85" s="212" t="str">
        <f t="shared" si="27"/>
        <v/>
      </c>
      <c r="Z85" s="212" t="str">
        <f t="shared" si="27"/>
        <v/>
      </c>
      <c r="AA85" s="212" t="str">
        <f t="shared" si="27"/>
        <v/>
      </c>
      <c r="AB85" s="212" t="str">
        <f t="shared" si="27"/>
        <v/>
      </c>
      <c r="AC85" s="212" t="str">
        <f t="shared" si="27"/>
        <v/>
      </c>
      <c r="AD85" s="212" t="str">
        <f t="shared" si="27"/>
        <v/>
      </c>
      <c r="AE85" s="212" t="str">
        <f t="shared" si="27"/>
        <v/>
      </c>
      <c r="AF85" s="212" t="str">
        <f t="shared" si="27"/>
        <v/>
      </c>
      <c r="AG85" s="213" t="str">
        <f t="shared" si="27"/>
        <v/>
      </c>
      <c r="AH85" s="503" t="str">
        <f>IF(C84="","","　閉所日数計")</f>
        <v/>
      </c>
      <c r="AI85" s="504" t="str">
        <f>IF(C84="","","　対象日数計")</f>
        <v/>
      </c>
      <c r="AJ85" s="504" t="str">
        <f>IF(C84="","","　現場閉所率")</f>
        <v/>
      </c>
      <c r="AK85" s="505" t="str">
        <f>IF(C84="","","　達成状況")</f>
        <v/>
      </c>
      <c r="AL85" s="502"/>
      <c r="AM85" s="503" t="str">
        <f>IF(C84="","","　閉所日数計")</f>
        <v/>
      </c>
      <c r="AN85" s="504" t="str">
        <f>IF(C84="","","　対象日数計")</f>
        <v/>
      </c>
      <c r="AO85" s="504" t="str">
        <f>IF(C84="","","　現場閉所率")</f>
        <v/>
      </c>
      <c r="AP85" s="506" t="str">
        <f>IF(C84="","",IF(C92="","　達成状況",""))</f>
        <v/>
      </c>
    </row>
    <row r="86" spans="2:43" ht="15" customHeight="1">
      <c r="B86" s="211" t="str">
        <f>IF(C84="","","曜日")</f>
        <v/>
      </c>
      <c r="C86" s="214" t="str">
        <f>IFERROR(IF(COUNTIF(BD!$F$3:$F$281,'週休2日計画実績表 (記入例)'!C85)&gt;0,"休",IF(OR(WEEKDAY(C85)=1,WEEKDAY(C85)=7),TEXT(C85,"aaa"),IF(COUNTIF(BD!$B$3:$B$548,'週休2日計画実績表 (記入例)'!C85)&gt;0,"祝",'週休2日計画実績表 (記入例)'!C85))),"")</f>
        <v/>
      </c>
      <c r="D86" s="214" t="str">
        <f>IFERROR(IF(COUNTIF(BD!$F$3:$F$281,'週休2日計画実績表 (記入例)'!D85)&gt;0,"休",IF(OR(WEEKDAY(D85)=1,WEEKDAY(D85)=7),TEXT(D85,"aaa"),IF(COUNTIF(BD!$B$3:$B$548,'週休2日計画実績表 (記入例)'!D85)&gt;0,"祝",'週休2日計画実績表 (記入例)'!D85))),"")</f>
        <v/>
      </c>
      <c r="E86" s="214" t="str">
        <f>IFERROR(IF(COUNTIF(BD!$F$3:$F$281,'週休2日計画実績表 (記入例)'!E85)&gt;0,"休",IF(OR(WEEKDAY(E85)=1,WEEKDAY(E85)=7),TEXT(E85,"aaa"),IF(COUNTIF(BD!$B$3:$B$548,'週休2日計画実績表 (記入例)'!E85)&gt;0,"祝",'週休2日計画実績表 (記入例)'!E85))),"")</f>
        <v/>
      </c>
      <c r="F86" s="214" t="str">
        <f>IFERROR(IF(COUNTIF(BD!$F$3:$F$281,'週休2日計画実績表 (記入例)'!F85)&gt;0,"休",IF(OR(WEEKDAY(F85)=1,WEEKDAY(F85)=7),TEXT(F85,"aaa"),IF(COUNTIF(BD!$B$3:$B$548,'週休2日計画実績表 (記入例)'!F85)&gt;0,"祝",'週休2日計画実績表 (記入例)'!F85))),"")</f>
        <v/>
      </c>
      <c r="G86" s="214" t="str">
        <f>IFERROR(IF(COUNTIF(BD!$F$3:$F$281,'週休2日計画実績表 (記入例)'!G85)&gt;0,"休",IF(OR(WEEKDAY(G85)=1,WEEKDAY(G85)=7),TEXT(G85,"aaa"),IF(COUNTIF(BD!$B$3:$B$548,'週休2日計画実績表 (記入例)'!G85)&gt;0,"祝",'週休2日計画実績表 (記入例)'!G85))),"")</f>
        <v/>
      </c>
      <c r="H86" s="214" t="str">
        <f>IFERROR(IF(COUNTIF(BD!$F$3:$F$281,'週休2日計画実績表 (記入例)'!H85)&gt;0,"休",IF(OR(WEEKDAY(H85)=1,WEEKDAY(H85)=7),TEXT(H85,"aaa"),IF(COUNTIF(BD!$B$3:$B$548,'週休2日計画実績表 (記入例)'!H85)&gt;0,"祝",'週休2日計画実績表 (記入例)'!H85))),"")</f>
        <v/>
      </c>
      <c r="I86" s="214" t="str">
        <f>IFERROR(IF(COUNTIF(BD!$F$3:$F$281,'週休2日計画実績表 (記入例)'!I85)&gt;0,"休",IF(OR(WEEKDAY(I85)=1,WEEKDAY(I85)=7),TEXT(I85,"aaa"),IF(COUNTIF(BD!$B$3:$B$548,'週休2日計画実績表 (記入例)'!I85)&gt;0,"祝",'週休2日計画実績表 (記入例)'!I85))),"")</f>
        <v/>
      </c>
      <c r="J86" s="214" t="str">
        <f>IFERROR(IF(COUNTIF(BD!$F$3:$F$281,'週休2日計画実績表 (記入例)'!J85)&gt;0,"休",IF(OR(WEEKDAY(J85)=1,WEEKDAY(J85)=7),TEXT(J85,"aaa"),IF(COUNTIF(BD!$B$3:$B$548,'週休2日計画実績表 (記入例)'!J85)&gt;0,"祝",'週休2日計画実績表 (記入例)'!J85))),"")</f>
        <v/>
      </c>
      <c r="K86" s="214" t="str">
        <f>IFERROR(IF(COUNTIF(BD!$F$3:$F$281,'週休2日計画実績表 (記入例)'!K85)&gt;0,"休",IF(OR(WEEKDAY(K85)=1,WEEKDAY(K85)=7),TEXT(K85,"aaa"),IF(COUNTIF(BD!$B$3:$B$548,'週休2日計画実績表 (記入例)'!K85)&gt;0,"祝",'週休2日計画実績表 (記入例)'!K85))),"")</f>
        <v/>
      </c>
      <c r="L86" s="214" t="str">
        <f>IFERROR(IF(COUNTIF(BD!$F$3:$F$281,'週休2日計画実績表 (記入例)'!L85)&gt;0,"休",IF(OR(WEEKDAY(L85)=1,WEEKDAY(L85)=7),TEXT(L85,"aaa"),IF(COUNTIF(BD!$B$3:$B$548,'週休2日計画実績表 (記入例)'!L85)&gt;0,"祝",'週休2日計画実績表 (記入例)'!L85))),"")</f>
        <v/>
      </c>
      <c r="M86" s="214" t="str">
        <f>IFERROR(IF(COUNTIF(BD!$F$3:$F$281,'週休2日計画実績表 (記入例)'!M85)&gt;0,"休",IF(OR(WEEKDAY(M85)=1,WEEKDAY(M85)=7),TEXT(M85,"aaa"),IF(COUNTIF(BD!$B$3:$B$548,'週休2日計画実績表 (記入例)'!M85)&gt;0,"祝",'週休2日計画実績表 (記入例)'!M85))),"")</f>
        <v/>
      </c>
      <c r="N86" s="214" t="str">
        <f>IFERROR(IF(COUNTIF(BD!$F$3:$F$281,'週休2日計画実績表 (記入例)'!N85)&gt;0,"休",IF(OR(WEEKDAY(N85)=1,WEEKDAY(N85)=7),TEXT(N85,"aaa"),IF(COUNTIF(BD!$B$3:$B$548,'週休2日計画実績表 (記入例)'!N85)&gt;0,"祝",'週休2日計画実績表 (記入例)'!N85))),"")</f>
        <v/>
      </c>
      <c r="O86" s="214" t="str">
        <f>IFERROR(IF(COUNTIF(BD!$F$3:$F$281,'週休2日計画実績表 (記入例)'!O85)&gt;0,"休",IF(OR(WEEKDAY(O85)=1,WEEKDAY(O85)=7),TEXT(O85,"aaa"),IF(COUNTIF(BD!$B$3:$B$548,'週休2日計画実績表 (記入例)'!O85)&gt;0,"祝",'週休2日計画実績表 (記入例)'!O85))),"")</f>
        <v/>
      </c>
      <c r="P86" s="214" t="str">
        <f>IFERROR(IF(COUNTIF(BD!$F$3:$F$281,'週休2日計画実績表 (記入例)'!P85)&gt;0,"休",IF(OR(WEEKDAY(P85)=1,WEEKDAY(P85)=7),TEXT(P85,"aaa"),IF(COUNTIF(BD!$B$3:$B$548,'週休2日計画実績表 (記入例)'!P85)&gt;0,"祝",'週休2日計画実績表 (記入例)'!P85))),"")</f>
        <v/>
      </c>
      <c r="Q86" s="214" t="str">
        <f>IFERROR(IF(COUNTIF(BD!$F$3:$F$281,'週休2日計画実績表 (記入例)'!Q85)&gt;0,"休",IF(OR(WEEKDAY(Q85)=1,WEEKDAY(Q85)=7),TEXT(Q85,"aaa"),IF(COUNTIF(BD!$B$3:$B$548,'週休2日計画実績表 (記入例)'!Q85)&gt;0,"祝",'週休2日計画実績表 (記入例)'!Q85))),"")</f>
        <v/>
      </c>
      <c r="R86" s="214" t="str">
        <f>IFERROR(IF(COUNTIF(BD!$F$3:$F$281,'週休2日計画実績表 (記入例)'!R85)&gt;0,"休",IF(OR(WEEKDAY(R85)=1,WEEKDAY(R85)=7),TEXT(R85,"aaa"),IF(COUNTIF(BD!$B$3:$B$548,'週休2日計画実績表 (記入例)'!R85)&gt;0,"祝",'週休2日計画実績表 (記入例)'!R85))),"")</f>
        <v/>
      </c>
      <c r="S86" s="214" t="str">
        <f>IFERROR(IF(COUNTIF(BD!$F$3:$F$281,'週休2日計画実績表 (記入例)'!S85)&gt;0,"休",IF(OR(WEEKDAY(S85)=1,WEEKDAY(S85)=7),TEXT(S85,"aaa"),IF(COUNTIF(BD!$B$3:$B$548,'週休2日計画実績表 (記入例)'!S85)&gt;0,"祝",'週休2日計画実績表 (記入例)'!S85))),"")</f>
        <v/>
      </c>
      <c r="T86" s="214" t="str">
        <f>IFERROR(IF(COUNTIF(BD!$F$3:$F$281,'週休2日計画実績表 (記入例)'!T85)&gt;0,"休",IF(OR(WEEKDAY(T85)=1,WEEKDAY(T85)=7),TEXT(T85,"aaa"),IF(COUNTIF(BD!$B$3:$B$548,'週休2日計画実績表 (記入例)'!T85)&gt;0,"祝",'週休2日計画実績表 (記入例)'!T85))),"")</f>
        <v/>
      </c>
      <c r="U86" s="214" t="str">
        <f>IFERROR(IF(COUNTIF(BD!$F$3:$F$281,'週休2日計画実績表 (記入例)'!U85)&gt;0,"休",IF(OR(WEEKDAY(U85)=1,WEEKDAY(U85)=7),TEXT(U85,"aaa"),IF(COUNTIF(BD!$B$3:$B$548,'週休2日計画実績表 (記入例)'!U85)&gt;0,"祝",'週休2日計画実績表 (記入例)'!U85))),"")</f>
        <v/>
      </c>
      <c r="V86" s="214" t="str">
        <f>IFERROR(IF(COUNTIF(BD!$F$3:$F$281,'週休2日計画実績表 (記入例)'!V85)&gt;0,"休",IF(OR(WEEKDAY(V85)=1,WEEKDAY(V85)=7),TEXT(V85,"aaa"),IF(COUNTIF(BD!$B$3:$B$548,'週休2日計画実績表 (記入例)'!V85)&gt;0,"祝",'週休2日計画実績表 (記入例)'!V85))),"")</f>
        <v/>
      </c>
      <c r="W86" s="214" t="str">
        <f>IFERROR(IF(COUNTIF(BD!$F$3:$F$281,'週休2日計画実績表 (記入例)'!W85)&gt;0,"休",IF(OR(WEEKDAY(W85)=1,WEEKDAY(W85)=7),TEXT(W85,"aaa"),IF(COUNTIF(BD!$B$3:$B$548,'週休2日計画実績表 (記入例)'!W85)&gt;0,"祝",'週休2日計画実績表 (記入例)'!W85))),"")</f>
        <v/>
      </c>
      <c r="X86" s="214" t="str">
        <f>IFERROR(IF(COUNTIF(BD!$F$3:$F$281,'週休2日計画実績表 (記入例)'!X85)&gt;0,"休",IF(OR(WEEKDAY(X85)=1,WEEKDAY(X85)=7),TEXT(X85,"aaa"),IF(COUNTIF(BD!$B$3:$B$548,'週休2日計画実績表 (記入例)'!X85)&gt;0,"祝",'週休2日計画実績表 (記入例)'!X85))),"")</f>
        <v/>
      </c>
      <c r="Y86" s="214" t="str">
        <f>IFERROR(IF(COUNTIF(BD!$F$3:$F$281,'週休2日計画実績表 (記入例)'!Y85)&gt;0,"休",IF(OR(WEEKDAY(Y85)=1,WEEKDAY(Y85)=7),TEXT(Y85,"aaa"),IF(COUNTIF(BD!$B$3:$B$548,'週休2日計画実績表 (記入例)'!Y85)&gt;0,"祝",'週休2日計画実績表 (記入例)'!Y85))),"")</f>
        <v/>
      </c>
      <c r="Z86" s="214" t="str">
        <f>IFERROR(IF(COUNTIF(BD!$F$3:$F$281,'週休2日計画実績表 (記入例)'!Z85)&gt;0,"休",IF(OR(WEEKDAY(Z85)=1,WEEKDAY(Z85)=7),TEXT(Z85,"aaa"),IF(COUNTIF(BD!$B$3:$B$548,'週休2日計画実績表 (記入例)'!Z85)&gt;0,"祝",'週休2日計画実績表 (記入例)'!Z85))),"")</f>
        <v/>
      </c>
      <c r="AA86" s="214" t="str">
        <f>IFERROR(IF(COUNTIF(BD!$F$3:$F$281,'週休2日計画実績表 (記入例)'!AA85)&gt;0,"休",IF(OR(WEEKDAY(AA85)=1,WEEKDAY(AA85)=7),TEXT(AA85,"aaa"),IF(COUNTIF(BD!$B$3:$B$548,'週休2日計画実績表 (記入例)'!AA85)&gt;0,"祝",'週休2日計画実績表 (記入例)'!AA85))),"")</f>
        <v/>
      </c>
      <c r="AB86" s="214" t="str">
        <f>IFERROR(IF(COUNTIF(BD!$F$3:$F$281,'週休2日計画実績表 (記入例)'!AB85)&gt;0,"休",IF(OR(WEEKDAY(AB85)=1,WEEKDAY(AB85)=7),TEXT(AB85,"aaa"),IF(COUNTIF(BD!$B$3:$B$548,'週休2日計画実績表 (記入例)'!AB85)&gt;0,"祝",'週休2日計画実績表 (記入例)'!AB85))),"")</f>
        <v/>
      </c>
      <c r="AC86" s="214" t="str">
        <f>IFERROR(IF(COUNTIF(BD!$F$3:$F$281,'週休2日計画実績表 (記入例)'!AC85)&gt;0,"休",IF(OR(WEEKDAY(AC85)=1,WEEKDAY(AC85)=7),TEXT(AC85,"aaa"),IF(COUNTIF(BD!$B$3:$B$548,'週休2日計画実績表 (記入例)'!AC85)&gt;0,"祝",'週休2日計画実績表 (記入例)'!AC85))),"")</f>
        <v/>
      </c>
      <c r="AD86" s="214" t="str">
        <f>IFERROR(IF(COUNTIF(BD!$F$3:$F$281,'週休2日計画実績表 (記入例)'!AD85)&gt;0,"休",IF(OR(WEEKDAY(AD85)=1,WEEKDAY(AD85)=7),TEXT(AD85,"aaa"),IF(COUNTIF(BD!$B$3:$B$548,'週休2日計画実績表 (記入例)'!AD85)&gt;0,"祝",'週休2日計画実績表 (記入例)'!AD85))),"")</f>
        <v/>
      </c>
      <c r="AE86" s="214" t="str">
        <f>IFERROR(IF(COUNTIF(BD!$F$3:$F$281,'週休2日計画実績表 (記入例)'!AE85)&gt;0,"休",IF(OR(WEEKDAY(AE85)=1,WEEKDAY(AE85)=7),TEXT(AE85,"aaa"),IF(COUNTIF(BD!$B$3:$B$548,'週休2日計画実績表 (記入例)'!AE85)&gt;0,"祝",'週休2日計画実績表 (記入例)'!AE85))),"")</f>
        <v/>
      </c>
      <c r="AF86" s="214" t="str">
        <f>IFERROR(IF(COUNTIF(BD!$F$3:$F$281,'週休2日計画実績表 (記入例)'!AF85)&gt;0,"休",IF(OR(WEEKDAY(AF85)=1,WEEKDAY(AF85)=7),TEXT(AF85,"aaa"),IF(COUNTIF(BD!$B$3:$B$548,'週休2日計画実績表 (記入例)'!AF85)&gt;0,"祝",'週休2日計画実績表 (記入例)'!AF85))),"")</f>
        <v/>
      </c>
      <c r="AG86" s="233" t="str">
        <f>IFERROR(IF(COUNTIF(BD!$F$3:$F$281,'週休2日計画実績表 (記入例)'!AG85)&gt;0,"休",IF(OR(WEEKDAY(AG85)=1,WEEKDAY(AG85)=7),TEXT(AG85,"aaa"),IF(COUNTIF(BD!$B$3:$B$548,'週休2日計画実績表 (記入例)'!AG85)&gt;0,"祝",'週休2日計画実績表 (記入例)'!AG85))),"")</f>
        <v/>
      </c>
      <c r="AH86" s="503"/>
      <c r="AI86" s="504"/>
      <c r="AJ86" s="504"/>
      <c r="AK86" s="505"/>
      <c r="AL86" s="502"/>
      <c r="AM86" s="503"/>
      <c r="AN86" s="504"/>
      <c r="AO86" s="504"/>
      <c r="AP86" s="506"/>
      <c r="AQ86" s="215"/>
    </row>
    <row r="87" spans="2:43" ht="15" hidden="1" customHeight="1">
      <c r="B87" s="211"/>
      <c r="C87" s="214" t="str">
        <f t="shared" ref="C87:F87" si="28">IF(OR(C86="",C86="休"),"","有")</f>
        <v/>
      </c>
      <c r="D87" s="214" t="str">
        <f t="shared" si="28"/>
        <v/>
      </c>
      <c r="E87" s="214" t="str">
        <f t="shared" si="28"/>
        <v/>
      </c>
      <c r="F87" s="214" t="str">
        <f t="shared" si="28"/>
        <v/>
      </c>
      <c r="G87" s="214" t="str">
        <f>IF(OR(G86="",G86="休"),"","有")</f>
        <v/>
      </c>
      <c r="H87" s="214" t="str">
        <f t="shared" ref="H87:AG87" si="29">IF(OR(H86="",H86="休"),"","有")</f>
        <v/>
      </c>
      <c r="I87" s="214" t="str">
        <f t="shared" si="29"/>
        <v/>
      </c>
      <c r="J87" s="214" t="str">
        <f t="shared" si="29"/>
        <v/>
      </c>
      <c r="K87" s="214" t="str">
        <f t="shared" si="29"/>
        <v/>
      </c>
      <c r="L87" s="214" t="str">
        <f t="shared" si="29"/>
        <v/>
      </c>
      <c r="M87" s="214" t="str">
        <f t="shared" si="29"/>
        <v/>
      </c>
      <c r="N87" s="214" t="str">
        <f t="shared" si="29"/>
        <v/>
      </c>
      <c r="O87" s="214" t="str">
        <f t="shared" si="29"/>
        <v/>
      </c>
      <c r="P87" s="214" t="str">
        <f t="shared" si="29"/>
        <v/>
      </c>
      <c r="Q87" s="214" t="str">
        <f t="shared" si="29"/>
        <v/>
      </c>
      <c r="R87" s="214" t="str">
        <f t="shared" si="29"/>
        <v/>
      </c>
      <c r="S87" s="214" t="str">
        <f t="shared" si="29"/>
        <v/>
      </c>
      <c r="T87" s="214" t="str">
        <f t="shared" si="29"/>
        <v/>
      </c>
      <c r="U87" s="214" t="str">
        <f t="shared" si="29"/>
        <v/>
      </c>
      <c r="V87" s="214" t="str">
        <f t="shared" si="29"/>
        <v/>
      </c>
      <c r="W87" s="214" t="str">
        <f t="shared" si="29"/>
        <v/>
      </c>
      <c r="X87" s="214" t="str">
        <f t="shared" si="29"/>
        <v/>
      </c>
      <c r="Y87" s="214" t="str">
        <f t="shared" si="29"/>
        <v/>
      </c>
      <c r="Z87" s="214" t="str">
        <f t="shared" si="29"/>
        <v/>
      </c>
      <c r="AA87" s="214" t="str">
        <f t="shared" si="29"/>
        <v/>
      </c>
      <c r="AB87" s="214" t="str">
        <f t="shared" si="29"/>
        <v/>
      </c>
      <c r="AC87" s="214" t="str">
        <f t="shared" si="29"/>
        <v/>
      </c>
      <c r="AD87" s="214" t="str">
        <f t="shared" si="29"/>
        <v/>
      </c>
      <c r="AE87" s="214" t="str">
        <f t="shared" si="29"/>
        <v/>
      </c>
      <c r="AF87" s="214" t="str">
        <f t="shared" si="29"/>
        <v/>
      </c>
      <c r="AG87" s="233" t="str">
        <f t="shared" si="29"/>
        <v/>
      </c>
      <c r="AH87" s="503"/>
      <c r="AI87" s="504"/>
      <c r="AJ87" s="504"/>
      <c r="AK87" s="505"/>
      <c r="AL87" s="502"/>
      <c r="AM87" s="503"/>
      <c r="AN87" s="504"/>
      <c r="AO87" s="504"/>
      <c r="AP87" s="506"/>
      <c r="AQ87" s="215"/>
    </row>
    <row r="88" spans="2:43" s="220" customFormat="1" ht="60" customHeight="1">
      <c r="B88" s="216" t="str">
        <f>IF(C84="","","行事")</f>
        <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217"/>
      <c r="AF88" s="217"/>
      <c r="AG88" s="218"/>
      <c r="AH88" s="503"/>
      <c r="AI88" s="504"/>
      <c r="AJ88" s="504"/>
      <c r="AK88" s="505"/>
      <c r="AL88" s="502"/>
      <c r="AM88" s="503"/>
      <c r="AN88" s="504"/>
      <c r="AO88" s="504"/>
      <c r="AP88" s="506"/>
      <c r="AQ88" s="219"/>
    </row>
    <row r="89" spans="2:43" s="224" customFormat="1" ht="15" customHeight="1">
      <c r="B89" s="211" t="str">
        <f>IF(C84="","","計画")</f>
        <v/>
      </c>
      <c r="C89" s="221"/>
      <c r="D89" s="221"/>
      <c r="E89" s="221"/>
      <c r="F89" s="221"/>
      <c r="G89" s="221"/>
      <c r="H89" s="221"/>
      <c r="I89" s="221"/>
      <c r="J89" s="221"/>
      <c r="K89" s="221"/>
      <c r="L89" s="221"/>
      <c r="M89" s="221"/>
      <c r="N89" s="221"/>
      <c r="O89" s="221"/>
      <c r="P89" s="221"/>
      <c r="Q89" s="221"/>
      <c r="R89" s="221"/>
      <c r="S89" s="221"/>
      <c r="T89" s="221"/>
      <c r="U89" s="221"/>
      <c r="V89" s="221"/>
      <c r="W89" s="221"/>
      <c r="X89" s="221"/>
      <c r="Y89" s="221"/>
      <c r="Z89" s="221"/>
      <c r="AA89" s="221"/>
      <c r="AB89" s="221"/>
      <c r="AC89" s="221"/>
      <c r="AD89" s="221"/>
      <c r="AE89" s="221"/>
      <c r="AF89" s="221"/>
      <c r="AG89" s="235"/>
      <c r="AH89" s="211" t="str">
        <f>IF(C84="","",COUNTIF(C89:AG89,"○"))</f>
        <v/>
      </c>
      <c r="AI89" s="221" t="str">
        <f>IF(C84="","",COUNTA(C85:AG85)-COUNTIF(C87:AG87,"")-COUNTIF(C89:AG89,"/"))</f>
        <v/>
      </c>
      <c r="AJ89" s="222" t="str">
        <f>IF(C84="","",IFERROR(AH89/AI89,""))</f>
        <v/>
      </c>
      <c r="AK89" s="223" t="str">
        <f>IF(C84="","",IF(AI89=0,"",IF(COUNTIFS(C86:AG86,"日",C89:AG89,"")+COUNTIFS(C86:AG86,"日",C89:AG89,"○")+COUNTIFS(C86:AG86,"土",C89:AG89,"")+COUNTIFS(C86:AG86,"土",C89:AG89,"○")&lt;=COUNTIF(C89:AG89,"○"),"○",IF(AH89/AI89&gt;=2/7,"○","-"))))</f>
        <v/>
      </c>
      <c r="AM89" s="211" t="str">
        <f>IF(C84="","",AM81+AH89)</f>
        <v/>
      </c>
      <c r="AN89" s="221" t="str">
        <f>IF(C84="","",AN81+AI89)</f>
        <v/>
      </c>
      <c r="AO89" s="222" t="str">
        <f>IFERROR(AM89/AN89,"")</f>
        <v/>
      </c>
      <c r="AP89" s="225" t="str">
        <f>IF(C84="","",IF(C92="",IF(AM89/AN89&gt;=2/7,"OK","NG"),""))</f>
        <v/>
      </c>
      <c r="AQ89" s="226"/>
    </row>
    <row r="90" spans="2:43" s="224" customFormat="1" ht="15" customHeight="1" thickBot="1">
      <c r="B90" s="227" t="str">
        <f>IF(C84="","","実施")</f>
        <v/>
      </c>
      <c r="C90" s="228"/>
      <c r="D90" s="228"/>
      <c r="E90" s="228"/>
      <c r="F90" s="228"/>
      <c r="G90" s="228"/>
      <c r="H90" s="228"/>
      <c r="I90" s="228"/>
      <c r="J90" s="228"/>
      <c r="K90" s="228"/>
      <c r="L90" s="228"/>
      <c r="M90" s="228"/>
      <c r="N90" s="228"/>
      <c r="O90" s="228"/>
      <c r="P90" s="228"/>
      <c r="Q90" s="228"/>
      <c r="R90" s="228"/>
      <c r="S90" s="228"/>
      <c r="T90" s="228"/>
      <c r="U90" s="228"/>
      <c r="V90" s="228"/>
      <c r="W90" s="228"/>
      <c r="X90" s="228"/>
      <c r="Y90" s="228"/>
      <c r="Z90" s="228"/>
      <c r="AA90" s="228"/>
      <c r="AB90" s="228"/>
      <c r="AC90" s="228"/>
      <c r="AD90" s="228"/>
      <c r="AE90" s="228"/>
      <c r="AF90" s="228"/>
      <c r="AG90" s="234"/>
      <c r="AH90" s="227" t="str">
        <f>IF(C84="","",COUNTIF(C90:AG90,"●"))</f>
        <v/>
      </c>
      <c r="AI90" s="228" t="str">
        <f>IF(C84="","",COUNTA(C85:AG85)-COUNTIF(C87:AG87,"")-COUNTIF(C90:AG90,"/"))</f>
        <v/>
      </c>
      <c r="AJ90" s="229" t="str">
        <f>IF(C84="","",IFERROR(AH90/AI90,""))</f>
        <v/>
      </c>
      <c r="AK90" s="230" t="str">
        <f>IF(C84="","",IF(AI90=0,"",IF(COUNTIFS(C86:AG86,"日",C90:AG90,"")+COUNTIFS(C86:AG86,"日",C90:AG90,"●")+COUNTIFS(C86:AG86,"土",C90:AG90,"")+COUNTIFS(C86:AG86,"土",C90:AG90,"●")&lt;=COUNTIF(C90:AG90,"●"),"○",IF(AH90/AI90&gt;=2/7,"○","-"))))</f>
        <v/>
      </c>
      <c r="AM90" s="227" t="str">
        <f>IF(C84="","",AM82+AH90)</f>
        <v/>
      </c>
      <c r="AN90" s="228" t="str">
        <f>IF(C84="","",AN82+AI90)</f>
        <v/>
      </c>
      <c r="AO90" s="229" t="str">
        <f>IFERROR(AM90/AN90,"")</f>
        <v/>
      </c>
      <c r="AP90" s="231" t="str">
        <f>IF(C84="","",IF(C92="",IF(AM90/AN90&gt;=2/7,"OK","NG"),""))</f>
        <v/>
      </c>
      <c r="AQ90" s="215"/>
    </row>
    <row r="91" spans="2:43" ht="18" customHeight="1" thickBot="1">
      <c r="AP91" s="224"/>
      <c r="AQ91" s="232"/>
    </row>
    <row r="92" spans="2:43" ht="16.899999999999999" customHeight="1">
      <c r="B92" s="210" t="str">
        <f>IF(C92="","","月")</f>
        <v/>
      </c>
      <c r="C92" s="496" t="str">
        <f>IFERROR(IF(EOMONTH(C84,0)+1&gt;$L$5,"",EOMONTH(C84,0)+1),"")</f>
        <v/>
      </c>
      <c r="D92" s="497"/>
      <c r="E92" s="497"/>
      <c r="F92" s="497"/>
      <c r="G92" s="497"/>
      <c r="H92" s="497"/>
      <c r="I92" s="497"/>
      <c r="J92" s="497"/>
      <c r="K92" s="497"/>
      <c r="L92" s="497"/>
      <c r="M92" s="497"/>
      <c r="N92" s="497"/>
      <c r="O92" s="497"/>
      <c r="P92" s="497"/>
      <c r="Q92" s="497"/>
      <c r="R92" s="497"/>
      <c r="S92" s="497"/>
      <c r="T92" s="497"/>
      <c r="U92" s="497"/>
      <c r="V92" s="497"/>
      <c r="W92" s="497"/>
      <c r="X92" s="497"/>
      <c r="Y92" s="497"/>
      <c r="Z92" s="497"/>
      <c r="AA92" s="497"/>
      <c r="AB92" s="497"/>
      <c r="AC92" s="497"/>
      <c r="AD92" s="497"/>
      <c r="AE92" s="497"/>
      <c r="AF92" s="497"/>
      <c r="AG92" s="497"/>
      <c r="AH92" s="498" t="str">
        <f>IF(C92="","","月単位")</f>
        <v/>
      </c>
      <c r="AI92" s="499"/>
      <c r="AJ92" s="499"/>
      <c r="AK92" s="500"/>
      <c r="AL92" s="501"/>
      <c r="AM92" s="498" t="str">
        <f>IF(C92="","","累計")</f>
        <v/>
      </c>
      <c r="AN92" s="499"/>
      <c r="AO92" s="499"/>
      <c r="AP92" s="500"/>
    </row>
    <row r="93" spans="2:43" ht="15" customHeight="1">
      <c r="B93" s="211" t="str">
        <f>IF(C92="","","日")</f>
        <v/>
      </c>
      <c r="C93" s="212" t="str">
        <f>IF($C92="","",IF($C92+COLUMN(C93)-COLUMN($B93)-1&gt;$L$5,"",IF($C92+COLUMN(C93)-COLUMN($B93)-1&gt;=EOMONTH($C92,0)+1,"",$C92+COLUMN(C93)-COLUMN($B93)-1)))</f>
        <v/>
      </c>
      <c r="D93" s="212" t="str">
        <f t="shared" ref="D93:AG93" si="30">IF($C92="","",IF($C92+COLUMN(D93)-COLUMN($B93)-1&gt;$L$5,"",IF($C92+COLUMN(D93)-COLUMN($B93)-1&gt;=EOMONTH($C92,0)+1,"",$C92+COLUMN(D93)-COLUMN($B93)-1)))</f>
        <v/>
      </c>
      <c r="E93" s="212" t="str">
        <f t="shared" si="30"/>
        <v/>
      </c>
      <c r="F93" s="212" t="str">
        <f t="shared" si="30"/>
        <v/>
      </c>
      <c r="G93" s="212" t="str">
        <f t="shared" si="30"/>
        <v/>
      </c>
      <c r="H93" s="212" t="str">
        <f t="shared" si="30"/>
        <v/>
      </c>
      <c r="I93" s="212" t="str">
        <f t="shared" si="30"/>
        <v/>
      </c>
      <c r="J93" s="212" t="str">
        <f t="shared" si="30"/>
        <v/>
      </c>
      <c r="K93" s="212" t="str">
        <f t="shared" si="30"/>
        <v/>
      </c>
      <c r="L93" s="212" t="str">
        <f t="shared" si="30"/>
        <v/>
      </c>
      <c r="M93" s="212" t="str">
        <f t="shared" si="30"/>
        <v/>
      </c>
      <c r="N93" s="212" t="str">
        <f t="shared" si="30"/>
        <v/>
      </c>
      <c r="O93" s="212" t="str">
        <f t="shared" si="30"/>
        <v/>
      </c>
      <c r="P93" s="212" t="str">
        <f t="shared" si="30"/>
        <v/>
      </c>
      <c r="Q93" s="212" t="str">
        <f t="shared" si="30"/>
        <v/>
      </c>
      <c r="R93" s="212" t="str">
        <f t="shared" si="30"/>
        <v/>
      </c>
      <c r="S93" s="212" t="str">
        <f t="shared" si="30"/>
        <v/>
      </c>
      <c r="T93" s="212" t="str">
        <f t="shared" si="30"/>
        <v/>
      </c>
      <c r="U93" s="212" t="str">
        <f t="shared" si="30"/>
        <v/>
      </c>
      <c r="V93" s="212" t="str">
        <f t="shared" si="30"/>
        <v/>
      </c>
      <c r="W93" s="212" t="str">
        <f t="shared" si="30"/>
        <v/>
      </c>
      <c r="X93" s="212" t="str">
        <f t="shared" si="30"/>
        <v/>
      </c>
      <c r="Y93" s="212" t="str">
        <f t="shared" si="30"/>
        <v/>
      </c>
      <c r="Z93" s="212" t="str">
        <f t="shared" si="30"/>
        <v/>
      </c>
      <c r="AA93" s="212" t="str">
        <f t="shared" si="30"/>
        <v/>
      </c>
      <c r="AB93" s="212" t="str">
        <f t="shared" si="30"/>
        <v/>
      </c>
      <c r="AC93" s="212" t="str">
        <f t="shared" si="30"/>
        <v/>
      </c>
      <c r="AD93" s="212" t="str">
        <f t="shared" si="30"/>
        <v/>
      </c>
      <c r="AE93" s="212" t="str">
        <f t="shared" si="30"/>
        <v/>
      </c>
      <c r="AF93" s="212" t="str">
        <f t="shared" si="30"/>
        <v/>
      </c>
      <c r="AG93" s="213" t="str">
        <f t="shared" si="30"/>
        <v/>
      </c>
      <c r="AH93" s="503" t="str">
        <f>IF(C92="","","　閉所日数計")</f>
        <v/>
      </c>
      <c r="AI93" s="504" t="str">
        <f>IF(C92="","","　対象日数計")</f>
        <v/>
      </c>
      <c r="AJ93" s="504" t="str">
        <f>IF(C92="","","　現場閉所率")</f>
        <v/>
      </c>
      <c r="AK93" s="505" t="str">
        <f>IF(C92="","","　達成状況")</f>
        <v/>
      </c>
      <c r="AL93" s="502"/>
      <c r="AM93" s="503" t="str">
        <f>IF(C92="","","　閉所日数計")</f>
        <v/>
      </c>
      <c r="AN93" s="504" t="str">
        <f>IF(C92="","","　対象日数計")</f>
        <v/>
      </c>
      <c r="AO93" s="504" t="str">
        <f>IF(C92="","","　現場閉所率")</f>
        <v/>
      </c>
      <c r="AP93" s="506" t="str">
        <f>IF(C92="","",IF(C100="","　達成状況",""))</f>
        <v/>
      </c>
    </row>
    <row r="94" spans="2:43" ht="15" customHeight="1">
      <c r="B94" s="211" t="str">
        <f>IF(C92="","","曜日")</f>
        <v/>
      </c>
      <c r="C94" s="214" t="str">
        <f>IFERROR(IF(COUNTIF(BD!$F$3:$F$281,'週休2日計画実績表 (記入例)'!C93)&gt;0,"休",IF(OR(WEEKDAY(C93)=1,WEEKDAY(C93)=7),TEXT(C93,"aaa"),IF(COUNTIF(BD!$B$3:$B$548,'週休2日計画実績表 (記入例)'!C93)&gt;0,"祝",'週休2日計画実績表 (記入例)'!C93))),"")</f>
        <v/>
      </c>
      <c r="D94" s="214" t="str">
        <f>IFERROR(IF(COUNTIF(BD!$F$3:$F$281,'週休2日計画実績表 (記入例)'!D93)&gt;0,"休",IF(OR(WEEKDAY(D93)=1,WEEKDAY(D93)=7),TEXT(D93,"aaa"),IF(COUNTIF(BD!$B$3:$B$548,'週休2日計画実績表 (記入例)'!D93)&gt;0,"祝",'週休2日計画実績表 (記入例)'!D93))),"")</f>
        <v/>
      </c>
      <c r="E94" s="214" t="str">
        <f>IFERROR(IF(COUNTIF(BD!$F$3:$F$281,'週休2日計画実績表 (記入例)'!E93)&gt;0,"休",IF(OR(WEEKDAY(E93)=1,WEEKDAY(E93)=7),TEXT(E93,"aaa"),IF(COUNTIF(BD!$B$3:$B$548,'週休2日計画実績表 (記入例)'!E93)&gt;0,"祝",'週休2日計画実績表 (記入例)'!E93))),"")</f>
        <v/>
      </c>
      <c r="F94" s="214" t="str">
        <f>IFERROR(IF(COUNTIF(BD!$F$3:$F$281,'週休2日計画実績表 (記入例)'!F93)&gt;0,"休",IF(OR(WEEKDAY(F93)=1,WEEKDAY(F93)=7),TEXT(F93,"aaa"),IF(COUNTIF(BD!$B$3:$B$548,'週休2日計画実績表 (記入例)'!F93)&gt;0,"祝",'週休2日計画実績表 (記入例)'!F93))),"")</f>
        <v/>
      </c>
      <c r="G94" s="214" t="str">
        <f>IFERROR(IF(COUNTIF(BD!$F$3:$F$281,'週休2日計画実績表 (記入例)'!G93)&gt;0,"休",IF(OR(WEEKDAY(G93)=1,WEEKDAY(G93)=7),TEXT(G93,"aaa"),IF(COUNTIF(BD!$B$3:$B$548,'週休2日計画実績表 (記入例)'!G93)&gt;0,"祝",'週休2日計画実績表 (記入例)'!G93))),"")</f>
        <v/>
      </c>
      <c r="H94" s="214" t="str">
        <f>IFERROR(IF(COUNTIF(BD!$F$3:$F$281,'週休2日計画実績表 (記入例)'!H93)&gt;0,"休",IF(OR(WEEKDAY(H93)=1,WEEKDAY(H93)=7),TEXT(H93,"aaa"),IF(COUNTIF(BD!$B$3:$B$548,'週休2日計画実績表 (記入例)'!H93)&gt;0,"祝",'週休2日計画実績表 (記入例)'!H93))),"")</f>
        <v/>
      </c>
      <c r="I94" s="214" t="str">
        <f>IFERROR(IF(COUNTIF(BD!$F$3:$F$281,'週休2日計画実績表 (記入例)'!I93)&gt;0,"休",IF(OR(WEEKDAY(I93)=1,WEEKDAY(I93)=7),TEXT(I93,"aaa"),IF(COUNTIF(BD!$B$3:$B$548,'週休2日計画実績表 (記入例)'!I93)&gt;0,"祝",'週休2日計画実績表 (記入例)'!I93))),"")</f>
        <v/>
      </c>
      <c r="J94" s="214" t="str">
        <f>IFERROR(IF(COUNTIF(BD!$F$3:$F$281,'週休2日計画実績表 (記入例)'!J93)&gt;0,"休",IF(OR(WEEKDAY(J93)=1,WEEKDAY(J93)=7),TEXT(J93,"aaa"),IF(COUNTIF(BD!$B$3:$B$548,'週休2日計画実績表 (記入例)'!J93)&gt;0,"祝",'週休2日計画実績表 (記入例)'!J93))),"")</f>
        <v/>
      </c>
      <c r="K94" s="214" t="str">
        <f>IFERROR(IF(COUNTIF(BD!$F$3:$F$281,'週休2日計画実績表 (記入例)'!K93)&gt;0,"休",IF(OR(WEEKDAY(K93)=1,WEEKDAY(K93)=7),TEXT(K93,"aaa"),IF(COUNTIF(BD!$B$3:$B$548,'週休2日計画実績表 (記入例)'!K93)&gt;0,"祝",'週休2日計画実績表 (記入例)'!K93))),"")</f>
        <v/>
      </c>
      <c r="L94" s="214" t="str">
        <f>IFERROR(IF(COUNTIF(BD!$F$3:$F$281,'週休2日計画実績表 (記入例)'!L93)&gt;0,"休",IF(OR(WEEKDAY(L93)=1,WEEKDAY(L93)=7),TEXT(L93,"aaa"),IF(COUNTIF(BD!$B$3:$B$548,'週休2日計画実績表 (記入例)'!L93)&gt;0,"祝",'週休2日計画実績表 (記入例)'!L93))),"")</f>
        <v/>
      </c>
      <c r="M94" s="214" t="str">
        <f>IFERROR(IF(COUNTIF(BD!$F$3:$F$281,'週休2日計画実績表 (記入例)'!M93)&gt;0,"休",IF(OR(WEEKDAY(M93)=1,WEEKDAY(M93)=7),TEXT(M93,"aaa"),IF(COUNTIF(BD!$B$3:$B$548,'週休2日計画実績表 (記入例)'!M93)&gt;0,"祝",'週休2日計画実績表 (記入例)'!M93))),"")</f>
        <v/>
      </c>
      <c r="N94" s="214" t="str">
        <f>IFERROR(IF(COUNTIF(BD!$F$3:$F$281,'週休2日計画実績表 (記入例)'!N93)&gt;0,"休",IF(OR(WEEKDAY(N93)=1,WEEKDAY(N93)=7),TEXT(N93,"aaa"),IF(COUNTIF(BD!$B$3:$B$548,'週休2日計画実績表 (記入例)'!N93)&gt;0,"祝",'週休2日計画実績表 (記入例)'!N93))),"")</f>
        <v/>
      </c>
      <c r="O94" s="214" t="str">
        <f>IFERROR(IF(COUNTIF(BD!$F$3:$F$281,'週休2日計画実績表 (記入例)'!O93)&gt;0,"休",IF(OR(WEEKDAY(O93)=1,WEEKDAY(O93)=7),TEXT(O93,"aaa"),IF(COUNTIF(BD!$B$3:$B$548,'週休2日計画実績表 (記入例)'!O93)&gt;0,"祝",'週休2日計画実績表 (記入例)'!O93))),"")</f>
        <v/>
      </c>
      <c r="P94" s="214" t="str">
        <f>IFERROR(IF(COUNTIF(BD!$F$3:$F$281,'週休2日計画実績表 (記入例)'!P93)&gt;0,"休",IF(OR(WEEKDAY(P93)=1,WEEKDAY(P93)=7),TEXT(P93,"aaa"),IF(COUNTIF(BD!$B$3:$B$548,'週休2日計画実績表 (記入例)'!P93)&gt;0,"祝",'週休2日計画実績表 (記入例)'!P93))),"")</f>
        <v/>
      </c>
      <c r="Q94" s="214" t="str">
        <f>IFERROR(IF(COUNTIF(BD!$F$3:$F$281,'週休2日計画実績表 (記入例)'!Q93)&gt;0,"休",IF(OR(WEEKDAY(Q93)=1,WEEKDAY(Q93)=7),TEXT(Q93,"aaa"),IF(COUNTIF(BD!$B$3:$B$548,'週休2日計画実績表 (記入例)'!Q93)&gt;0,"祝",'週休2日計画実績表 (記入例)'!Q93))),"")</f>
        <v/>
      </c>
      <c r="R94" s="214" t="str">
        <f>IFERROR(IF(COUNTIF(BD!$F$3:$F$281,'週休2日計画実績表 (記入例)'!R93)&gt;0,"休",IF(OR(WEEKDAY(R93)=1,WEEKDAY(R93)=7),TEXT(R93,"aaa"),IF(COUNTIF(BD!$B$3:$B$548,'週休2日計画実績表 (記入例)'!R93)&gt;0,"祝",'週休2日計画実績表 (記入例)'!R93))),"")</f>
        <v/>
      </c>
      <c r="S94" s="214" t="str">
        <f>IFERROR(IF(COUNTIF(BD!$F$3:$F$281,'週休2日計画実績表 (記入例)'!S93)&gt;0,"休",IF(OR(WEEKDAY(S93)=1,WEEKDAY(S93)=7),TEXT(S93,"aaa"),IF(COUNTIF(BD!$B$3:$B$548,'週休2日計画実績表 (記入例)'!S93)&gt;0,"祝",'週休2日計画実績表 (記入例)'!S93))),"")</f>
        <v/>
      </c>
      <c r="T94" s="214" t="str">
        <f>IFERROR(IF(COUNTIF(BD!$F$3:$F$281,'週休2日計画実績表 (記入例)'!T93)&gt;0,"休",IF(OR(WEEKDAY(T93)=1,WEEKDAY(T93)=7),TEXT(T93,"aaa"),IF(COUNTIF(BD!$B$3:$B$548,'週休2日計画実績表 (記入例)'!T93)&gt;0,"祝",'週休2日計画実績表 (記入例)'!T93))),"")</f>
        <v/>
      </c>
      <c r="U94" s="214" t="str">
        <f>IFERROR(IF(COUNTIF(BD!$F$3:$F$281,'週休2日計画実績表 (記入例)'!U93)&gt;0,"休",IF(OR(WEEKDAY(U93)=1,WEEKDAY(U93)=7),TEXT(U93,"aaa"),IF(COUNTIF(BD!$B$3:$B$548,'週休2日計画実績表 (記入例)'!U93)&gt;0,"祝",'週休2日計画実績表 (記入例)'!U93))),"")</f>
        <v/>
      </c>
      <c r="V94" s="214" t="str">
        <f>IFERROR(IF(COUNTIF(BD!$F$3:$F$281,'週休2日計画実績表 (記入例)'!V93)&gt;0,"休",IF(OR(WEEKDAY(V93)=1,WEEKDAY(V93)=7),TEXT(V93,"aaa"),IF(COUNTIF(BD!$B$3:$B$548,'週休2日計画実績表 (記入例)'!V93)&gt;0,"祝",'週休2日計画実績表 (記入例)'!V93))),"")</f>
        <v/>
      </c>
      <c r="W94" s="214" t="str">
        <f>IFERROR(IF(COUNTIF(BD!$F$3:$F$281,'週休2日計画実績表 (記入例)'!W93)&gt;0,"休",IF(OR(WEEKDAY(W93)=1,WEEKDAY(W93)=7),TEXT(W93,"aaa"),IF(COUNTIF(BD!$B$3:$B$548,'週休2日計画実績表 (記入例)'!W93)&gt;0,"祝",'週休2日計画実績表 (記入例)'!W93))),"")</f>
        <v/>
      </c>
      <c r="X94" s="214" t="str">
        <f>IFERROR(IF(COUNTIF(BD!$F$3:$F$281,'週休2日計画実績表 (記入例)'!X93)&gt;0,"休",IF(OR(WEEKDAY(X93)=1,WEEKDAY(X93)=7),TEXT(X93,"aaa"),IF(COUNTIF(BD!$B$3:$B$548,'週休2日計画実績表 (記入例)'!X93)&gt;0,"祝",'週休2日計画実績表 (記入例)'!X93))),"")</f>
        <v/>
      </c>
      <c r="Y94" s="214" t="str">
        <f>IFERROR(IF(COUNTIF(BD!$F$3:$F$281,'週休2日計画実績表 (記入例)'!Y93)&gt;0,"休",IF(OR(WEEKDAY(Y93)=1,WEEKDAY(Y93)=7),TEXT(Y93,"aaa"),IF(COUNTIF(BD!$B$3:$B$548,'週休2日計画実績表 (記入例)'!Y93)&gt;0,"祝",'週休2日計画実績表 (記入例)'!Y93))),"")</f>
        <v/>
      </c>
      <c r="Z94" s="214" t="str">
        <f>IFERROR(IF(COUNTIF(BD!$F$3:$F$281,'週休2日計画実績表 (記入例)'!Z93)&gt;0,"休",IF(OR(WEEKDAY(Z93)=1,WEEKDAY(Z93)=7),TEXT(Z93,"aaa"),IF(COUNTIF(BD!$B$3:$B$548,'週休2日計画実績表 (記入例)'!Z93)&gt;0,"祝",'週休2日計画実績表 (記入例)'!Z93))),"")</f>
        <v/>
      </c>
      <c r="AA94" s="214" t="str">
        <f>IFERROR(IF(COUNTIF(BD!$F$3:$F$281,'週休2日計画実績表 (記入例)'!AA93)&gt;0,"休",IF(OR(WEEKDAY(AA93)=1,WEEKDAY(AA93)=7),TEXT(AA93,"aaa"),IF(COUNTIF(BD!$B$3:$B$548,'週休2日計画実績表 (記入例)'!AA93)&gt;0,"祝",'週休2日計画実績表 (記入例)'!AA93))),"")</f>
        <v/>
      </c>
      <c r="AB94" s="214" t="str">
        <f>IFERROR(IF(COUNTIF(BD!$F$3:$F$281,'週休2日計画実績表 (記入例)'!AB93)&gt;0,"休",IF(OR(WEEKDAY(AB93)=1,WEEKDAY(AB93)=7),TEXT(AB93,"aaa"),IF(COUNTIF(BD!$B$3:$B$548,'週休2日計画実績表 (記入例)'!AB93)&gt;0,"祝",'週休2日計画実績表 (記入例)'!AB93))),"")</f>
        <v/>
      </c>
      <c r="AC94" s="214" t="str">
        <f>IFERROR(IF(COUNTIF(BD!$F$3:$F$281,'週休2日計画実績表 (記入例)'!AC93)&gt;0,"休",IF(OR(WEEKDAY(AC93)=1,WEEKDAY(AC93)=7),TEXT(AC93,"aaa"),IF(COUNTIF(BD!$B$3:$B$548,'週休2日計画実績表 (記入例)'!AC93)&gt;0,"祝",'週休2日計画実績表 (記入例)'!AC93))),"")</f>
        <v/>
      </c>
      <c r="AD94" s="214" t="str">
        <f>IFERROR(IF(COUNTIF(BD!$F$3:$F$281,'週休2日計画実績表 (記入例)'!AD93)&gt;0,"休",IF(OR(WEEKDAY(AD93)=1,WEEKDAY(AD93)=7),TEXT(AD93,"aaa"),IF(COUNTIF(BD!$B$3:$B$548,'週休2日計画実績表 (記入例)'!AD93)&gt;0,"祝",'週休2日計画実績表 (記入例)'!AD93))),"")</f>
        <v/>
      </c>
      <c r="AE94" s="214" t="str">
        <f>IFERROR(IF(COUNTIF(BD!$F$3:$F$281,'週休2日計画実績表 (記入例)'!AE93)&gt;0,"休",IF(OR(WEEKDAY(AE93)=1,WEEKDAY(AE93)=7),TEXT(AE93,"aaa"),IF(COUNTIF(BD!$B$3:$B$548,'週休2日計画実績表 (記入例)'!AE93)&gt;0,"祝",'週休2日計画実績表 (記入例)'!AE93))),"")</f>
        <v/>
      </c>
      <c r="AF94" s="214" t="str">
        <f>IFERROR(IF(COUNTIF(BD!$F$3:$F$281,'週休2日計画実績表 (記入例)'!AF93)&gt;0,"休",IF(OR(WEEKDAY(AF93)=1,WEEKDAY(AF93)=7),TEXT(AF93,"aaa"),IF(COUNTIF(BD!$B$3:$B$548,'週休2日計画実績表 (記入例)'!AF93)&gt;0,"祝",'週休2日計画実績表 (記入例)'!AF93))),"")</f>
        <v/>
      </c>
      <c r="AG94" s="233" t="str">
        <f>IFERROR(IF(COUNTIF(BD!$F$3:$F$281,'週休2日計画実績表 (記入例)'!AG93)&gt;0,"休",IF(OR(WEEKDAY(AG93)=1,WEEKDAY(AG93)=7),TEXT(AG93,"aaa"),IF(COUNTIF(BD!$B$3:$B$548,'週休2日計画実績表 (記入例)'!AG93)&gt;0,"祝",'週休2日計画実績表 (記入例)'!AG93))),"")</f>
        <v/>
      </c>
      <c r="AH94" s="503"/>
      <c r="AI94" s="504"/>
      <c r="AJ94" s="504"/>
      <c r="AK94" s="505"/>
      <c r="AL94" s="502"/>
      <c r="AM94" s="503"/>
      <c r="AN94" s="504"/>
      <c r="AO94" s="504"/>
      <c r="AP94" s="506"/>
      <c r="AQ94" s="215"/>
    </row>
    <row r="95" spans="2:43" ht="15" hidden="1" customHeight="1">
      <c r="B95" s="211"/>
      <c r="C95" s="214" t="str">
        <f t="shared" ref="C95:F95" si="31">IF(OR(C94="",C94="休"),"","有")</f>
        <v/>
      </c>
      <c r="D95" s="214" t="str">
        <f t="shared" si="31"/>
        <v/>
      </c>
      <c r="E95" s="214" t="str">
        <f t="shared" si="31"/>
        <v/>
      </c>
      <c r="F95" s="214" t="str">
        <f t="shared" si="31"/>
        <v/>
      </c>
      <c r="G95" s="214" t="str">
        <f>IF(OR(G94="",G94="休"),"","有")</f>
        <v/>
      </c>
      <c r="H95" s="214" t="str">
        <f t="shared" ref="H95:AG95" si="32">IF(OR(H94="",H94="休"),"","有")</f>
        <v/>
      </c>
      <c r="I95" s="214" t="str">
        <f t="shared" si="32"/>
        <v/>
      </c>
      <c r="J95" s="214" t="str">
        <f t="shared" si="32"/>
        <v/>
      </c>
      <c r="K95" s="214" t="str">
        <f t="shared" si="32"/>
        <v/>
      </c>
      <c r="L95" s="214" t="str">
        <f t="shared" si="32"/>
        <v/>
      </c>
      <c r="M95" s="214" t="str">
        <f t="shared" si="32"/>
        <v/>
      </c>
      <c r="N95" s="214" t="str">
        <f t="shared" si="32"/>
        <v/>
      </c>
      <c r="O95" s="214" t="str">
        <f t="shared" si="32"/>
        <v/>
      </c>
      <c r="P95" s="214" t="str">
        <f t="shared" si="32"/>
        <v/>
      </c>
      <c r="Q95" s="214" t="str">
        <f t="shared" si="32"/>
        <v/>
      </c>
      <c r="R95" s="214" t="str">
        <f t="shared" si="32"/>
        <v/>
      </c>
      <c r="S95" s="214" t="str">
        <f t="shared" si="32"/>
        <v/>
      </c>
      <c r="T95" s="214" t="str">
        <f t="shared" si="32"/>
        <v/>
      </c>
      <c r="U95" s="214" t="str">
        <f t="shared" si="32"/>
        <v/>
      </c>
      <c r="V95" s="214" t="str">
        <f t="shared" si="32"/>
        <v/>
      </c>
      <c r="W95" s="214" t="str">
        <f t="shared" si="32"/>
        <v/>
      </c>
      <c r="X95" s="214" t="str">
        <f t="shared" si="32"/>
        <v/>
      </c>
      <c r="Y95" s="214" t="str">
        <f t="shared" si="32"/>
        <v/>
      </c>
      <c r="Z95" s="214" t="str">
        <f t="shared" si="32"/>
        <v/>
      </c>
      <c r="AA95" s="214" t="str">
        <f t="shared" si="32"/>
        <v/>
      </c>
      <c r="AB95" s="214" t="str">
        <f t="shared" si="32"/>
        <v/>
      </c>
      <c r="AC95" s="214" t="str">
        <f t="shared" si="32"/>
        <v/>
      </c>
      <c r="AD95" s="214" t="str">
        <f t="shared" si="32"/>
        <v/>
      </c>
      <c r="AE95" s="214" t="str">
        <f t="shared" si="32"/>
        <v/>
      </c>
      <c r="AF95" s="214" t="str">
        <f t="shared" si="32"/>
        <v/>
      </c>
      <c r="AG95" s="233" t="str">
        <f t="shared" si="32"/>
        <v/>
      </c>
      <c r="AH95" s="503"/>
      <c r="AI95" s="504"/>
      <c r="AJ95" s="504"/>
      <c r="AK95" s="505"/>
      <c r="AL95" s="502"/>
      <c r="AM95" s="503"/>
      <c r="AN95" s="504"/>
      <c r="AO95" s="504"/>
      <c r="AP95" s="506"/>
      <c r="AQ95" s="215"/>
    </row>
    <row r="96" spans="2:43" s="220" customFormat="1" ht="60" customHeight="1">
      <c r="B96" s="216" t="str">
        <f>IF(C92="","","行事")</f>
        <v/>
      </c>
      <c r="C96" s="217"/>
      <c r="D96" s="217"/>
      <c r="E96" s="217"/>
      <c r="F96" s="217"/>
      <c r="G96" s="217"/>
      <c r="H96" s="217"/>
      <c r="I96" s="217"/>
      <c r="J96" s="217"/>
      <c r="K96" s="217"/>
      <c r="L96" s="217"/>
      <c r="M96" s="217"/>
      <c r="N96" s="217"/>
      <c r="O96" s="217"/>
      <c r="P96" s="217"/>
      <c r="Q96" s="217"/>
      <c r="R96" s="217"/>
      <c r="S96" s="217"/>
      <c r="T96" s="217"/>
      <c r="U96" s="217"/>
      <c r="V96" s="217"/>
      <c r="W96" s="217"/>
      <c r="X96" s="217"/>
      <c r="Y96" s="217"/>
      <c r="Z96" s="217"/>
      <c r="AA96" s="217"/>
      <c r="AB96" s="217"/>
      <c r="AC96" s="217"/>
      <c r="AD96" s="217"/>
      <c r="AE96" s="217"/>
      <c r="AF96" s="217"/>
      <c r="AG96" s="218"/>
      <c r="AH96" s="503"/>
      <c r="AI96" s="504"/>
      <c r="AJ96" s="504"/>
      <c r="AK96" s="505"/>
      <c r="AL96" s="502"/>
      <c r="AM96" s="503"/>
      <c r="AN96" s="504"/>
      <c r="AO96" s="504"/>
      <c r="AP96" s="506"/>
      <c r="AQ96" s="219"/>
    </row>
    <row r="97" spans="2:43" s="224" customFormat="1" ht="15" customHeight="1">
      <c r="B97" s="211" t="str">
        <f>IF(C92="","","計画")</f>
        <v/>
      </c>
      <c r="C97" s="221"/>
      <c r="D97" s="221"/>
      <c r="E97" s="221"/>
      <c r="F97" s="221"/>
      <c r="G97" s="221"/>
      <c r="H97" s="221"/>
      <c r="I97" s="221"/>
      <c r="J97" s="221"/>
      <c r="K97" s="221"/>
      <c r="L97" s="221"/>
      <c r="M97" s="221"/>
      <c r="N97" s="221"/>
      <c r="O97" s="221"/>
      <c r="P97" s="221"/>
      <c r="Q97" s="221"/>
      <c r="R97" s="221"/>
      <c r="S97" s="221"/>
      <c r="T97" s="221"/>
      <c r="U97" s="221"/>
      <c r="V97" s="221"/>
      <c r="W97" s="221"/>
      <c r="X97" s="221"/>
      <c r="Y97" s="221"/>
      <c r="Z97" s="221"/>
      <c r="AA97" s="221"/>
      <c r="AB97" s="221"/>
      <c r="AC97" s="221"/>
      <c r="AD97" s="221"/>
      <c r="AE97" s="221"/>
      <c r="AF97" s="221"/>
      <c r="AG97" s="235"/>
      <c r="AH97" s="211" t="str">
        <f>IF(C92="","",COUNTIF(C97:AG97,"○"))</f>
        <v/>
      </c>
      <c r="AI97" s="221" t="str">
        <f>IF(C92="","",COUNTA(C93:AG93)-COUNTIF(C95:AG95,"")-COUNTIF(C97:AG97,"/"))</f>
        <v/>
      </c>
      <c r="AJ97" s="222" t="str">
        <f>IF(C92="","",IFERROR(AH97/AI97,""))</f>
        <v/>
      </c>
      <c r="AK97" s="223" t="str">
        <f>IF(C92="","",IF(AI97=0,"",IF(COUNTIFS(C94:AG94,"日",C97:AG97,"")+COUNTIFS(C94:AG94,"日",C97:AG97,"○")+COUNTIFS(C94:AG94,"土",C97:AG97,"")+COUNTIFS(C94:AG94,"土",C97:AG97,"○")&lt;=COUNTIF(C97:AG97,"○"),"○",IF(AH97/AI97&gt;=2/7,"○","-"))))</f>
        <v/>
      </c>
      <c r="AM97" s="211" t="str">
        <f>IF(C92="","",AM89+AH97)</f>
        <v/>
      </c>
      <c r="AN97" s="221" t="str">
        <f>IF(C92="","",AN89+AI97)</f>
        <v/>
      </c>
      <c r="AO97" s="222" t="str">
        <f>IFERROR(AM97/AN97,"")</f>
        <v/>
      </c>
      <c r="AP97" s="225" t="str">
        <f>IF(C92="","",IF(C100="",IF(AM97/AN97&gt;=2/7,"OK","NG"),""))</f>
        <v/>
      </c>
      <c r="AQ97" s="226"/>
    </row>
    <row r="98" spans="2:43" s="224" customFormat="1" ht="15" customHeight="1" thickBot="1">
      <c r="B98" s="227" t="str">
        <f>IF(C92="","","実施")</f>
        <v/>
      </c>
      <c r="C98" s="228"/>
      <c r="D98" s="228"/>
      <c r="E98" s="228"/>
      <c r="F98" s="228"/>
      <c r="G98" s="228"/>
      <c r="H98" s="228"/>
      <c r="I98" s="228"/>
      <c r="J98" s="228"/>
      <c r="K98" s="228"/>
      <c r="L98" s="228"/>
      <c r="M98" s="228"/>
      <c r="N98" s="228"/>
      <c r="O98" s="228"/>
      <c r="P98" s="228"/>
      <c r="Q98" s="228"/>
      <c r="R98" s="228"/>
      <c r="S98" s="228"/>
      <c r="T98" s="228"/>
      <c r="U98" s="228"/>
      <c r="V98" s="228"/>
      <c r="W98" s="228"/>
      <c r="X98" s="228"/>
      <c r="Y98" s="228"/>
      <c r="Z98" s="228"/>
      <c r="AA98" s="228"/>
      <c r="AB98" s="228"/>
      <c r="AC98" s="228"/>
      <c r="AD98" s="228"/>
      <c r="AE98" s="228"/>
      <c r="AF98" s="228"/>
      <c r="AG98" s="234"/>
      <c r="AH98" s="227" t="str">
        <f>IF(C92="","",COUNTIF(C98:AG98,"●"))</f>
        <v/>
      </c>
      <c r="AI98" s="228" t="str">
        <f>IF(C92="","",COUNTA(C93:AG93)-COUNTIF(C95:AG95,"")-COUNTIF(C98:AG98,"/"))</f>
        <v/>
      </c>
      <c r="AJ98" s="229" t="str">
        <f>IF(C92="","",IFERROR(AH98/AI98,""))</f>
        <v/>
      </c>
      <c r="AK98" s="230" t="str">
        <f>IF(C92="","",IF(AI98=0,"",IF(COUNTIFS(C94:AG94,"日",C98:AG98,"")+COUNTIFS(C94:AG94,"日",C98:AG98,"●")+COUNTIFS(C94:AG94,"土",C98:AG98,"")+COUNTIFS(C94:AG94,"土",C98:AG98,"●")&lt;=COUNTIF(C98:AG98,"●"),"○",IF(AH98/AI98&gt;=2/7,"○","-"))))</f>
        <v/>
      </c>
      <c r="AM98" s="227" t="str">
        <f>IF(C92="","",AM90+AH98)</f>
        <v/>
      </c>
      <c r="AN98" s="228" t="str">
        <f>IF(C92="","",AN90+AI98)</f>
        <v/>
      </c>
      <c r="AO98" s="229" t="str">
        <f>IFERROR(AM98/AN98,"")</f>
        <v/>
      </c>
      <c r="AP98" s="231" t="str">
        <f>IF(C92="","",IF(C100="",IF(AM98/AN98&gt;=2/7,"OK","NG"),""))</f>
        <v/>
      </c>
      <c r="AQ98" s="215"/>
    </row>
    <row r="99" spans="2:43" ht="18" customHeight="1" thickBot="1">
      <c r="AP99" s="224"/>
      <c r="AQ99" s="232"/>
    </row>
    <row r="100" spans="2:43" ht="16.899999999999999" customHeight="1">
      <c r="B100" s="210" t="str">
        <f>IF(C100="","","月")</f>
        <v/>
      </c>
      <c r="C100" s="496" t="str">
        <f>IFERROR(IF(EOMONTH(C92,0)+1&gt;$L$5,"",EOMONTH(C92,0)+1),"")</f>
        <v/>
      </c>
      <c r="D100" s="497"/>
      <c r="E100" s="497"/>
      <c r="F100" s="497"/>
      <c r="G100" s="497"/>
      <c r="H100" s="497"/>
      <c r="I100" s="497"/>
      <c r="J100" s="497"/>
      <c r="K100" s="497"/>
      <c r="L100" s="497"/>
      <c r="M100" s="497"/>
      <c r="N100" s="497"/>
      <c r="O100" s="497"/>
      <c r="P100" s="497"/>
      <c r="Q100" s="497"/>
      <c r="R100" s="497"/>
      <c r="S100" s="497"/>
      <c r="T100" s="497"/>
      <c r="U100" s="497"/>
      <c r="V100" s="497"/>
      <c r="W100" s="497"/>
      <c r="X100" s="497"/>
      <c r="Y100" s="497"/>
      <c r="Z100" s="497"/>
      <c r="AA100" s="497"/>
      <c r="AB100" s="497"/>
      <c r="AC100" s="497"/>
      <c r="AD100" s="497"/>
      <c r="AE100" s="497"/>
      <c r="AF100" s="497"/>
      <c r="AG100" s="497"/>
      <c r="AH100" s="498" t="str">
        <f>IF(C100="","","月単位")</f>
        <v/>
      </c>
      <c r="AI100" s="499"/>
      <c r="AJ100" s="499"/>
      <c r="AK100" s="500"/>
      <c r="AL100" s="501"/>
      <c r="AM100" s="498" t="str">
        <f>IF(C100="","","累計")</f>
        <v/>
      </c>
      <c r="AN100" s="499"/>
      <c r="AO100" s="499"/>
      <c r="AP100" s="500"/>
    </row>
    <row r="101" spans="2:43" ht="15" customHeight="1">
      <c r="B101" s="211" t="str">
        <f>IF(C100="","","日")</f>
        <v/>
      </c>
      <c r="C101" s="212" t="str">
        <f>IF($C100="","",IF($C100+COLUMN(C101)-COLUMN($B101)-1&gt;$L$5,"",IF($C100+COLUMN(C101)-COLUMN($B101)-1&gt;=EOMONTH($C100,0)+1,"",$C100+COLUMN(C101)-COLUMN($B101)-1)))</f>
        <v/>
      </c>
      <c r="D101" s="212" t="str">
        <f t="shared" ref="D101:AG101" si="33">IF($C100="","",IF($C100+COLUMN(D101)-COLUMN($B101)-1&gt;$L$5,"",IF($C100+COLUMN(D101)-COLUMN($B101)-1&gt;=EOMONTH($C100,0)+1,"",$C100+COLUMN(D101)-COLUMN($B101)-1)))</f>
        <v/>
      </c>
      <c r="E101" s="212" t="str">
        <f t="shared" si="33"/>
        <v/>
      </c>
      <c r="F101" s="212" t="str">
        <f t="shared" si="33"/>
        <v/>
      </c>
      <c r="G101" s="212" t="str">
        <f t="shared" si="33"/>
        <v/>
      </c>
      <c r="H101" s="212" t="str">
        <f t="shared" si="33"/>
        <v/>
      </c>
      <c r="I101" s="212" t="str">
        <f t="shared" si="33"/>
        <v/>
      </c>
      <c r="J101" s="212" t="str">
        <f t="shared" si="33"/>
        <v/>
      </c>
      <c r="K101" s="212" t="str">
        <f t="shared" si="33"/>
        <v/>
      </c>
      <c r="L101" s="212" t="str">
        <f t="shared" si="33"/>
        <v/>
      </c>
      <c r="M101" s="212" t="str">
        <f t="shared" si="33"/>
        <v/>
      </c>
      <c r="N101" s="212" t="str">
        <f t="shared" si="33"/>
        <v/>
      </c>
      <c r="O101" s="212" t="str">
        <f t="shared" si="33"/>
        <v/>
      </c>
      <c r="P101" s="212" t="str">
        <f t="shared" si="33"/>
        <v/>
      </c>
      <c r="Q101" s="212" t="str">
        <f t="shared" si="33"/>
        <v/>
      </c>
      <c r="R101" s="212" t="str">
        <f t="shared" si="33"/>
        <v/>
      </c>
      <c r="S101" s="212" t="str">
        <f t="shared" si="33"/>
        <v/>
      </c>
      <c r="T101" s="212" t="str">
        <f t="shared" si="33"/>
        <v/>
      </c>
      <c r="U101" s="212" t="str">
        <f t="shared" si="33"/>
        <v/>
      </c>
      <c r="V101" s="212" t="str">
        <f t="shared" si="33"/>
        <v/>
      </c>
      <c r="W101" s="212" t="str">
        <f t="shared" si="33"/>
        <v/>
      </c>
      <c r="X101" s="212" t="str">
        <f t="shared" si="33"/>
        <v/>
      </c>
      <c r="Y101" s="212" t="str">
        <f t="shared" si="33"/>
        <v/>
      </c>
      <c r="Z101" s="212" t="str">
        <f t="shared" si="33"/>
        <v/>
      </c>
      <c r="AA101" s="212" t="str">
        <f t="shared" si="33"/>
        <v/>
      </c>
      <c r="AB101" s="212" t="str">
        <f t="shared" si="33"/>
        <v/>
      </c>
      <c r="AC101" s="212" t="str">
        <f t="shared" si="33"/>
        <v/>
      </c>
      <c r="AD101" s="212" t="str">
        <f t="shared" si="33"/>
        <v/>
      </c>
      <c r="AE101" s="212" t="str">
        <f t="shared" si="33"/>
        <v/>
      </c>
      <c r="AF101" s="212" t="str">
        <f t="shared" si="33"/>
        <v/>
      </c>
      <c r="AG101" s="213" t="str">
        <f t="shared" si="33"/>
        <v/>
      </c>
      <c r="AH101" s="503" t="str">
        <f>IF(C100="","","　閉所日数計")</f>
        <v/>
      </c>
      <c r="AI101" s="504" t="str">
        <f>IF(C100="","","　対象日数計")</f>
        <v/>
      </c>
      <c r="AJ101" s="504" t="str">
        <f>IF(C100="","","　現場閉所率")</f>
        <v/>
      </c>
      <c r="AK101" s="505" t="str">
        <f>IF(C100="","","　達成状況")</f>
        <v/>
      </c>
      <c r="AL101" s="502"/>
      <c r="AM101" s="503" t="str">
        <f>IF(C100="","","　閉所日数計")</f>
        <v/>
      </c>
      <c r="AN101" s="504" t="str">
        <f>IF(C100="","","　対象日数計")</f>
        <v/>
      </c>
      <c r="AO101" s="504" t="str">
        <f>IF(C100="","","　現場閉所率")</f>
        <v/>
      </c>
      <c r="AP101" s="506" t="str">
        <f>IF(C100="","",IF(C108="","　達成状況",""))</f>
        <v/>
      </c>
    </row>
    <row r="102" spans="2:43" ht="15" customHeight="1">
      <c r="B102" s="211" t="str">
        <f>IF(C100="","","曜日")</f>
        <v/>
      </c>
      <c r="C102" s="214" t="str">
        <f>IFERROR(IF(COUNTIF(BD!$F$3:$F$281,'週休2日計画実績表 (記入例)'!C101)&gt;0,"休",IF(OR(WEEKDAY(C101)=1,WEEKDAY(C101)=7),TEXT(C101,"aaa"),IF(COUNTIF(BD!$B$3:$B$548,'週休2日計画実績表 (記入例)'!C101)&gt;0,"祝",'週休2日計画実績表 (記入例)'!C101))),"")</f>
        <v/>
      </c>
      <c r="D102" s="214" t="str">
        <f>IFERROR(IF(COUNTIF(BD!$F$3:$F$281,'週休2日計画実績表 (記入例)'!D101)&gt;0,"休",IF(OR(WEEKDAY(D101)=1,WEEKDAY(D101)=7),TEXT(D101,"aaa"),IF(COUNTIF(BD!$B$3:$B$548,'週休2日計画実績表 (記入例)'!D101)&gt;0,"祝",'週休2日計画実績表 (記入例)'!D101))),"")</f>
        <v/>
      </c>
      <c r="E102" s="214" t="str">
        <f>IFERROR(IF(COUNTIF(BD!$F$3:$F$281,'週休2日計画実績表 (記入例)'!E101)&gt;0,"休",IF(OR(WEEKDAY(E101)=1,WEEKDAY(E101)=7),TEXT(E101,"aaa"),IF(COUNTIF(BD!$B$3:$B$548,'週休2日計画実績表 (記入例)'!E101)&gt;0,"祝",'週休2日計画実績表 (記入例)'!E101))),"")</f>
        <v/>
      </c>
      <c r="F102" s="214" t="str">
        <f>IFERROR(IF(COUNTIF(BD!$F$3:$F$281,'週休2日計画実績表 (記入例)'!F101)&gt;0,"休",IF(OR(WEEKDAY(F101)=1,WEEKDAY(F101)=7),TEXT(F101,"aaa"),IF(COUNTIF(BD!$B$3:$B$548,'週休2日計画実績表 (記入例)'!F101)&gt;0,"祝",'週休2日計画実績表 (記入例)'!F101))),"")</f>
        <v/>
      </c>
      <c r="G102" s="214" t="str">
        <f>IFERROR(IF(COUNTIF(BD!$F$3:$F$281,'週休2日計画実績表 (記入例)'!G101)&gt;0,"休",IF(OR(WEEKDAY(G101)=1,WEEKDAY(G101)=7),TEXT(G101,"aaa"),IF(COUNTIF(BD!$B$3:$B$548,'週休2日計画実績表 (記入例)'!G101)&gt;0,"祝",'週休2日計画実績表 (記入例)'!G101))),"")</f>
        <v/>
      </c>
      <c r="H102" s="214" t="str">
        <f>IFERROR(IF(COUNTIF(BD!$F$3:$F$281,'週休2日計画実績表 (記入例)'!H101)&gt;0,"休",IF(OR(WEEKDAY(H101)=1,WEEKDAY(H101)=7),TEXT(H101,"aaa"),IF(COUNTIF(BD!$B$3:$B$548,'週休2日計画実績表 (記入例)'!H101)&gt;0,"祝",'週休2日計画実績表 (記入例)'!H101))),"")</f>
        <v/>
      </c>
      <c r="I102" s="214" t="str">
        <f>IFERROR(IF(COUNTIF(BD!$F$3:$F$281,'週休2日計画実績表 (記入例)'!I101)&gt;0,"休",IF(OR(WEEKDAY(I101)=1,WEEKDAY(I101)=7),TEXT(I101,"aaa"),IF(COUNTIF(BD!$B$3:$B$548,'週休2日計画実績表 (記入例)'!I101)&gt;0,"祝",'週休2日計画実績表 (記入例)'!I101))),"")</f>
        <v/>
      </c>
      <c r="J102" s="214" t="str">
        <f>IFERROR(IF(COUNTIF(BD!$F$3:$F$281,'週休2日計画実績表 (記入例)'!J101)&gt;0,"休",IF(OR(WEEKDAY(J101)=1,WEEKDAY(J101)=7),TEXT(J101,"aaa"),IF(COUNTIF(BD!$B$3:$B$548,'週休2日計画実績表 (記入例)'!J101)&gt;0,"祝",'週休2日計画実績表 (記入例)'!J101))),"")</f>
        <v/>
      </c>
      <c r="K102" s="214" t="str">
        <f>IFERROR(IF(COUNTIF(BD!$F$3:$F$281,'週休2日計画実績表 (記入例)'!K101)&gt;0,"休",IF(OR(WEEKDAY(K101)=1,WEEKDAY(K101)=7),TEXT(K101,"aaa"),IF(COUNTIF(BD!$B$3:$B$548,'週休2日計画実績表 (記入例)'!K101)&gt;0,"祝",'週休2日計画実績表 (記入例)'!K101))),"")</f>
        <v/>
      </c>
      <c r="L102" s="214" t="str">
        <f>IFERROR(IF(COUNTIF(BD!$F$3:$F$281,'週休2日計画実績表 (記入例)'!L101)&gt;0,"休",IF(OR(WEEKDAY(L101)=1,WEEKDAY(L101)=7),TEXT(L101,"aaa"),IF(COUNTIF(BD!$B$3:$B$548,'週休2日計画実績表 (記入例)'!L101)&gt;0,"祝",'週休2日計画実績表 (記入例)'!L101))),"")</f>
        <v/>
      </c>
      <c r="M102" s="214" t="str">
        <f>IFERROR(IF(COUNTIF(BD!$F$3:$F$281,'週休2日計画実績表 (記入例)'!M101)&gt;0,"休",IF(OR(WEEKDAY(M101)=1,WEEKDAY(M101)=7),TEXT(M101,"aaa"),IF(COUNTIF(BD!$B$3:$B$548,'週休2日計画実績表 (記入例)'!M101)&gt;0,"祝",'週休2日計画実績表 (記入例)'!M101))),"")</f>
        <v/>
      </c>
      <c r="N102" s="214" t="str">
        <f>IFERROR(IF(COUNTIF(BD!$F$3:$F$281,'週休2日計画実績表 (記入例)'!N101)&gt;0,"休",IF(OR(WEEKDAY(N101)=1,WEEKDAY(N101)=7),TEXT(N101,"aaa"),IF(COUNTIF(BD!$B$3:$B$548,'週休2日計画実績表 (記入例)'!N101)&gt;0,"祝",'週休2日計画実績表 (記入例)'!N101))),"")</f>
        <v/>
      </c>
      <c r="O102" s="214" t="str">
        <f>IFERROR(IF(COUNTIF(BD!$F$3:$F$281,'週休2日計画実績表 (記入例)'!O101)&gt;0,"休",IF(OR(WEEKDAY(O101)=1,WEEKDAY(O101)=7),TEXT(O101,"aaa"),IF(COUNTIF(BD!$B$3:$B$548,'週休2日計画実績表 (記入例)'!O101)&gt;0,"祝",'週休2日計画実績表 (記入例)'!O101))),"")</f>
        <v/>
      </c>
      <c r="P102" s="214" t="str">
        <f>IFERROR(IF(COUNTIF(BD!$F$3:$F$281,'週休2日計画実績表 (記入例)'!P101)&gt;0,"休",IF(OR(WEEKDAY(P101)=1,WEEKDAY(P101)=7),TEXT(P101,"aaa"),IF(COUNTIF(BD!$B$3:$B$548,'週休2日計画実績表 (記入例)'!P101)&gt;0,"祝",'週休2日計画実績表 (記入例)'!P101))),"")</f>
        <v/>
      </c>
      <c r="Q102" s="214" t="str">
        <f>IFERROR(IF(COUNTIF(BD!$F$3:$F$281,'週休2日計画実績表 (記入例)'!Q101)&gt;0,"休",IF(OR(WEEKDAY(Q101)=1,WEEKDAY(Q101)=7),TEXT(Q101,"aaa"),IF(COUNTIF(BD!$B$3:$B$548,'週休2日計画実績表 (記入例)'!Q101)&gt;0,"祝",'週休2日計画実績表 (記入例)'!Q101))),"")</f>
        <v/>
      </c>
      <c r="R102" s="214" t="str">
        <f>IFERROR(IF(COUNTIF(BD!$F$3:$F$281,'週休2日計画実績表 (記入例)'!R101)&gt;0,"休",IF(OR(WEEKDAY(R101)=1,WEEKDAY(R101)=7),TEXT(R101,"aaa"),IF(COUNTIF(BD!$B$3:$B$548,'週休2日計画実績表 (記入例)'!R101)&gt;0,"祝",'週休2日計画実績表 (記入例)'!R101))),"")</f>
        <v/>
      </c>
      <c r="S102" s="214" t="str">
        <f>IFERROR(IF(COUNTIF(BD!$F$3:$F$281,'週休2日計画実績表 (記入例)'!S101)&gt;0,"休",IF(OR(WEEKDAY(S101)=1,WEEKDAY(S101)=7),TEXT(S101,"aaa"),IF(COUNTIF(BD!$B$3:$B$548,'週休2日計画実績表 (記入例)'!S101)&gt;0,"祝",'週休2日計画実績表 (記入例)'!S101))),"")</f>
        <v/>
      </c>
      <c r="T102" s="214" t="str">
        <f>IFERROR(IF(COUNTIF(BD!$F$3:$F$281,'週休2日計画実績表 (記入例)'!T101)&gt;0,"休",IF(OR(WEEKDAY(T101)=1,WEEKDAY(T101)=7),TEXT(T101,"aaa"),IF(COUNTIF(BD!$B$3:$B$548,'週休2日計画実績表 (記入例)'!T101)&gt;0,"祝",'週休2日計画実績表 (記入例)'!T101))),"")</f>
        <v/>
      </c>
      <c r="U102" s="214" t="str">
        <f>IFERROR(IF(COUNTIF(BD!$F$3:$F$281,'週休2日計画実績表 (記入例)'!U101)&gt;0,"休",IF(OR(WEEKDAY(U101)=1,WEEKDAY(U101)=7),TEXT(U101,"aaa"),IF(COUNTIF(BD!$B$3:$B$548,'週休2日計画実績表 (記入例)'!U101)&gt;0,"祝",'週休2日計画実績表 (記入例)'!U101))),"")</f>
        <v/>
      </c>
      <c r="V102" s="214" t="str">
        <f>IFERROR(IF(COUNTIF(BD!$F$3:$F$281,'週休2日計画実績表 (記入例)'!V101)&gt;0,"休",IF(OR(WEEKDAY(V101)=1,WEEKDAY(V101)=7),TEXT(V101,"aaa"),IF(COUNTIF(BD!$B$3:$B$548,'週休2日計画実績表 (記入例)'!V101)&gt;0,"祝",'週休2日計画実績表 (記入例)'!V101))),"")</f>
        <v/>
      </c>
      <c r="W102" s="214" t="str">
        <f>IFERROR(IF(COUNTIF(BD!$F$3:$F$281,'週休2日計画実績表 (記入例)'!W101)&gt;0,"休",IF(OR(WEEKDAY(W101)=1,WEEKDAY(W101)=7),TEXT(W101,"aaa"),IF(COUNTIF(BD!$B$3:$B$548,'週休2日計画実績表 (記入例)'!W101)&gt;0,"祝",'週休2日計画実績表 (記入例)'!W101))),"")</f>
        <v/>
      </c>
      <c r="X102" s="214" t="str">
        <f>IFERROR(IF(COUNTIF(BD!$F$3:$F$281,'週休2日計画実績表 (記入例)'!X101)&gt;0,"休",IF(OR(WEEKDAY(X101)=1,WEEKDAY(X101)=7),TEXT(X101,"aaa"),IF(COUNTIF(BD!$B$3:$B$548,'週休2日計画実績表 (記入例)'!X101)&gt;0,"祝",'週休2日計画実績表 (記入例)'!X101))),"")</f>
        <v/>
      </c>
      <c r="Y102" s="214" t="str">
        <f>IFERROR(IF(COUNTIF(BD!$F$3:$F$281,'週休2日計画実績表 (記入例)'!Y101)&gt;0,"休",IF(OR(WEEKDAY(Y101)=1,WEEKDAY(Y101)=7),TEXT(Y101,"aaa"),IF(COUNTIF(BD!$B$3:$B$548,'週休2日計画実績表 (記入例)'!Y101)&gt;0,"祝",'週休2日計画実績表 (記入例)'!Y101))),"")</f>
        <v/>
      </c>
      <c r="Z102" s="214" t="str">
        <f>IFERROR(IF(COUNTIF(BD!$F$3:$F$281,'週休2日計画実績表 (記入例)'!Z101)&gt;0,"休",IF(OR(WEEKDAY(Z101)=1,WEEKDAY(Z101)=7),TEXT(Z101,"aaa"),IF(COUNTIF(BD!$B$3:$B$548,'週休2日計画実績表 (記入例)'!Z101)&gt;0,"祝",'週休2日計画実績表 (記入例)'!Z101))),"")</f>
        <v/>
      </c>
      <c r="AA102" s="214" t="str">
        <f>IFERROR(IF(COUNTIF(BD!$F$3:$F$281,'週休2日計画実績表 (記入例)'!AA101)&gt;0,"休",IF(OR(WEEKDAY(AA101)=1,WEEKDAY(AA101)=7),TEXT(AA101,"aaa"),IF(COUNTIF(BD!$B$3:$B$548,'週休2日計画実績表 (記入例)'!AA101)&gt;0,"祝",'週休2日計画実績表 (記入例)'!AA101))),"")</f>
        <v/>
      </c>
      <c r="AB102" s="214" t="str">
        <f>IFERROR(IF(COUNTIF(BD!$F$3:$F$281,'週休2日計画実績表 (記入例)'!AB101)&gt;0,"休",IF(OR(WEEKDAY(AB101)=1,WEEKDAY(AB101)=7),TEXT(AB101,"aaa"),IF(COUNTIF(BD!$B$3:$B$548,'週休2日計画実績表 (記入例)'!AB101)&gt;0,"祝",'週休2日計画実績表 (記入例)'!AB101))),"")</f>
        <v/>
      </c>
      <c r="AC102" s="214" t="str">
        <f>IFERROR(IF(COUNTIF(BD!$F$3:$F$281,'週休2日計画実績表 (記入例)'!AC101)&gt;0,"休",IF(OR(WEEKDAY(AC101)=1,WEEKDAY(AC101)=7),TEXT(AC101,"aaa"),IF(COUNTIF(BD!$B$3:$B$548,'週休2日計画実績表 (記入例)'!AC101)&gt;0,"祝",'週休2日計画実績表 (記入例)'!AC101))),"")</f>
        <v/>
      </c>
      <c r="AD102" s="214" t="str">
        <f>IFERROR(IF(COUNTIF(BD!$F$3:$F$281,'週休2日計画実績表 (記入例)'!AD101)&gt;0,"休",IF(OR(WEEKDAY(AD101)=1,WEEKDAY(AD101)=7),TEXT(AD101,"aaa"),IF(COUNTIF(BD!$B$3:$B$548,'週休2日計画実績表 (記入例)'!AD101)&gt;0,"祝",'週休2日計画実績表 (記入例)'!AD101))),"")</f>
        <v/>
      </c>
      <c r="AE102" s="214" t="str">
        <f>IFERROR(IF(COUNTIF(BD!$F$3:$F$281,'週休2日計画実績表 (記入例)'!AE101)&gt;0,"休",IF(OR(WEEKDAY(AE101)=1,WEEKDAY(AE101)=7),TEXT(AE101,"aaa"),IF(COUNTIF(BD!$B$3:$B$548,'週休2日計画実績表 (記入例)'!AE101)&gt;0,"祝",'週休2日計画実績表 (記入例)'!AE101))),"")</f>
        <v/>
      </c>
      <c r="AF102" s="214" t="str">
        <f>IFERROR(IF(COUNTIF(BD!$F$3:$F$281,'週休2日計画実績表 (記入例)'!AF101)&gt;0,"休",IF(OR(WEEKDAY(AF101)=1,WEEKDAY(AF101)=7),TEXT(AF101,"aaa"),IF(COUNTIF(BD!$B$3:$B$548,'週休2日計画実績表 (記入例)'!AF101)&gt;0,"祝",'週休2日計画実績表 (記入例)'!AF101))),"")</f>
        <v/>
      </c>
      <c r="AG102" s="233" t="str">
        <f>IFERROR(IF(COUNTIF(BD!$F$3:$F$281,'週休2日計画実績表 (記入例)'!AG101)&gt;0,"休",IF(OR(WEEKDAY(AG101)=1,WEEKDAY(AG101)=7),TEXT(AG101,"aaa"),IF(COUNTIF(BD!$B$3:$B$548,'週休2日計画実績表 (記入例)'!AG101)&gt;0,"祝",'週休2日計画実績表 (記入例)'!AG101))),"")</f>
        <v/>
      </c>
      <c r="AH102" s="503"/>
      <c r="AI102" s="504"/>
      <c r="AJ102" s="504"/>
      <c r="AK102" s="505"/>
      <c r="AL102" s="502"/>
      <c r="AM102" s="503"/>
      <c r="AN102" s="504"/>
      <c r="AO102" s="504"/>
      <c r="AP102" s="506"/>
      <c r="AQ102" s="215"/>
    </row>
    <row r="103" spans="2:43" ht="15" hidden="1" customHeight="1">
      <c r="B103" s="211"/>
      <c r="C103" s="214" t="str">
        <f t="shared" ref="C103:F103" si="34">IF(OR(C102="",C102="休"),"","有")</f>
        <v/>
      </c>
      <c r="D103" s="214" t="str">
        <f t="shared" si="34"/>
        <v/>
      </c>
      <c r="E103" s="214" t="str">
        <f t="shared" si="34"/>
        <v/>
      </c>
      <c r="F103" s="214" t="str">
        <f t="shared" si="34"/>
        <v/>
      </c>
      <c r="G103" s="214" t="str">
        <f>IF(OR(G102="",G102="休"),"","有")</f>
        <v/>
      </c>
      <c r="H103" s="214" t="str">
        <f t="shared" ref="H103:AG103" si="35">IF(OR(H102="",H102="休"),"","有")</f>
        <v/>
      </c>
      <c r="I103" s="214" t="str">
        <f t="shared" si="35"/>
        <v/>
      </c>
      <c r="J103" s="214" t="str">
        <f t="shared" si="35"/>
        <v/>
      </c>
      <c r="K103" s="214" t="str">
        <f t="shared" si="35"/>
        <v/>
      </c>
      <c r="L103" s="214" t="str">
        <f t="shared" si="35"/>
        <v/>
      </c>
      <c r="M103" s="214" t="str">
        <f t="shared" si="35"/>
        <v/>
      </c>
      <c r="N103" s="214" t="str">
        <f t="shared" si="35"/>
        <v/>
      </c>
      <c r="O103" s="214" t="str">
        <f t="shared" si="35"/>
        <v/>
      </c>
      <c r="P103" s="214" t="str">
        <f t="shared" si="35"/>
        <v/>
      </c>
      <c r="Q103" s="214" t="str">
        <f t="shared" si="35"/>
        <v/>
      </c>
      <c r="R103" s="214" t="str">
        <f t="shared" si="35"/>
        <v/>
      </c>
      <c r="S103" s="214" t="str">
        <f t="shared" si="35"/>
        <v/>
      </c>
      <c r="T103" s="214" t="str">
        <f t="shared" si="35"/>
        <v/>
      </c>
      <c r="U103" s="214" t="str">
        <f t="shared" si="35"/>
        <v/>
      </c>
      <c r="V103" s="214" t="str">
        <f t="shared" si="35"/>
        <v/>
      </c>
      <c r="W103" s="214" t="str">
        <f t="shared" si="35"/>
        <v/>
      </c>
      <c r="X103" s="214" t="str">
        <f t="shared" si="35"/>
        <v/>
      </c>
      <c r="Y103" s="214" t="str">
        <f t="shared" si="35"/>
        <v/>
      </c>
      <c r="Z103" s="214" t="str">
        <f t="shared" si="35"/>
        <v/>
      </c>
      <c r="AA103" s="214" t="str">
        <f t="shared" si="35"/>
        <v/>
      </c>
      <c r="AB103" s="214" t="str">
        <f t="shared" si="35"/>
        <v/>
      </c>
      <c r="AC103" s="214" t="str">
        <f t="shared" si="35"/>
        <v/>
      </c>
      <c r="AD103" s="214" t="str">
        <f t="shared" si="35"/>
        <v/>
      </c>
      <c r="AE103" s="214" t="str">
        <f t="shared" si="35"/>
        <v/>
      </c>
      <c r="AF103" s="214" t="str">
        <f t="shared" si="35"/>
        <v/>
      </c>
      <c r="AG103" s="233" t="str">
        <f t="shared" si="35"/>
        <v/>
      </c>
      <c r="AH103" s="503"/>
      <c r="AI103" s="504"/>
      <c r="AJ103" s="504"/>
      <c r="AK103" s="505"/>
      <c r="AL103" s="502"/>
      <c r="AM103" s="503"/>
      <c r="AN103" s="504"/>
      <c r="AO103" s="504"/>
      <c r="AP103" s="506"/>
      <c r="AQ103" s="215"/>
    </row>
    <row r="104" spans="2:43" s="220" customFormat="1" ht="60" customHeight="1">
      <c r="B104" s="216" t="str">
        <f>IF(C100="","","行事")</f>
        <v/>
      </c>
      <c r="C104" s="217"/>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c r="AC104" s="217"/>
      <c r="AD104" s="217"/>
      <c r="AE104" s="217"/>
      <c r="AF104" s="217"/>
      <c r="AG104" s="218"/>
      <c r="AH104" s="503"/>
      <c r="AI104" s="504"/>
      <c r="AJ104" s="504"/>
      <c r="AK104" s="505"/>
      <c r="AL104" s="502"/>
      <c r="AM104" s="503"/>
      <c r="AN104" s="504"/>
      <c r="AO104" s="504"/>
      <c r="AP104" s="506"/>
      <c r="AQ104" s="219"/>
    </row>
    <row r="105" spans="2:43" s="224" customFormat="1" ht="15" customHeight="1">
      <c r="B105" s="211" t="str">
        <f>IF(C100="","","計画")</f>
        <v/>
      </c>
      <c r="C105" s="221"/>
      <c r="D105" s="221"/>
      <c r="E105" s="221"/>
      <c r="F105" s="221"/>
      <c r="G105" s="221"/>
      <c r="H105" s="221"/>
      <c r="I105" s="221"/>
      <c r="J105" s="221"/>
      <c r="K105" s="221"/>
      <c r="L105" s="221"/>
      <c r="M105" s="221"/>
      <c r="N105" s="221"/>
      <c r="O105" s="221"/>
      <c r="P105" s="221"/>
      <c r="Q105" s="221"/>
      <c r="R105" s="221"/>
      <c r="S105" s="221"/>
      <c r="T105" s="221"/>
      <c r="U105" s="221"/>
      <c r="V105" s="221"/>
      <c r="W105" s="221"/>
      <c r="X105" s="221"/>
      <c r="Y105" s="221"/>
      <c r="Z105" s="221"/>
      <c r="AA105" s="221"/>
      <c r="AB105" s="221"/>
      <c r="AC105" s="221"/>
      <c r="AD105" s="221"/>
      <c r="AE105" s="221"/>
      <c r="AF105" s="221"/>
      <c r="AG105" s="235"/>
      <c r="AH105" s="211" t="str">
        <f>IF(C100="","",COUNTIF(C105:AG105,"○"))</f>
        <v/>
      </c>
      <c r="AI105" s="221" t="str">
        <f>IF(C100="","",COUNTA(C101:AG101)-COUNTIF(C103:AG103,"")-COUNTIF(C105:AG105,"/"))</f>
        <v/>
      </c>
      <c r="AJ105" s="222" t="str">
        <f>IF(C100="","",IFERROR(AH105/AI105,""))</f>
        <v/>
      </c>
      <c r="AK105" s="223" t="str">
        <f>IF(C100="","",IF(AI105=0,"",IF(COUNTIFS(C102:AG102,"日",C105:AG105,"")+COUNTIFS(C102:AG102,"日",C105:AG105,"○")+COUNTIFS(C102:AG102,"土",C105:AG105,"")+COUNTIFS(C102:AG102,"土",C105:AG105,"○")&lt;=COUNTIF(C105:AG105,"○"),"○",IF(AH105/AI105&gt;=2/7,"○","-"))))</f>
        <v/>
      </c>
      <c r="AM105" s="211" t="str">
        <f>IF(C100="","",AM97+AH105)</f>
        <v/>
      </c>
      <c r="AN105" s="221" t="str">
        <f>IF(C100="","",AN97+AI105)</f>
        <v/>
      </c>
      <c r="AO105" s="222" t="str">
        <f>IFERROR(AM105/AN105,"")</f>
        <v/>
      </c>
      <c r="AP105" s="225" t="str">
        <f>IF(C100="","",IF(C108="",IF(AM105/AN105&gt;=2/7,"OK","NG"),""))</f>
        <v/>
      </c>
      <c r="AQ105" s="226"/>
    </row>
    <row r="106" spans="2:43" s="224" customFormat="1" ht="15" customHeight="1" thickBot="1">
      <c r="B106" s="227" t="str">
        <f>IF(C100="","","実施")</f>
        <v/>
      </c>
      <c r="C106" s="228"/>
      <c r="D106" s="228"/>
      <c r="E106" s="228"/>
      <c r="F106" s="228"/>
      <c r="G106" s="228"/>
      <c r="H106" s="228"/>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28"/>
      <c r="AG106" s="234"/>
      <c r="AH106" s="227" t="str">
        <f>IF(C100="","",COUNTIF(C106:AG106,"●"))</f>
        <v/>
      </c>
      <c r="AI106" s="228" t="str">
        <f>IF(C100="","",COUNTA(C101:AG101)-COUNTIF(C103:AG103,"")-COUNTIF(C106:AG106,"/"))</f>
        <v/>
      </c>
      <c r="AJ106" s="229" t="str">
        <f>IF(C100="","",IFERROR(AH106/AI106,""))</f>
        <v/>
      </c>
      <c r="AK106" s="230" t="str">
        <f>IF(C100="","",IF(AI106=0,"",IF(COUNTIFS(C102:AG102,"日",C106:AG106,"")+COUNTIFS(C102:AG102,"日",C106:AG106,"●")+COUNTIFS(C102:AG102,"土",C106:AG106,"")+COUNTIFS(C102:AG102,"土",C106:AG106,"●")&lt;=COUNTIF(C106:AG106,"●"),"○",IF(AH106/AI106&gt;=2/7,"○","-"))))</f>
        <v/>
      </c>
      <c r="AM106" s="227" t="str">
        <f>IF(C100="","",AM98+AH106)</f>
        <v/>
      </c>
      <c r="AN106" s="228" t="str">
        <f>IF(C100="","",AN98+AI106)</f>
        <v/>
      </c>
      <c r="AO106" s="229" t="str">
        <f>IFERROR(AM106/AN106,"")</f>
        <v/>
      </c>
      <c r="AP106" s="231" t="str">
        <f>IF(C100="","",IF(C108="",IF(AM106/AN106&gt;=2/7,"OK","NG"),""))</f>
        <v/>
      </c>
      <c r="AQ106" s="215"/>
    </row>
    <row r="107" spans="2:43" ht="18" customHeight="1" thickBot="1">
      <c r="AP107" s="224"/>
      <c r="AQ107" s="232"/>
    </row>
    <row r="108" spans="2:43" ht="16.899999999999999" customHeight="1">
      <c r="B108" s="210" t="str">
        <f>IF(C108="","","月")</f>
        <v/>
      </c>
      <c r="C108" s="496" t="str">
        <f>IFERROR(IF(EOMONTH(C100,0)+1&gt;$L$5,"",EOMONTH(C100,0)+1),"")</f>
        <v/>
      </c>
      <c r="D108" s="497"/>
      <c r="E108" s="497"/>
      <c r="F108" s="497"/>
      <c r="G108" s="497"/>
      <c r="H108" s="497"/>
      <c r="I108" s="497"/>
      <c r="J108" s="497"/>
      <c r="K108" s="497"/>
      <c r="L108" s="497"/>
      <c r="M108" s="497"/>
      <c r="N108" s="497"/>
      <c r="O108" s="497"/>
      <c r="P108" s="497"/>
      <c r="Q108" s="497"/>
      <c r="R108" s="497"/>
      <c r="S108" s="497"/>
      <c r="T108" s="497"/>
      <c r="U108" s="497"/>
      <c r="V108" s="497"/>
      <c r="W108" s="497"/>
      <c r="X108" s="497"/>
      <c r="Y108" s="497"/>
      <c r="Z108" s="497"/>
      <c r="AA108" s="497"/>
      <c r="AB108" s="497"/>
      <c r="AC108" s="497"/>
      <c r="AD108" s="497"/>
      <c r="AE108" s="497"/>
      <c r="AF108" s="497"/>
      <c r="AG108" s="497"/>
      <c r="AH108" s="498" t="str">
        <f>IF(C108="","","月単位")</f>
        <v/>
      </c>
      <c r="AI108" s="499"/>
      <c r="AJ108" s="499"/>
      <c r="AK108" s="500"/>
      <c r="AL108" s="501"/>
      <c r="AM108" s="498" t="str">
        <f>IF(C108="","","累計")</f>
        <v/>
      </c>
      <c r="AN108" s="499"/>
      <c r="AO108" s="499"/>
      <c r="AP108" s="500"/>
    </row>
    <row r="109" spans="2:43" ht="15" customHeight="1">
      <c r="B109" s="211" t="str">
        <f>IF(C108="","","日")</f>
        <v/>
      </c>
      <c r="C109" s="212" t="str">
        <f>IF($C108="","",IF($C108+COLUMN(C109)-COLUMN($B109)-1&gt;$L$5,"",IF($C108+COLUMN(C109)-COLUMN($B109)-1&gt;=EOMONTH($C108,0)+1,"",$C108+COLUMN(C109)-COLUMN($B109)-1)))</f>
        <v/>
      </c>
      <c r="D109" s="212" t="str">
        <f t="shared" ref="D109:AG109" si="36">IF($C108="","",IF($C108+COLUMN(D109)-COLUMN($B109)-1&gt;$L$5,"",IF($C108+COLUMN(D109)-COLUMN($B109)-1&gt;=EOMONTH($C108,0)+1,"",$C108+COLUMN(D109)-COLUMN($B109)-1)))</f>
        <v/>
      </c>
      <c r="E109" s="212" t="str">
        <f t="shared" si="36"/>
        <v/>
      </c>
      <c r="F109" s="212" t="str">
        <f t="shared" si="36"/>
        <v/>
      </c>
      <c r="G109" s="212" t="str">
        <f t="shared" si="36"/>
        <v/>
      </c>
      <c r="H109" s="212" t="str">
        <f t="shared" si="36"/>
        <v/>
      </c>
      <c r="I109" s="212" t="str">
        <f t="shared" si="36"/>
        <v/>
      </c>
      <c r="J109" s="212" t="str">
        <f t="shared" si="36"/>
        <v/>
      </c>
      <c r="K109" s="212" t="str">
        <f t="shared" si="36"/>
        <v/>
      </c>
      <c r="L109" s="212" t="str">
        <f t="shared" si="36"/>
        <v/>
      </c>
      <c r="M109" s="212" t="str">
        <f t="shared" si="36"/>
        <v/>
      </c>
      <c r="N109" s="212" t="str">
        <f t="shared" si="36"/>
        <v/>
      </c>
      <c r="O109" s="212" t="str">
        <f t="shared" si="36"/>
        <v/>
      </c>
      <c r="P109" s="212" t="str">
        <f t="shared" si="36"/>
        <v/>
      </c>
      <c r="Q109" s="212" t="str">
        <f t="shared" si="36"/>
        <v/>
      </c>
      <c r="R109" s="212" t="str">
        <f t="shared" si="36"/>
        <v/>
      </c>
      <c r="S109" s="212" t="str">
        <f t="shared" si="36"/>
        <v/>
      </c>
      <c r="T109" s="212" t="str">
        <f t="shared" si="36"/>
        <v/>
      </c>
      <c r="U109" s="212" t="str">
        <f t="shared" si="36"/>
        <v/>
      </c>
      <c r="V109" s="212" t="str">
        <f t="shared" si="36"/>
        <v/>
      </c>
      <c r="W109" s="212" t="str">
        <f t="shared" si="36"/>
        <v/>
      </c>
      <c r="X109" s="212" t="str">
        <f t="shared" si="36"/>
        <v/>
      </c>
      <c r="Y109" s="212" t="str">
        <f t="shared" si="36"/>
        <v/>
      </c>
      <c r="Z109" s="212" t="str">
        <f t="shared" si="36"/>
        <v/>
      </c>
      <c r="AA109" s="212" t="str">
        <f t="shared" si="36"/>
        <v/>
      </c>
      <c r="AB109" s="212" t="str">
        <f t="shared" si="36"/>
        <v/>
      </c>
      <c r="AC109" s="212" t="str">
        <f t="shared" si="36"/>
        <v/>
      </c>
      <c r="AD109" s="212" t="str">
        <f t="shared" si="36"/>
        <v/>
      </c>
      <c r="AE109" s="212" t="str">
        <f t="shared" si="36"/>
        <v/>
      </c>
      <c r="AF109" s="212" t="str">
        <f t="shared" si="36"/>
        <v/>
      </c>
      <c r="AG109" s="213" t="str">
        <f t="shared" si="36"/>
        <v/>
      </c>
      <c r="AH109" s="503" t="str">
        <f>IF(C108="","","　閉所日数計")</f>
        <v/>
      </c>
      <c r="AI109" s="504" t="str">
        <f>IF(C108="","","　対象日数計")</f>
        <v/>
      </c>
      <c r="AJ109" s="504" t="str">
        <f>IF(C108="","","　現場閉所率")</f>
        <v/>
      </c>
      <c r="AK109" s="505" t="str">
        <f>IF(C108="","","　達成状況")</f>
        <v/>
      </c>
      <c r="AL109" s="502"/>
      <c r="AM109" s="503" t="str">
        <f>IF(C108="","","　閉所日数計")</f>
        <v/>
      </c>
      <c r="AN109" s="504" t="str">
        <f>IF(C108="","","　対象日数計")</f>
        <v/>
      </c>
      <c r="AO109" s="504" t="str">
        <f>IF(C108="","","　現場閉所率")</f>
        <v/>
      </c>
      <c r="AP109" s="506" t="str">
        <f>IF(C108="","",IF(C116="","　達成状況",""))</f>
        <v/>
      </c>
    </row>
    <row r="110" spans="2:43" ht="15" customHeight="1">
      <c r="B110" s="211" t="str">
        <f>IF(C108="","","曜日")</f>
        <v/>
      </c>
      <c r="C110" s="214" t="str">
        <f>IFERROR(IF(COUNTIF(BD!$F$3:$F$281,'週休2日計画実績表 (記入例)'!C109)&gt;0,"休",IF(OR(WEEKDAY(C109)=1,WEEKDAY(C109)=7),TEXT(C109,"aaa"),IF(COUNTIF(BD!$B$3:$B$548,'週休2日計画実績表 (記入例)'!C109)&gt;0,"祝",'週休2日計画実績表 (記入例)'!C109))),"")</f>
        <v/>
      </c>
      <c r="D110" s="214" t="str">
        <f>IFERROR(IF(COUNTIF(BD!$F$3:$F$281,'週休2日計画実績表 (記入例)'!D109)&gt;0,"休",IF(OR(WEEKDAY(D109)=1,WEEKDAY(D109)=7),TEXT(D109,"aaa"),IF(COUNTIF(BD!$B$3:$B$548,'週休2日計画実績表 (記入例)'!D109)&gt;0,"祝",'週休2日計画実績表 (記入例)'!D109))),"")</f>
        <v/>
      </c>
      <c r="E110" s="214" t="str">
        <f>IFERROR(IF(COUNTIF(BD!$F$3:$F$281,'週休2日計画実績表 (記入例)'!E109)&gt;0,"休",IF(OR(WEEKDAY(E109)=1,WEEKDAY(E109)=7),TEXT(E109,"aaa"),IF(COUNTIF(BD!$B$3:$B$548,'週休2日計画実績表 (記入例)'!E109)&gt;0,"祝",'週休2日計画実績表 (記入例)'!E109))),"")</f>
        <v/>
      </c>
      <c r="F110" s="214" t="str">
        <f>IFERROR(IF(COUNTIF(BD!$F$3:$F$281,'週休2日計画実績表 (記入例)'!F109)&gt;0,"休",IF(OR(WEEKDAY(F109)=1,WEEKDAY(F109)=7),TEXT(F109,"aaa"),IF(COUNTIF(BD!$B$3:$B$548,'週休2日計画実績表 (記入例)'!F109)&gt;0,"祝",'週休2日計画実績表 (記入例)'!F109))),"")</f>
        <v/>
      </c>
      <c r="G110" s="214" t="str">
        <f>IFERROR(IF(COUNTIF(BD!$F$3:$F$281,'週休2日計画実績表 (記入例)'!G109)&gt;0,"休",IF(OR(WEEKDAY(G109)=1,WEEKDAY(G109)=7),TEXT(G109,"aaa"),IF(COUNTIF(BD!$B$3:$B$548,'週休2日計画実績表 (記入例)'!G109)&gt;0,"祝",'週休2日計画実績表 (記入例)'!G109))),"")</f>
        <v/>
      </c>
      <c r="H110" s="214" t="str">
        <f>IFERROR(IF(COUNTIF(BD!$F$3:$F$281,'週休2日計画実績表 (記入例)'!H109)&gt;0,"休",IF(OR(WEEKDAY(H109)=1,WEEKDAY(H109)=7),TEXT(H109,"aaa"),IF(COUNTIF(BD!$B$3:$B$548,'週休2日計画実績表 (記入例)'!H109)&gt;0,"祝",'週休2日計画実績表 (記入例)'!H109))),"")</f>
        <v/>
      </c>
      <c r="I110" s="214" t="str">
        <f>IFERROR(IF(COUNTIF(BD!$F$3:$F$281,'週休2日計画実績表 (記入例)'!I109)&gt;0,"休",IF(OR(WEEKDAY(I109)=1,WEEKDAY(I109)=7),TEXT(I109,"aaa"),IF(COUNTIF(BD!$B$3:$B$548,'週休2日計画実績表 (記入例)'!I109)&gt;0,"祝",'週休2日計画実績表 (記入例)'!I109))),"")</f>
        <v/>
      </c>
      <c r="J110" s="214" t="str">
        <f>IFERROR(IF(COUNTIF(BD!$F$3:$F$281,'週休2日計画実績表 (記入例)'!J109)&gt;0,"休",IF(OR(WEEKDAY(J109)=1,WEEKDAY(J109)=7),TEXT(J109,"aaa"),IF(COUNTIF(BD!$B$3:$B$548,'週休2日計画実績表 (記入例)'!J109)&gt;0,"祝",'週休2日計画実績表 (記入例)'!J109))),"")</f>
        <v/>
      </c>
      <c r="K110" s="214" t="str">
        <f>IFERROR(IF(COUNTIF(BD!$F$3:$F$281,'週休2日計画実績表 (記入例)'!K109)&gt;0,"休",IF(OR(WEEKDAY(K109)=1,WEEKDAY(K109)=7),TEXT(K109,"aaa"),IF(COUNTIF(BD!$B$3:$B$548,'週休2日計画実績表 (記入例)'!K109)&gt;0,"祝",'週休2日計画実績表 (記入例)'!K109))),"")</f>
        <v/>
      </c>
      <c r="L110" s="214" t="str">
        <f>IFERROR(IF(COUNTIF(BD!$F$3:$F$281,'週休2日計画実績表 (記入例)'!L109)&gt;0,"休",IF(OR(WEEKDAY(L109)=1,WEEKDAY(L109)=7),TEXT(L109,"aaa"),IF(COUNTIF(BD!$B$3:$B$548,'週休2日計画実績表 (記入例)'!L109)&gt;0,"祝",'週休2日計画実績表 (記入例)'!L109))),"")</f>
        <v/>
      </c>
      <c r="M110" s="214" t="str">
        <f>IFERROR(IF(COUNTIF(BD!$F$3:$F$281,'週休2日計画実績表 (記入例)'!M109)&gt;0,"休",IF(OR(WEEKDAY(M109)=1,WEEKDAY(M109)=7),TEXT(M109,"aaa"),IF(COUNTIF(BD!$B$3:$B$548,'週休2日計画実績表 (記入例)'!M109)&gt;0,"祝",'週休2日計画実績表 (記入例)'!M109))),"")</f>
        <v/>
      </c>
      <c r="N110" s="214" t="str">
        <f>IFERROR(IF(COUNTIF(BD!$F$3:$F$281,'週休2日計画実績表 (記入例)'!N109)&gt;0,"休",IF(OR(WEEKDAY(N109)=1,WEEKDAY(N109)=7),TEXT(N109,"aaa"),IF(COUNTIF(BD!$B$3:$B$548,'週休2日計画実績表 (記入例)'!N109)&gt;0,"祝",'週休2日計画実績表 (記入例)'!N109))),"")</f>
        <v/>
      </c>
      <c r="O110" s="214" t="str">
        <f>IFERROR(IF(COUNTIF(BD!$F$3:$F$281,'週休2日計画実績表 (記入例)'!O109)&gt;0,"休",IF(OR(WEEKDAY(O109)=1,WEEKDAY(O109)=7),TEXT(O109,"aaa"),IF(COUNTIF(BD!$B$3:$B$548,'週休2日計画実績表 (記入例)'!O109)&gt;0,"祝",'週休2日計画実績表 (記入例)'!O109))),"")</f>
        <v/>
      </c>
      <c r="P110" s="214" t="str">
        <f>IFERROR(IF(COUNTIF(BD!$F$3:$F$281,'週休2日計画実績表 (記入例)'!P109)&gt;0,"休",IF(OR(WEEKDAY(P109)=1,WEEKDAY(P109)=7),TEXT(P109,"aaa"),IF(COUNTIF(BD!$B$3:$B$548,'週休2日計画実績表 (記入例)'!P109)&gt;0,"祝",'週休2日計画実績表 (記入例)'!P109))),"")</f>
        <v/>
      </c>
      <c r="Q110" s="214" t="str">
        <f>IFERROR(IF(COUNTIF(BD!$F$3:$F$281,'週休2日計画実績表 (記入例)'!Q109)&gt;0,"休",IF(OR(WEEKDAY(Q109)=1,WEEKDAY(Q109)=7),TEXT(Q109,"aaa"),IF(COUNTIF(BD!$B$3:$B$548,'週休2日計画実績表 (記入例)'!Q109)&gt;0,"祝",'週休2日計画実績表 (記入例)'!Q109))),"")</f>
        <v/>
      </c>
      <c r="R110" s="214" t="str">
        <f>IFERROR(IF(COUNTIF(BD!$F$3:$F$281,'週休2日計画実績表 (記入例)'!R109)&gt;0,"休",IF(OR(WEEKDAY(R109)=1,WEEKDAY(R109)=7),TEXT(R109,"aaa"),IF(COUNTIF(BD!$B$3:$B$548,'週休2日計画実績表 (記入例)'!R109)&gt;0,"祝",'週休2日計画実績表 (記入例)'!R109))),"")</f>
        <v/>
      </c>
      <c r="S110" s="214" t="str">
        <f>IFERROR(IF(COUNTIF(BD!$F$3:$F$281,'週休2日計画実績表 (記入例)'!S109)&gt;0,"休",IF(OR(WEEKDAY(S109)=1,WEEKDAY(S109)=7),TEXT(S109,"aaa"),IF(COUNTIF(BD!$B$3:$B$548,'週休2日計画実績表 (記入例)'!S109)&gt;0,"祝",'週休2日計画実績表 (記入例)'!S109))),"")</f>
        <v/>
      </c>
      <c r="T110" s="214" t="str">
        <f>IFERROR(IF(COUNTIF(BD!$F$3:$F$281,'週休2日計画実績表 (記入例)'!T109)&gt;0,"休",IF(OR(WEEKDAY(T109)=1,WEEKDAY(T109)=7),TEXT(T109,"aaa"),IF(COUNTIF(BD!$B$3:$B$548,'週休2日計画実績表 (記入例)'!T109)&gt;0,"祝",'週休2日計画実績表 (記入例)'!T109))),"")</f>
        <v/>
      </c>
      <c r="U110" s="214" t="str">
        <f>IFERROR(IF(COUNTIF(BD!$F$3:$F$281,'週休2日計画実績表 (記入例)'!U109)&gt;0,"休",IF(OR(WEEKDAY(U109)=1,WEEKDAY(U109)=7),TEXT(U109,"aaa"),IF(COUNTIF(BD!$B$3:$B$548,'週休2日計画実績表 (記入例)'!U109)&gt;0,"祝",'週休2日計画実績表 (記入例)'!U109))),"")</f>
        <v/>
      </c>
      <c r="V110" s="214" t="str">
        <f>IFERROR(IF(COUNTIF(BD!$F$3:$F$281,'週休2日計画実績表 (記入例)'!V109)&gt;0,"休",IF(OR(WEEKDAY(V109)=1,WEEKDAY(V109)=7),TEXT(V109,"aaa"),IF(COUNTIF(BD!$B$3:$B$548,'週休2日計画実績表 (記入例)'!V109)&gt;0,"祝",'週休2日計画実績表 (記入例)'!V109))),"")</f>
        <v/>
      </c>
      <c r="W110" s="214" t="str">
        <f>IFERROR(IF(COUNTIF(BD!$F$3:$F$281,'週休2日計画実績表 (記入例)'!W109)&gt;0,"休",IF(OR(WEEKDAY(W109)=1,WEEKDAY(W109)=7),TEXT(W109,"aaa"),IF(COUNTIF(BD!$B$3:$B$548,'週休2日計画実績表 (記入例)'!W109)&gt;0,"祝",'週休2日計画実績表 (記入例)'!W109))),"")</f>
        <v/>
      </c>
      <c r="X110" s="214" t="str">
        <f>IFERROR(IF(COUNTIF(BD!$F$3:$F$281,'週休2日計画実績表 (記入例)'!X109)&gt;0,"休",IF(OR(WEEKDAY(X109)=1,WEEKDAY(X109)=7),TEXT(X109,"aaa"),IF(COUNTIF(BD!$B$3:$B$548,'週休2日計画実績表 (記入例)'!X109)&gt;0,"祝",'週休2日計画実績表 (記入例)'!X109))),"")</f>
        <v/>
      </c>
      <c r="Y110" s="214" t="str">
        <f>IFERROR(IF(COUNTIF(BD!$F$3:$F$281,'週休2日計画実績表 (記入例)'!Y109)&gt;0,"休",IF(OR(WEEKDAY(Y109)=1,WEEKDAY(Y109)=7),TEXT(Y109,"aaa"),IF(COUNTIF(BD!$B$3:$B$548,'週休2日計画実績表 (記入例)'!Y109)&gt;0,"祝",'週休2日計画実績表 (記入例)'!Y109))),"")</f>
        <v/>
      </c>
      <c r="Z110" s="214" t="str">
        <f>IFERROR(IF(COUNTIF(BD!$F$3:$F$281,'週休2日計画実績表 (記入例)'!Z109)&gt;0,"休",IF(OR(WEEKDAY(Z109)=1,WEEKDAY(Z109)=7),TEXT(Z109,"aaa"),IF(COUNTIF(BD!$B$3:$B$548,'週休2日計画実績表 (記入例)'!Z109)&gt;0,"祝",'週休2日計画実績表 (記入例)'!Z109))),"")</f>
        <v/>
      </c>
      <c r="AA110" s="214" t="str">
        <f>IFERROR(IF(COUNTIF(BD!$F$3:$F$281,'週休2日計画実績表 (記入例)'!AA109)&gt;0,"休",IF(OR(WEEKDAY(AA109)=1,WEEKDAY(AA109)=7),TEXT(AA109,"aaa"),IF(COUNTIF(BD!$B$3:$B$548,'週休2日計画実績表 (記入例)'!AA109)&gt;0,"祝",'週休2日計画実績表 (記入例)'!AA109))),"")</f>
        <v/>
      </c>
      <c r="AB110" s="214" t="str">
        <f>IFERROR(IF(COUNTIF(BD!$F$3:$F$281,'週休2日計画実績表 (記入例)'!AB109)&gt;0,"休",IF(OR(WEEKDAY(AB109)=1,WEEKDAY(AB109)=7),TEXT(AB109,"aaa"),IF(COUNTIF(BD!$B$3:$B$548,'週休2日計画実績表 (記入例)'!AB109)&gt;0,"祝",'週休2日計画実績表 (記入例)'!AB109))),"")</f>
        <v/>
      </c>
      <c r="AC110" s="214" t="str">
        <f>IFERROR(IF(COUNTIF(BD!$F$3:$F$281,'週休2日計画実績表 (記入例)'!AC109)&gt;0,"休",IF(OR(WEEKDAY(AC109)=1,WEEKDAY(AC109)=7),TEXT(AC109,"aaa"),IF(COUNTIF(BD!$B$3:$B$548,'週休2日計画実績表 (記入例)'!AC109)&gt;0,"祝",'週休2日計画実績表 (記入例)'!AC109))),"")</f>
        <v/>
      </c>
      <c r="AD110" s="214" t="str">
        <f>IFERROR(IF(COUNTIF(BD!$F$3:$F$281,'週休2日計画実績表 (記入例)'!AD109)&gt;0,"休",IF(OR(WEEKDAY(AD109)=1,WEEKDAY(AD109)=7),TEXT(AD109,"aaa"),IF(COUNTIF(BD!$B$3:$B$548,'週休2日計画実績表 (記入例)'!AD109)&gt;0,"祝",'週休2日計画実績表 (記入例)'!AD109))),"")</f>
        <v/>
      </c>
      <c r="AE110" s="214" t="str">
        <f>IFERROR(IF(COUNTIF(BD!$F$3:$F$281,'週休2日計画実績表 (記入例)'!AE109)&gt;0,"休",IF(OR(WEEKDAY(AE109)=1,WEEKDAY(AE109)=7),TEXT(AE109,"aaa"),IF(COUNTIF(BD!$B$3:$B$548,'週休2日計画実績表 (記入例)'!AE109)&gt;0,"祝",'週休2日計画実績表 (記入例)'!AE109))),"")</f>
        <v/>
      </c>
      <c r="AF110" s="214" t="str">
        <f>IFERROR(IF(COUNTIF(BD!$F$3:$F$281,'週休2日計画実績表 (記入例)'!AF109)&gt;0,"休",IF(OR(WEEKDAY(AF109)=1,WEEKDAY(AF109)=7),TEXT(AF109,"aaa"),IF(COUNTIF(BD!$B$3:$B$548,'週休2日計画実績表 (記入例)'!AF109)&gt;0,"祝",'週休2日計画実績表 (記入例)'!AF109))),"")</f>
        <v/>
      </c>
      <c r="AG110" s="233" t="str">
        <f>IFERROR(IF(COUNTIF(BD!$F$3:$F$281,'週休2日計画実績表 (記入例)'!AG109)&gt;0,"休",IF(OR(WEEKDAY(AG109)=1,WEEKDAY(AG109)=7),TEXT(AG109,"aaa"),IF(COUNTIF(BD!$B$3:$B$548,'週休2日計画実績表 (記入例)'!AG109)&gt;0,"祝",'週休2日計画実績表 (記入例)'!AG109))),"")</f>
        <v/>
      </c>
      <c r="AH110" s="503"/>
      <c r="AI110" s="504"/>
      <c r="AJ110" s="504"/>
      <c r="AK110" s="505"/>
      <c r="AL110" s="502"/>
      <c r="AM110" s="503"/>
      <c r="AN110" s="504"/>
      <c r="AO110" s="504"/>
      <c r="AP110" s="506"/>
      <c r="AQ110" s="215"/>
    </row>
    <row r="111" spans="2:43" ht="15" hidden="1" customHeight="1">
      <c r="B111" s="211"/>
      <c r="C111" s="214" t="str">
        <f t="shared" ref="C111:F111" si="37">IF(OR(C110="",C110="休"),"","有")</f>
        <v/>
      </c>
      <c r="D111" s="214" t="str">
        <f t="shared" si="37"/>
        <v/>
      </c>
      <c r="E111" s="214" t="str">
        <f t="shared" si="37"/>
        <v/>
      </c>
      <c r="F111" s="214" t="str">
        <f t="shared" si="37"/>
        <v/>
      </c>
      <c r="G111" s="214" t="str">
        <f>IF(OR(G110="",G110="休"),"","有")</f>
        <v/>
      </c>
      <c r="H111" s="214" t="str">
        <f t="shared" ref="H111:AG111" si="38">IF(OR(H110="",H110="休"),"","有")</f>
        <v/>
      </c>
      <c r="I111" s="214" t="str">
        <f t="shared" si="38"/>
        <v/>
      </c>
      <c r="J111" s="214" t="str">
        <f t="shared" si="38"/>
        <v/>
      </c>
      <c r="K111" s="214" t="str">
        <f t="shared" si="38"/>
        <v/>
      </c>
      <c r="L111" s="214" t="str">
        <f t="shared" si="38"/>
        <v/>
      </c>
      <c r="M111" s="214" t="str">
        <f t="shared" si="38"/>
        <v/>
      </c>
      <c r="N111" s="214" t="str">
        <f t="shared" si="38"/>
        <v/>
      </c>
      <c r="O111" s="214" t="str">
        <f t="shared" si="38"/>
        <v/>
      </c>
      <c r="P111" s="214" t="str">
        <f t="shared" si="38"/>
        <v/>
      </c>
      <c r="Q111" s="214" t="str">
        <f t="shared" si="38"/>
        <v/>
      </c>
      <c r="R111" s="214" t="str">
        <f t="shared" si="38"/>
        <v/>
      </c>
      <c r="S111" s="214" t="str">
        <f t="shared" si="38"/>
        <v/>
      </c>
      <c r="T111" s="214" t="str">
        <f t="shared" si="38"/>
        <v/>
      </c>
      <c r="U111" s="214" t="str">
        <f t="shared" si="38"/>
        <v/>
      </c>
      <c r="V111" s="214" t="str">
        <f t="shared" si="38"/>
        <v/>
      </c>
      <c r="W111" s="214" t="str">
        <f t="shared" si="38"/>
        <v/>
      </c>
      <c r="X111" s="214" t="str">
        <f t="shared" si="38"/>
        <v/>
      </c>
      <c r="Y111" s="214" t="str">
        <f t="shared" si="38"/>
        <v/>
      </c>
      <c r="Z111" s="214" t="str">
        <f t="shared" si="38"/>
        <v/>
      </c>
      <c r="AA111" s="214" t="str">
        <f t="shared" si="38"/>
        <v/>
      </c>
      <c r="AB111" s="214" t="str">
        <f t="shared" si="38"/>
        <v/>
      </c>
      <c r="AC111" s="214" t="str">
        <f t="shared" si="38"/>
        <v/>
      </c>
      <c r="AD111" s="214" t="str">
        <f t="shared" si="38"/>
        <v/>
      </c>
      <c r="AE111" s="214" t="str">
        <f t="shared" si="38"/>
        <v/>
      </c>
      <c r="AF111" s="214" t="str">
        <f t="shared" si="38"/>
        <v/>
      </c>
      <c r="AG111" s="233" t="str">
        <f t="shared" si="38"/>
        <v/>
      </c>
      <c r="AH111" s="503"/>
      <c r="AI111" s="504"/>
      <c r="AJ111" s="504"/>
      <c r="AK111" s="505"/>
      <c r="AL111" s="502"/>
      <c r="AM111" s="503"/>
      <c r="AN111" s="504"/>
      <c r="AO111" s="504"/>
      <c r="AP111" s="506"/>
      <c r="AQ111" s="215"/>
    </row>
    <row r="112" spans="2:43" s="220" customFormat="1" ht="60" customHeight="1">
      <c r="B112" s="216" t="str">
        <f>IF(C108="","","行事")</f>
        <v/>
      </c>
      <c r="C112" s="217"/>
      <c r="D112" s="217"/>
      <c r="E112" s="217"/>
      <c r="F112" s="217"/>
      <c r="G112" s="217"/>
      <c r="H112" s="217"/>
      <c r="I112" s="217"/>
      <c r="J112" s="217"/>
      <c r="K112" s="217"/>
      <c r="L112" s="217"/>
      <c r="M112" s="217"/>
      <c r="N112" s="217"/>
      <c r="O112" s="217"/>
      <c r="P112" s="217"/>
      <c r="Q112" s="217"/>
      <c r="R112" s="217"/>
      <c r="S112" s="217"/>
      <c r="T112" s="217"/>
      <c r="U112" s="217"/>
      <c r="V112" s="217"/>
      <c r="W112" s="217"/>
      <c r="X112" s="217"/>
      <c r="Y112" s="217"/>
      <c r="Z112" s="217"/>
      <c r="AA112" s="217"/>
      <c r="AB112" s="217"/>
      <c r="AC112" s="217"/>
      <c r="AD112" s="217"/>
      <c r="AE112" s="217"/>
      <c r="AF112" s="217"/>
      <c r="AG112" s="218"/>
      <c r="AH112" s="503"/>
      <c r="AI112" s="504"/>
      <c r="AJ112" s="504"/>
      <c r="AK112" s="505"/>
      <c r="AL112" s="502"/>
      <c r="AM112" s="503"/>
      <c r="AN112" s="504"/>
      <c r="AO112" s="504"/>
      <c r="AP112" s="506"/>
      <c r="AQ112" s="219"/>
    </row>
    <row r="113" spans="2:43" s="224" customFormat="1" ht="15" customHeight="1">
      <c r="B113" s="211" t="str">
        <f>IF(C108="","","計画")</f>
        <v/>
      </c>
      <c r="C113" s="221"/>
      <c r="D113" s="221"/>
      <c r="E113" s="221"/>
      <c r="F113" s="221"/>
      <c r="G113" s="221"/>
      <c r="H113" s="221"/>
      <c r="I113" s="221"/>
      <c r="J113" s="221"/>
      <c r="K113" s="221"/>
      <c r="L113" s="221"/>
      <c r="M113" s="221"/>
      <c r="N113" s="221"/>
      <c r="O113" s="221"/>
      <c r="P113" s="221"/>
      <c r="Q113" s="221"/>
      <c r="R113" s="221"/>
      <c r="S113" s="221"/>
      <c r="T113" s="221"/>
      <c r="U113" s="221"/>
      <c r="V113" s="221"/>
      <c r="W113" s="221"/>
      <c r="X113" s="221"/>
      <c r="Y113" s="221"/>
      <c r="Z113" s="221"/>
      <c r="AA113" s="221"/>
      <c r="AB113" s="221"/>
      <c r="AC113" s="221"/>
      <c r="AD113" s="221"/>
      <c r="AE113" s="221"/>
      <c r="AF113" s="221"/>
      <c r="AG113" s="235"/>
      <c r="AH113" s="211" t="str">
        <f>IF(C108="","",COUNTIF(C113:AG113,"○"))</f>
        <v/>
      </c>
      <c r="AI113" s="221" t="str">
        <f>IF(C108="","",COUNTA(C109:AG109)-COUNTIF(C111:AG111,"")-COUNTIF(C113:AG113,"/"))</f>
        <v/>
      </c>
      <c r="AJ113" s="222" t="str">
        <f>IF(C108="","",IFERROR(AH113/AI113,""))</f>
        <v/>
      </c>
      <c r="AK113" s="223" t="str">
        <f>IF(C108="","",IF(AI113=0,"",IF(COUNTIFS(C110:AG110,"日",C113:AG113,"")+COUNTIFS(C110:AG110,"日",C113:AG113,"○")+COUNTIFS(C110:AG110,"土",C113:AG113,"")+COUNTIFS(C110:AG110,"土",C113:AG113,"○")&lt;=COUNTIF(C113:AG113,"○"),"○",IF(AH113/AI113&gt;=2/7,"○","-"))))</f>
        <v/>
      </c>
      <c r="AM113" s="211" t="str">
        <f>IF(C108="","",AM105+AH113)</f>
        <v/>
      </c>
      <c r="AN113" s="221" t="str">
        <f>IF(C108="","",AN105+AI113)</f>
        <v/>
      </c>
      <c r="AO113" s="222" t="str">
        <f>IFERROR(AM113/AN113,"")</f>
        <v/>
      </c>
      <c r="AP113" s="225" t="str">
        <f>IF(C108="","",IF(C116="",IF(AM113/AN113&gt;=2/7,"OK","NG"),""))</f>
        <v/>
      </c>
      <c r="AQ113" s="226"/>
    </row>
    <row r="114" spans="2:43" s="224" customFormat="1" ht="15" customHeight="1" thickBot="1">
      <c r="B114" s="227" t="str">
        <f>IF(C108="","","実施")</f>
        <v/>
      </c>
      <c r="C114" s="228"/>
      <c r="D114" s="228"/>
      <c r="E114" s="228"/>
      <c r="F114" s="228"/>
      <c r="G114" s="228"/>
      <c r="H114" s="228"/>
      <c r="I114" s="228"/>
      <c r="J114" s="228"/>
      <c r="K114" s="228"/>
      <c r="L114" s="228"/>
      <c r="M114" s="228"/>
      <c r="N114" s="228"/>
      <c r="O114" s="228"/>
      <c r="P114" s="228"/>
      <c r="Q114" s="228"/>
      <c r="R114" s="228"/>
      <c r="S114" s="228"/>
      <c r="T114" s="228"/>
      <c r="U114" s="228"/>
      <c r="V114" s="228"/>
      <c r="W114" s="228"/>
      <c r="X114" s="228"/>
      <c r="Y114" s="228"/>
      <c r="Z114" s="228"/>
      <c r="AA114" s="228"/>
      <c r="AB114" s="228"/>
      <c r="AC114" s="228"/>
      <c r="AD114" s="228"/>
      <c r="AE114" s="228"/>
      <c r="AF114" s="228"/>
      <c r="AG114" s="234"/>
      <c r="AH114" s="227" t="str">
        <f>IF(C108="","",COUNTIF(C114:AG114,"●"))</f>
        <v/>
      </c>
      <c r="AI114" s="228" t="str">
        <f>IF(C108="","",COUNTA(C109:AG109)-COUNTIF(C111:AG111,"")-COUNTIF(C114:AG114,"/"))</f>
        <v/>
      </c>
      <c r="AJ114" s="229" t="str">
        <f>IF(C108="","",IFERROR(AH114/AI114,""))</f>
        <v/>
      </c>
      <c r="AK114" s="230" t="str">
        <f>IF(C108="","",IF(AI114=0,"",IF(COUNTIFS(C110:AG110,"日",C114:AG114,"")+COUNTIFS(C110:AG110,"日",C114:AG114,"●")+COUNTIFS(C110:AG110,"土",C114:AG114,"")+COUNTIFS(C110:AG110,"土",C114:AG114,"●")&lt;=COUNTIF(C114:AG114,"●"),"○",IF(AH114/AI114&gt;=2/7,"○","-"))))</f>
        <v/>
      </c>
      <c r="AM114" s="227" t="str">
        <f>IF(C108="","",AM106+AH114)</f>
        <v/>
      </c>
      <c r="AN114" s="228" t="str">
        <f>IF(C108="","",AN106+AI114)</f>
        <v/>
      </c>
      <c r="AO114" s="229" t="str">
        <f>IFERROR(AM114/AN114,"")</f>
        <v/>
      </c>
      <c r="AP114" s="231" t="str">
        <f>IF(C108="","",IF(C116="",IF(AM114/AN114&gt;=2/7,"OK","NG"),""))</f>
        <v/>
      </c>
      <c r="AQ114" s="215"/>
    </row>
    <row r="115" spans="2:43" ht="18" customHeight="1" thickBot="1">
      <c r="AP115" s="224"/>
      <c r="AQ115" s="232"/>
    </row>
    <row r="116" spans="2:43" ht="16.899999999999999" customHeight="1">
      <c r="B116" s="210" t="str">
        <f>IF(C116="","","月")</f>
        <v/>
      </c>
      <c r="C116" s="496" t="str">
        <f>IFERROR(IF(EOMONTH(C108,0)+1&gt;$L$5,"",EOMONTH(C108,0)+1),"")</f>
        <v/>
      </c>
      <c r="D116" s="497"/>
      <c r="E116" s="497"/>
      <c r="F116" s="497"/>
      <c r="G116" s="497"/>
      <c r="H116" s="497"/>
      <c r="I116" s="497"/>
      <c r="J116" s="497"/>
      <c r="K116" s="497"/>
      <c r="L116" s="497"/>
      <c r="M116" s="497"/>
      <c r="N116" s="497"/>
      <c r="O116" s="497"/>
      <c r="P116" s="497"/>
      <c r="Q116" s="497"/>
      <c r="R116" s="497"/>
      <c r="S116" s="497"/>
      <c r="T116" s="497"/>
      <c r="U116" s="497"/>
      <c r="V116" s="497"/>
      <c r="W116" s="497"/>
      <c r="X116" s="497"/>
      <c r="Y116" s="497"/>
      <c r="Z116" s="497"/>
      <c r="AA116" s="497"/>
      <c r="AB116" s="497"/>
      <c r="AC116" s="497"/>
      <c r="AD116" s="497"/>
      <c r="AE116" s="497"/>
      <c r="AF116" s="497"/>
      <c r="AG116" s="497"/>
      <c r="AH116" s="498" t="str">
        <f>IF(C116="","","月単位")</f>
        <v/>
      </c>
      <c r="AI116" s="499"/>
      <c r="AJ116" s="499"/>
      <c r="AK116" s="500"/>
      <c r="AL116" s="501"/>
      <c r="AM116" s="498" t="str">
        <f>IF(C116="","","累計")</f>
        <v/>
      </c>
      <c r="AN116" s="499"/>
      <c r="AO116" s="499"/>
      <c r="AP116" s="500"/>
    </row>
    <row r="117" spans="2:43" ht="15" customHeight="1">
      <c r="B117" s="211" t="str">
        <f>IF(C116="","","日")</f>
        <v/>
      </c>
      <c r="C117" s="212" t="str">
        <f>IF($C116="","",IF($C116+COLUMN(C117)-COLUMN($B117)-1&gt;$L$5,"",IF($C116+COLUMN(C117)-COLUMN($B117)-1&gt;=EOMONTH($C116,0)+1,"",$C116+COLUMN(C117)-COLUMN($B117)-1)))</f>
        <v/>
      </c>
      <c r="D117" s="212" t="str">
        <f t="shared" ref="D117:AG117" si="39">IF($C116="","",IF($C116+COLUMN(D117)-COLUMN($B117)-1&gt;$L$5,"",IF($C116+COLUMN(D117)-COLUMN($B117)-1&gt;=EOMONTH($C116,0)+1,"",$C116+COLUMN(D117)-COLUMN($B117)-1)))</f>
        <v/>
      </c>
      <c r="E117" s="212" t="str">
        <f t="shared" si="39"/>
        <v/>
      </c>
      <c r="F117" s="212" t="str">
        <f t="shared" si="39"/>
        <v/>
      </c>
      <c r="G117" s="212" t="str">
        <f t="shared" si="39"/>
        <v/>
      </c>
      <c r="H117" s="212" t="str">
        <f t="shared" si="39"/>
        <v/>
      </c>
      <c r="I117" s="212" t="str">
        <f t="shared" si="39"/>
        <v/>
      </c>
      <c r="J117" s="212" t="str">
        <f t="shared" si="39"/>
        <v/>
      </c>
      <c r="K117" s="212" t="str">
        <f t="shared" si="39"/>
        <v/>
      </c>
      <c r="L117" s="212" t="str">
        <f t="shared" si="39"/>
        <v/>
      </c>
      <c r="M117" s="212" t="str">
        <f t="shared" si="39"/>
        <v/>
      </c>
      <c r="N117" s="212" t="str">
        <f t="shared" si="39"/>
        <v/>
      </c>
      <c r="O117" s="212" t="str">
        <f t="shared" si="39"/>
        <v/>
      </c>
      <c r="P117" s="212" t="str">
        <f t="shared" si="39"/>
        <v/>
      </c>
      <c r="Q117" s="212" t="str">
        <f t="shared" si="39"/>
        <v/>
      </c>
      <c r="R117" s="212" t="str">
        <f t="shared" si="39"/>
        <v/>
      </c>
      <c r="S117" s="212" t="str">
        <f t="shared" si="39"/>
        <v/>
      </c>
      <c r="T117" s="212" t="str">
        <f t="shared" si="39"/>
        <v/>
      </c>
      <c r="U117" s="212" t="str">
        <f t="shared" si="39"/>
        <v/>
      </c>
      <c r="V117" s="212" t="str">
        <f t="shared" si="39"/>
        <v/>
      </c>
      <c r="W117" s="212" t="str">
        <f t="shared" si="39"/>
        <v/>
      </c>
      <c r="X117" s="212" t="str">
        <f t="shared" si="39"/>
        <v/>
      </c>
      <c r="Y117" s="212" t="str">
        <f t="shared" si="39"/>
        <v/>
      </c>
      <c r="Z117" s="212" t="str">
        <f t="shared" si="39"/>
        <v/>
      </c>
      <c r="AA117" s="212" t="str">
        <f t="shared" si="39"/>
        <v/>
      </c>
      <c r="AB117" s="212" t="str">
        <f t="shared" si="39"/>
        <v/>
      </c>
      <c r="AC117" s="212" t="str">
        <f t="shared" si="39"/>
        <v/>
      </c>
      <c r="AD117" s="212" t="str">
        <f t="shared" si="39"/>
        <v/>
      </c>
      <c r="AE117" s="212" t="str">
        <f t="shared" si="39"/>
        <v/>
      </c>
      <c r="AF117" s="212" t="str">
        <f t="shared" si="39"/>
        <v/>
      </c>
      <c r="AG117" s="213" t="str">
        <f t="shared" si="39"/>
        <v/>
      </c>
      <c r="AH117" s="503" t="str">
        <f>IF(C116="","","　閉所日数計")</f>
        <v/>
      </c>
      <c r="AI117" s="504" t="str">
        <f>IF(C116="","","　対象日数計")</f>
        <v/>
      </c>
      <c r="AJ117" s="504" t="str">
        <f>IF(C116="","","　現場閉所率")</f>
        <v/>
      </c>
      <c r="AK117" s="505" t="str">
        <f>IF(C116="","","　達成状況")</f>
        <v/>
      </c>
      <c r="AL117" s="502"/>
      <c r="AM117" s="503" t="str">
        <f>IF(C116="","","　閉所日数計")</f>
        <v/>
      </c>
      <c r="AN117" s="504" t="str">
        <f>IF(C116="","","　対象日数計")</f>
        <v/>
      </c>
      <c r="AO117" s="504" t="str">
        <f>IF(C116="","","　現場閉所率")</f>
        <v/>
      </c>
      <c r="AP117" s="506" t="str">
        <f>IF(C116="","",IF(C124="","　達成状況",""))</f>
        <v/>
      </c>
    </row>
    <row r="118" spans="2:43" ht="15" customHeight="1">
      <c r="B118" s="211" t="str">
        <f>IF(C116="","","曜日")</f>
        <v/>
      </c>
      <c r="C118" s="214" t="str">
        <f>IFERROR(IF(COUNTIF(BD!$F$3:$F$281,'週休2日計画実績表 (記入例)'!C117)&gt;0,"休",IF(OR(WEEKDAY(C117)=1,WEEKDAY(C117)=7),TEXT(C117,"aaa"),IF(COUNTIF(BD!$B$3:$B$548,'週休2日計画実績表 (記入例)'!C117)&gt;0,"祝",'週休2日計画実績表 (記入例)'!C117))),"")</f>
        <v/>
      </c>
      <c r="D118" s="214" t="str">
        <f>IFERROR(IF(COUNTIF(BD!$F$3:$F$281,'週休2日計画実績表 (記入例)'!D117)&gt;0,"休",IF(OR(WEEKDAY(D117)=1,WEEKDAY(D117)=7),TEXT(D117,"aaa"),IF(COUNTIF(BD!$B$3:$B$548,'週休2日計画実績表 (記入例)'!D117)&gt;0,"祝",'週休2日計画実績表 (記入例)'!D117))),"")</f>
        <v/>
      </c>
      <c r="E118" s="214" t="str">
        <f>IFERROR(IF(COUNTIF(BD!$F$3:$F$281,'週休2日計画実績表 (記入例)'!E117)&gt;0,"休",IF(OR(WEEKDAY(E117)=1,WEEKDAY(E117)=7),TEXT(E117,"aaa"),IF(COUNTIF(BD!$B$3:$B$548,'週休2日計画実績表 (記入例)'!E117)&gt;0,"祝",'週休2日計画実績表 (記入例)'!E117))),"")</f>
        <v/>
      </c>
      <c r="F118" s="214" t="str">
        <f>IFERROR(IF(COUNTIF(BD!$F$3:$F$281,'週休2日計画実績表 (記入例)'!F117)&gt;0,"休",IF(OR(WEEKDAY(F117)=1,WEEKDAY(F117)=7),TEXT(F117,"aaa"),IF(COUNTIF(BD!$B$3:$B$548,'週休2日計画実績表 (記入例)'!F117)&gt;0,"祝",'週休2日計画実績表 (記入例)'!F117))),"")</f>
        <v/>
      </c>
      <c r="G118" s="214" t="str">
        <f>IFERROR(IF(COUNTIF(BD!$F$3:$F$281,'週休2日計画実績表 (記入例)'!G117)&gt;0,"休",IF(OR(WEEKDAY(G117)=1,WEEKDAY(G117)=7),TEXT(G117,"aaa"),IF(COUNTIF(BD!$B$3:$B$548,'週休2日計画実績表 (記入例)'!G117)&gt;0,"祝",'週休2日計画実績表 (記入例)'!G117))),"")</f>
        <v/>
      </c>
      <c r="H118" s="214" t="str">
        <f>IFERROR(IF(COUNTIF(BD!$F$3:$F$281,'週休2日計画実績表 (記入例)'!H117)&gt;0,"休",IF(OR(WEEKDAY(H117)=1,WEEKDAY(H117)=7),TEXT(H117,"aaa"),IF(COUNTIF(BD!$B$3:$B$548,'週休2日計画実績表 (記入例)'!H117)&gt;0,"祝",'週休2日計画実績表 (記入例)'!H117))),"")</f>
        <v/>
      </c>
      <c r="I118" s="214" t="str">
        <f>IFERROR(IF(COUNTIF(BD!$F$3:$F$281,'週休2日計画実績表 (記入例)'!I117)&gt;0,"休",IF(OR(WEEKDAY(I117)=1,WEEKDAY(I117)=7),TEXT(I117,"aaa"),IF(COUNTIF(BD!$B$3:$B$548,'週休2日計画実績表 (記入例)'!I117)&gt;0,"祝",'週休2日計画実績表 (記入例)'!I117))),"")</f>
        <v/>
      </c>
      <c r="J118" s="214" t="str">
        <f>IFERROR(IF(COUNTIF(BD!$F$3:$F$281,'週休2日計画実績表 (記入例)'!J117)&gt;0,"休",IF(OR(WEEKDAY(J117)=1,WEEKDAY(J117)=7),TEXT(J117,"aaa"),IF(COUNTIF(BD!$B$3:$B$548,'週休2日計画実績表 (記入例)'!J117)&gt;0,"祝",'週休2日計画実績表 (記入例)'!J117))),"")</f>
        <v/>
      </c>
      <c r="K118" s="214" t="str">
        <f>IFERROR(IF(COUNTIF(BD!$F$3:$F$281,'週休2日計画実績表 (記入例)'!K117)&gt;0,"休",IF(OR(WEEKDAY(K117)=1,WEEKDAY(K117)=7),TEXT(K117,"aaa"),IF(COUNTIF(BD!$B$3:$B$548,'週休2日計画実績表 (記入例)'!K117)&gt;0,"祝",'週休2日計画実績表 (記入例)'!K117))),"")</f>
        <v/>
      </c>
      <c r="L118" s="214" t="str">
        <f>IFERROR(IF(COUNTIF(BD!$F$3:$F$281,'週休2日計画実績表 (記入例)'!L117)&gt;0,"休",IF(OR(WEEKDAY(L117)=1,WEEKDAY(L117)=7),TEXT(L117,"aaa"),IF(COUNTIF(BD!$B$3:$B$548,'週休2日計画実績表 (記入例)'!L117)&gt;0,"祝",'週休2日計画実績表 (記入例)'!L117))),"")</f>
        <v/>
      </c>
      <c r="M118" s="214" t="str">
        <f>IFERROR(IF(COUNTIF(BD!$F$3:$F$281,'週休2日計画実績表 (記入例)'!M117)&gt;0,"休",IF(OR(WEEKDAY(M117)=1,WEEKDAY(M117)=7),TEXT(M117,"aaa"),IF(COUNTIF(BD!$B$3:$B$548,'週休2日計画実績表 (記入例)'!M117)&gt;0,"祝",'週休2日計画実績表 (記入例)'!M117))),"")</f>
        <v/>
      </c>
      <c r="N118" s="214" t="str">
        <f>IFERROR(IF(COUNTIF(BD!$F$3:$F$281,'週休2日計画実績表 (記入例)'!N117)&gt;0,"休",IF(OR(WEEKDAY(N117)=1,WEEKDAY(N117)=7),TEXT(N117,"aaa"),IF(COUNTIF(BD!$B$3:$B$548,'週休2日計画実績表 (記入例)'!N117)&gt;0,"祝",'週休2日計画実績表 (記入例)'!N117))),"")</f>
        <v/>
      </c>
      <c r="O118" s="214" t="str">
        <f>IFERROR(IF(COUNTIF(BD!$F$3:$F$281,'週休2日計画実績表 (記入例)'!O117)&gt;0,"休",IF(OR(WEEKDAY(O117)=1,WEEKDAY(O117)=7),TEXT(O117,"aaa"),IF(COUNTIF(BD!$B$3:$B$548,'週休2日計画実績表 (記入例)'!O117)&gt;0,"祝",'週休2日計画実績表 (記入例)'!O117))),"")</f>
        <v/>
      </c>
      <c r="P118" s="214" t="str">
        <f>IFERROR(IF(COUNTIF(BD!$F$3:$F$281,'週休2日計画実績表 (記入例)'!P117)&gt;0,"休",IF(OR(WEEKDAY(P117)=1,WEEKDAY(P117)=7),TEXT(P117,"aaa"),IF(COUNTIF(BD!$B$3:$B$548,'週休2日計画実績表 (記入例)'!P117)&gt;0,"祝",'週休2日計画実績表 (記入例)'!P117))),"")</f>
        <v/>
      </c>
      <c r="Q118" s="214" t="str">
        <f>IFERROR(IF(COUNTIF(BD!$F$3:$F$281,'週休2日計画実績表 (記入例)'!Q117)&gt;0,"休",IF(OR(WEEKDAY(Q117)=1,WEEKDAY(Q117)=7),TEXT(Q117,"aaa"),IF(COUNTIF(BD!$B$3:$B$548,'週休2日計画実績表 (記入例)'!Q117)&gt;0,"祝",'週休2日計画実績表 (記入例)'!Q117))),"")</f>
        <v/>
      </c>
      <c r="R118" s="214" t="str">
        <f>IFERROR(IF(COUNTIF(BD!$F$3:$F$281,'週休2日計画実績表 (記入例)'!R117)&gt;0,"休",IF(OR(WEEKDAY(R117)=1,WEEKDAY(R117)=7),TEXT(R117,"aaa"),IF(COUNTIF(BD!$B$3:$B$548,'週休2日計画実績表 (記入例)'!R117)&gt;0,"祝",'週休2日計画実績表 (記入例)'!R117))),"")</f>
        <v/>
      </c>
      <c r="S118" s="214" t="str">
        <f>IFERROR(IF(COUNTIF(BD!$F$3:$F$281,'週休2日計画実績表 (記入例)'!S117)&gt;0,"休",IF(OR(WEEKDAY(S117)=1,WEEKDAY(S117)=7),TEXT(S117,"aaa"),IF(COUNTIF(BD!$B$3:$B$548,'週休2日計画実績表 (記入例)'!S117)&gt;0,"祝",'週休2日計画実績表 (記入例)'!S117))),"")</f>
        <v/>
      </c>
      <c r="T118" s="214" t="str">
        <f>IFERROR(IF(COUNTIF(BD!$F$3:$F$281,'週休2日計画実績表 (記入例)'!T117)&gt;0,"休",IF(OR(WEEKDAY(T117)=1,WEEKDAY(T117)=7),TEXT(T117,"aaa"),IF(COUNTIF(BD!$B$3:$B$548,'週休2日計画実績表 (記入例)'!T117)&gt;0,"祝",'週休2日計画実績表 (記入例)'!T117))),"")</f>
        <v/>
      </c>
      <c r="U118" s="214" t="str">
        <f>IFERROR(IF(COUNTIF(BD!$F$3:$F$281,'週休2日計画実績表 (記入例)'!U117)&gt;0,"休",IF(OR(WEEKDAY(U117)=1,WEEKDAY(U117)=7),TEXT(U117,"aaa"),IF(COUNTIF(BD!$B$3:$B$548,'週休2日計画実績表 (記入例)'!U117)&gt;0,"祝",'週休2日計画実績表 (記入例)'!U117))),"")</f>
        <v/>
      </c>
      <c r="V118" s="214" t="str">
        <f>IFERROR(IF(COUNTIF(BD!$F$3:$F$281,'週休2日計画実績表 (記入例)'!V117)&gt;0,"休",IF(OR(WEEKDAY(V117)=1,WEEKDAY(V117)=7),TEXT(V117,"aaa"),IF(COUNTIF(BD!$B$3:$B$548,'週休2日計画実績表 (記入例)'!V117)&gt;0,"祝",'週休2日計画実績表 (記入例)'!V117))),"")</f>
        <v/>
      </c>
      <c r="W118" s="214" t="str">
        <f>IFERROR(IF(COUNTIF(BD!$F$3:$F$281,'週休2日計画実績表 (記入例)'!W117)&gt;0,"休",IF(OR(WEEKDAY(W117)=1,WEEKDAY(W117)=7),TEXT(W117,"aaa"),IF(COUNTIF(BD!$B$3:$B$548,'週休2日計画実績表 (記入例)'!W117)&gt;0,"祝",'週休2日計画実績表 (記入例)'!W117))),"")</f>
        <v/>
      </c>
      <c r="X118" s="214" t="str">
        <f>IFERROR(IF(COUNTIF(BD!$F$3:$F$281,'週休2日計画実績表 (記入例)'!X117)&gt;0,"休",IF(OR(WEEKDAY(X117)=1,WEEKDAY(X117)=7),TEXT(X117,"aaa"),IF(COUNTIF(BD!$B$3:$B$548,'週休2日計画実績表 (記入例)'!X117)&gt;0,"祝",'週休2日計画実績表 (記入例)'!X117))),"")</f>
        <v/>
      </c>
      <c r="Y118" s="214" t="str">
        <f>IFERROR(IF(COUNTIF(BD!$F$3:$F$281,'週休2日計画実績表 (記入例)'!Y117)&gt;0,"休",IF(OR(WEEKDAY(Y117)=1,WEEKDAY(Y117)=7),TEXT(Y117,"aaa"),IF(COUNTIF(BD!$B$3:$B$548,'週休2日計画実績表 (記入例)'!Y117)&gt;0,"祝",'週休2日計画実績表 (記入例)'!Y117))),"")</f>
        <v/>
      </c>
      <c r="Z118" s="214" t="str">
        <f>IFERROR(IF(COUNTIF(BD!$F$3:$F$281,'週休2日計画実績表 (記入例)'!Z117)&gt;0,"休",IF(OR(WEEKDAY(Z117)=1,WEEKDAY(Z117)=7),TEXT(Z117,"aaa"),IF(COUNTIF(BD!$B$3:$B$548,'週休2日計画実績表 (記入例)'!Z117)&gt;0,"祝",'週休2日計画実績表 (記入例)'!Z117))),"")</f>
        <v/>
      </c>
      <c r="AA118" s="214" t="str">
        <f>IFERROR(IF(COUNTIF(BD!$F$3:$F$281,'週休2日計画実績表 (記入例)'!AA117)&gt;0,"休",IF(OR(WEEKDAY(AA117)=1,WEEKDAY(AA117)=7),TEXT(AA117,"aaa"),IF(COUNTIF(BD!$B$3:$B$548,'週休2日計画実績表 (記入例)'!AA117)&gt;0,"祝",'週休2日計画実績表 (記入例)'!AA117))),"")</f>
        <v/>
      </c>
      <c r="AB118" s="214" t="str">
        <f>IFERROR(IF(COUNTIF(BD!$F$3:$F$281,'週休2日計画実績表 (記入例)'!AB117)&gt;0,"休",IF(OR(WEEKDAY(AB117)=1,WEEKDAY(AB117)=7),TEXT(AB117,"aaa"),IF(COUNTIF(BD!$B$3:$B$548,'週休2日計画実績表 (記入例)'!AB117)&gt;0,"祝",'週休2日計画実績表 (記入例)'!AB117))),"")</f>
        <v/>
      </c>
      <c r="AC118" s="214" t="str">
        <f>IFERROR(IF(COUNTIF(BD!$F$3:$F$281,'週休2日計画実績表 (記入例)'!AC117)&gt;0,"休",IF(OR(WEEKDAY(AC117)=1,WEEKDAY(AC117)=7),TEXT(AC117,"aaa"),IF(COUNTIF(BD!$B$3:$B$548,'週休2日計画実績表 (記入例)'!AC117)&gt;0,"祝",'週休2日計画実績表 (記入例)'!AC117))),"")</f>
        <v/>
      </c>
      <c r="AD118" s="214" t="str">
        <f>IFERROR(IF(COUNTIF(BD!$F$3:$F$281,'週休2日計画実績表 (記入例)'!AD117)&gt;0,"休",IF(OR(WEEKDAY(AD117)=1,WEEKDAY(AD117)=7),TEXT(AD117,"aaa"),IF(COUNTIF(BD!$B$3:$B$548,'週休2日計画実績表 (記入例)'!AD117)&gt;0,"祝",'週休2日計画実績表 (記入例)'!AD117))),"")</f>
        <v/>
      </c>
      <c r="AE118" s="214" t="str">
        <f>IFERROR(IF(COUNTIF(BD!$F$3:$F$281,'週休2日計画実績表 (記入例)'!AE117)&gt;0,"休",IF(OR(WEEKDAY(AE117)=1,WEEKDAY(AE117)=7),TEXT(AE117,"aaa"),IF(COUNTIF(BD!$B$3:$B$548,'週休2日計画実績表 (記入例)'!AE117)&gt;0,"祝",'週休2日計画実績表 (記入例)'!AE117))),"")</f>
        <v/>
      </c>
      <c r="AF118" s="214" t="str">
        <f>IFERROR(IF(COUNTIF(BD!$F$3:$F$281,'週休2日計画実績表 (記入例)'!AF117)&gt;0,"休",IF(OR(WEEKDAY(AF117)=1,WEEKDAY(AF117)=7),TEXT(AF117,"aaa"),IF(COUNTIF(BD!$B$3:$B$548,'週休2日計画実績表 (記入例)'!AF117)&gt;0,"祝",'週休2日計画実績表 (記入例)'!AF117))),"")</f>
        <v/>
      </c>
      <c r="AG118" s="233" t="str">
        <f>IFERROR(IF(COUNTIF(BD!$F$3:$F$281,'週休2日計画実績表 (記入例)'!AG117)&gt;0,"休",IF(OR(WEEKDAY(AG117)=1,WEEKDAY(AG117)=7),TEXT(AG117,"aaa"),IF(COUNTIF(BD!$B$3:$B$548,'週休2日計画実績表 (記入例)'!AG117)&gt;0,"祝",'週休2日計画実績表 (記入例)'!AG117))),"")</f>
        <v/>
      </c>
      <c r="AH118" s="503"/>
      <c r="AI118" s="504"/>
      <c r="AJ118" s="504"/>
      <c r="AK118" s="505"/>
      <c r="AL118" s="502"/>
      <c r="AM118" s="503"/>
      <c r="AN118" s="504"/>
      <c r="AO118" s="504"/>
      <c r="AP118" s="506"/>
      <c r="AQ118" s="215"/>
    </row>
    <row r="119" spans="2:43" ht="15" hidden="1" customHeight="1">
      <c r="B119" s="211"/>
      <c r="C119" s="214" t="str">
        <f t="shared" ref="C119:F119" si="40">IF(OR(C118="",C118="休"),"","有")</f>
        <v/>
      </c>
      <c r="D119" s="214" t="str">
        <f t="shared" si="40"/>
        <v/>
      </c>
      <c r="E119" s="214" t="str">
        <f t="shared" si="40"/>
        <v/>
      </c>
      <c r="F119" s="214" t="str">
        <f t="shared" si="40"/>
        <v/>
      </c>
      <c r="G119" s="214" t="str">
        <f>IF(OR(G118="",G118="休"),"","有")</f>
        <v/>
      </c>
      <c r="H119" s="214" t="str">
        <f t="shared" ref="H119:AG119" si="41">IF(OR(H118="",H118="休"),"","有")</f>
        <v/>
      </c>
      <c r="I119" s="214" t="str">
        <f t="shared" si="41"/>
        <v/>
      </c>
      <c r="J119" s="214" t="str">
        <f t="shared" si="41"/>
        <v/>
      </c>
      <c r="K119" s="214" t="str">
        <f t="shared" si="41"/>
        <v/>
      </c>
      <c r="L119" s="214" t="str">
        <f t="shared" si="41"/>
        <v/>
      </c>
      <c r="M119" s="214" t="str">
        <f t="shared" si="41"/>
        <v/>
      </c>
      <c r="N119" s="214" t="str">
        <f t="shared" si="41"/>
        <v/>
      </c>
      <c r="O119" s="214" t="str">
        <f t="shared" si="41"/>
        <v/>
      </c>
      <c r="P119" s="214" t="str">
        <f t="shared" si="41"/>
        <v/>
      </c>
      <c r="Q119" s="214" t="str">
        <f t="shared" si="41"/>
        <v/>
      </c>
      <c r="R119" s="214" t="str">
        <f t="shared" si="41"/>
        <v/>
      </c>
      <c r="S119" s="214" t="str">
        <f t="shared" si="41"/>
        <v/>
      </c>
      <c r="T119" s="214" t="str">
        <f t="shared" si="41"/>
        <v/>
      </c>
      <c r="U119" s="214" t="str">
        <f t="shared" si="41"/>
        <v/>
      </c>
      <c r="V119" s="214" t="str">
        <f t="shared" si="41"/>
        <v/>
      </c>
      <c r="W119" s="214" t="str">
        <f t="shared" si="41"/>
        <v/>
      </c>
      <c r="X119" s="214" t="str">
        <f t="shared" si="41"/>
        <v/>
      </c>
      <c r="Y119" s="214" t="str">
        <f t="shared" si="41"/>
        <v/>
      </c>
      <c r="Z119" s="214" t="str">
        <f t="shared" si="41"/>
        <v/>
      </c>
      <c r="AA119" s="214" t="str">
        <f t="shared" si="41"/>
        <v/>
      </c>
      <c r="AB119" s="214" t="str">
        <f t="shared" si="41"/>
        <v/>
      </c>
      <c r="AC119" s="214" t="str">
        <f t="shared" si="41"/>
        <v/>
      </c>
      <c r="AD119" s="214" t="str">
        <f t="shared" si="41"/>
        <v/>
      </c>
      <c r="AE119" s="214" t="str">
        <f t="shared" si="41"/>
        <v/>
      </c>
      <c r="AF119" s="214" t="str">
        <f t="shared" si="41"/>
        <v/>
      </c>
      <c r="AG119" s="233" t="str">
        <f t="shared" si="41"/>
        <v/>
      </c>
      <c r="AH119" s="503"/>
      <c r="AI119" s="504"/>
      <c r="AJ119" s="504"/>
      <c r="AK119" s="505"/>
      <c r="AL119" s="502"/>
      <c r="AM119" s="503"/>
      <c r="AN119" s="504"/>
      <c r="AO119" s="504"/>
      <c r="AP119" s="506"/>
      <c r="AQ119" s="215"/>
    </row>
    <row r="120" spans="2:43" s="220" customFormat="1" ht="60" customHeight="1">
      <c r="B120" s="216" t="str">
        <f>IF(C116="","","行事")</f>
        <v/>
      </c>
      <c r="C120" s="217"/>
      <c r="D120" s="217"/>
      <c r="E120" s="217"/>
      <c r="F120" s="217"/>
      <c r="G120" s="217"/>
      <c r="H120" s="217"/>
      <c r="I120" s="217"/>
      <c r="J120" s="217"/>
      <c r="K120" s="217"/>
      <c r="L120" s="217"/>
      <c r="M120" s="217"/>
      <c r="N120" s="217"/>
      <c r="O120" s="217"/>
      <c r="P120" s="217"/>
      <c r="Q120" s="217"/>
      <c r="R120" s="217"/>
      <c r="S120" s="217"/>
      <c r="T120" s="217"/>
      <c r="U120" s="217"/>
      <c r="V120" s="217"/>
      <c r="W120" s="217"/>
      <c r="X120" s="217"/>
      <c r="Y120" s="217"/>
      <c r="Z120" s="217"/>
      <c r="AA120" s="217"/>
      <c r="AB120" s="217"/>
      <c r="AC120" s="217"/>
      <c r="AD120" s="217"/>
      <c r="AE120" s="217"/>
      <c r="AF120" s="217"/>
      <c r="AG120" s="218"/>
      <c r="AH120" s="503"/>
      <c r="AI120" s="504"/>
      <c r="AJ120" s="504"/>
      <c r="AK120" s="505"/>
      <c r="AL120" s="502"/>
      <c r="AM120" s="503"/>
      <c r="AN120" s="504"/>
      <c r="AO120" s="504"/>
      <c r="AP120" s="506"/>
      <c r="AQ120" s="219"/>
    </row>
    <row r="121" spans="2:43" s="224" customFormat="1" ht="15" customHeight="1">
      <c r="B121" s="211" t="str">
        <f>IF(C116="","","計画")</f>
        <v/>
      </c>
      <c r="C121" s="221"/>
      <c r="D121" s="221"/>
      <c r="E121" s="221"/>
      <c r="F121" s="221"/>
      <c r="G121" s="221"/>
      <c r="H121" s="221"/>
      <c r="I121" s="221"/>
      <c r="J121" s="221"/>
      <c r="K121" s="221"/>
      <c r="L121" s="221"/>
      <c r="M121" s="221"/>
      <c r="N121" s="221"/>
      <c r="O121" s="221"/>
      <c r="P121" s="221"/>
      <c r="Q121" s="221"/>
      <c r="R121" s="221"/>
      <c r="S121" s="221"/>
      <c r="T121" s="221"/>
      <c r="U121" s="221"/>
      <c r="V121" s="221"/>
      <c r="W121" s="221"/>
      <c r="X121" s="221"/>
      <c r="Y121" s="221"/>
      <c r="Z121" s="221"/>
      <c r="AA121" s="221"/>
      <c r="AB121" s="221"/>
      <c r="AC121" s="221"/>
      <c r="AD121" s="221"/>
      <c r="AE121" s="221"/>
      <c r="AF121" s="221"/>
      <c r="AG121" s="235"/>
      <c r="AH121" s="211" t="str">
        <f>IF(C116="","",COUNTIF(C121:AG121,"○"))</f>
        <v/>
      </c>
      <c r="AI121" s="221" t="str">
        <f>IF(C116="","",COUNTA(C117:AG117)-COUNTIF(C119:AG119,"")-COUNTIF(C121:AG121,"/"))</f>
        <v/>
      </c>
      <c r="AJ121" s="222" t="str">
        <f>IF(C116="","",IFERROR(AH121/AI121,""))</f>
        <v/>
      </c>
      <c r="AK121" s="223" t="str">
        <f>IF(C116="","",IF(AI121=0,"",IF(COUNTIFS(C118:AG118,"日",C121:AG121,"")+COUNTIFS(C118:AG118,"日",C121:AG121,"○")+COUNTIFS(C118:AG118,"土",C121:AG121,"")+COUNTIFS(C118:AG118,"土",C121:AG121,"○")&lt;=COUNTIF(C121:AG121,"○"),"○",IF(AH121/AI121&gt;=2/7,"○","-"))))</f>
        <v/>
      </c>
      <c r="AM121" s="211" t="str">
        <f>IF(C116="","",AM113+AH121)</f>
        <v/>
      </c>
      <c r="AN121" s="221" t="str">
        <f>IF(C116="","",AN113+AI121)</f>
        <v/>
      </c>
      <c r="AO121" s="222" t="str">
        <f>IFERROR(AM121/AN121,"")</f>
        <v/>
      </c>
      <c r="AP121" s="225" t="str">
        <f>IF(C116="","",IF(C124="",IF(AM121/AN121&gt;=2/7,"OK","NG"),""))</f>
        <v/>
      </c>
      <c r="AQ121" s="226"/>
    </row>
    <row r="122" spans="2:43" s="224" customFormat="1" ht="15" customHeight="1" thickBot="1">
      <c r="B122" s="227" t="str">
        <f>IF(C116="","","実施")</f>
        <v/>
      </c>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34"/>
      <c r="AH122" s="227" t="str">
        <f>IF(C116="","",COUNTIF(C122:AG122,"●"))</f>
        <v/>
      </c>
      <c r="AI122" s="228" t="str">
        <f>IF(C116="","",COUNTA(C117:AG117)-COUNTIF(C119:AG119,"")-COUNTIF(C122:AG122,"/"))</f>
        <v/>
      </c>
      <c r="AJ122" s="229" t="str">
        <f>IF(C116="","",IFERROR(AH122/AI122,""))</f>
        <v/>
      </c>
      <c r="AK122" s="230" t="str">
        <f>IF(C116="","",IF(AI122=0,"",IF(COUNTIFS(C118:AG118,"日",C122:AG122,"")+COUNTIFS(C118:AG118,"日",C122:AG122,"●")+COUNTIFS(C118:AG118,"土",C122:AG122,"")+COUNTIFS(C118:AG118,"土",C122:AG122,"●")&lt;=COUNTIF(C122:AG122,"●"),"○",IF(AH122/AI122&gt;=2/7,"○","-"))))</f>
        <v/>
      </c>
      <c r="AM122" s="227" t="str">
        <f>IF(C116="","",AM114+AH122)</f>
        <v/>
      </c>
      <c r="AN122" s="228" t="str">
        <f>IF(C116="","",AN114+AI122)</f>
        <v/>
      </c>
      <c r="AO122" s="229" t="str">
        <f>IFERROR(AM122/AN122,"")</f>
        <v/>
      </c>
      <c r="AP122" s="231" t="str">
        <f>IF(C116="","",IF(C124="",IF(AM122/AN122&gt;=2/7,"OK","NG"),""))</f>
        <v/>
      </c>
      <c r="AQ122" s="215"/>
    </row>
    <row r="123" spans="2:43" ht="18" customHeight="1" thickBot="1">
      <c r="AP123" s="224"/>
      <c r="AQ123" s="232"/>
    </row>
    <row r="124" spans="2:43" ht="16.899999999999999" customHeight="1">
      <c r="B124" s="210" t="str">
        <f>IF(C124="","","月")</f>
        <v/>
      </c>
      <c r="C124" s="496" t="str">
        <f>IFERROR(IF(EOMONTH(C116,0)+1&gt;$L$5,"",EOMONTH(C116,0)+1),"")</f>
        <v/>
      </c>
      <c r="D124" s="497"/>
      <c r="E124" s="497"/>
      <c r="F124" s="497"/>
      <c r="G124" s="497"/>
      <c r="H124" s="497"/>
      <c r="I124" s="497"/>
      <c r="J124" s="497"/>
      <c r="K124" s="497"/>
      <c r="L124" s="497"/>
      <c r="M124" s="497"/>
      <c r="N124" s="497"/>
      <c r="O124" s="497"/>
      <c r="P124" s="497"/>
      <c r="Q124" s="497"/>
      <c r="R124" s="497"/>
      <c r="S124" s="497"/>
      <c r="T124" s="497"/>
      <c r="U124" s="497"/>
      <c r="V124" s="497"/>
      <c r="W124" s="497"/>
      <c r="X124" s="497"/>
      <c r="Y124" s="497"/>
      <c r="Z124" s="497"/>
      <c r="AA124" s="497"/>
      <c r="AB124" s="497"/>
      <c r="AC124" s="497"/>
      <c r="AD124" s="497"/>
      <c r="AE124" s="497"/>
      <c r="AF124" s="497"/>
      <c r="AG124" s="497"/>
      <c r="AH124" s="498" t="str">
        <f>IF(C124="","","月単位")</f>
        <v/>
      </c>
      <c r="AI124" s="499"/>
      <c r="AJ124" s="499"/>
      <c r="AK124" s="500"/>
      <c r="AL124" s="501"/>
      <c r="AM124" s="498" t="str">
        <f>IF(C124="","","累計")</f>
        <v/>
      </c>
      <c r="AN124" s="499"/>
      <c r="AO124" s="499"/>
      <c r="AP124" s="500"/>
    </row>
    <row r="125" spans="2:43" ht="15" customHeight="1">
      <c r="B125" s="211" t="str">
        <f>IF(C124="","","日")</f>
        <v/>
      </c>
      <c r="C125" s="212" t="str">
        <f>IF($C124="","",IF($C124+COLUMN(C125)-COLUMN($B125)-1&gt;$L$5,"",IF($C124+COLUMN(C125)-COLUMN($B125)-1&gt;=EOMONTH($C124,0)+1,"",$C124+COLUMN(C125)-COLUMN($B125)-1)))</f>
        <v/>
      </c>
      <c r="D125" s="212" t="str">
        <f t="shared" ref="D125:AG125" si="42">IF($C124="","",IF($C124+COLUMN(D125)-COLUMN($B125)-1&gt;$L$5,"",IF($C124+COLUMN(D125)-COLUMN($B125)-1&gt;=EOMONTH($C124,0)+1,"",$C124+COLUMN(D125)-COLUMN($B125)-1)))</f>
        <v/>
      </c>
      <c r="E125" s="212" t="str">
        <f t="shared" si="42"/>
        <v/>
      </c>
      <c r="F125" s="212" t="str">
        <f t="shared" si="42"/>
        <v/>
      </c>
      <c r="G125" s="212" t="str">
        <f t="shared" si="42"/>
        <v/>
      </c>
      <c r="H125" s="212" t="str">
        <f t="shared" si="42"/>
        <v/>
      </c>
      <c r="I125" s="212" t="str">
        <f t="shared" si="42"/>
        <v/>
      </c>
      <c r="J125" s="212" t="str">
        <f t="shared" si="42"/>
        <v/>
      </c>
      <c r="K125" s="212" t="str">
        <f t="shared" si="42"/>
        <v/>
      </c>
      <c r="L125" s="212" t="str">
        <f t="shared" si="42"/>
        <v/>
      </c>
      <c r="M125" s="212" t="str">
        <f t="shared" si="42"/>
        <v/>
      </c>
      <c r="N125" s="212" t="str">
        <f t="shared" si="42"/>
        <v/>
      </c>
      <c r="O125" s="212" t="str">
        <f t="shared" si="42"/>
        <v/>
      </c>
      <c r="P125" s="212" t="str">
        <f t="shared" si="42"/>
        <v/>
      </c>
      <c r="Q125" s="212" t="str">
        <f t="shared" si="42"/>
        <v/>
      </c>
      <c r="R125" s="212" t="str">
        <f t="shared" si="42"/>
        <v/>
      </c>
      <c r="S125" s="212" t="str">
        <f t="shared" si="42"/>
        <v/>
      </c>
      <c r="T125" s="212" t="str">
        <f t="shared" si="42"/>
        <v/>
      </c>
      <c r="U125" s="212" t="str">
        <f t="shared" si="42"/>
        <v/>
      </c>
      <c r="V125" s="212" t="str">
        <f t="shared" si="42"/>
        <v/>
      </c>
      <c r="W125" s="212" t="str">
        <f t="shared" si="42"/>
        <v/>
      </c>
      <c r="X125" s="212" t="str">
        <f t="shared" si="42"/>
        <v/>
      </c>
      <c r="Y125" s="212" t="str">
        <f t="shared" si="42"/>
        <v/>
      </c>
      <c r="Z125" s="212" t="str">
        <f t="shared" si="42"/>
        <v/>
      </c>
      <c r="AA125" s="212" t="str">
        <f t="shared" si="42"/>
        <v/>
      </c>
      <c r="AB125" s="212" t="str">
        <f t="shared" si="42"/>
        <v/>
      </c>
      <c r="AC125" s="212" t="str">
        <f t="shared" si="42"/>
        <v/>
      </c>
      <c r="AD125" s="212" t="str">
        <f t="shared" si="42"/>
        <v/>
      </c>
      <c r="AE125" s="212" t="str">
        <f t="shared" si="42"/>
        <v/>
      </c>
      <c r="AF125" s="212" t="str">
        <f t="shared" si="42"/>
        <v/>
      </c>
      <c r="AG125" s="213" t="str">
        <f t="shared" si="42"/>
        <v/>
      </c>
      <c r="AH125" s="503" t="str">
        <f>IF(C124="","","　閉所日数計")</f>
        <v/>
      </c>
      <c r="AI125" s="504" t="str">
        <f>IF(C124="","","　対象日数計")</f>
        <v/>
      </c>
      <c r="AJ125" s="504" t="str">
        <f>IF(C124="","","　現場閉所率")</f>
        <v/>
      </c>
      <c r="AK125" s="505" t="str">
        <f>IF(C124="","","　達成状況")</f>
        <v/>
      </c>
      <c r="AL125" s="502"/>
      <c r="AM125" s="503" t="str">
        <f>IF(C124="","","　閉所日数計")</f>
        <v/>
      </c>
      <c r="AN125" s="504" t="str">
        <f>IF(C124="","","　対象日数計")</f>
        <v/>
      </c>
      <c r="AO125" s="504" t="str">
        <f>IF(C124="","","　現場閉所率")</f>
        <v/>
      </c>
      <c r="AP125" s="506" t="str">
        <f>IF(C124="","",IF(C132="","　達成状況",""))</f>
        <v/>
      </c>
    </row>
    <row r="126" spans="2:43" ht="15" customHeight="1">
      <c r="B126" s="211" t="str">
        <f>IF(C124="","","曜日")</f>
        <v/>
      </c>
      <c r="C126" s="214" t="str">
        <f>IFERROR(IF(COUNTIF(BD!$F$3:$F$281,'週休2日計画実績表 (記入例)'!C125)&gt;0,"休",IF(OR(WEEKDAY(C125)=1,WEEKDAY(C125)=7),TEXT(C125,"aaa"),IF(COUNTIF(BD!$B$3:$B$548,'週休2日計画実績表 (記入例)'!C125)&gt;0,"祝",'週休2日計画実績表 (記入例)'!C125))),"")</f>
        <v/>
      </c>
      <c r="D126" s="214" t="str">
        <f>IFERROR(IF(COUNTIF(BD!$F$3:$F$281,'週休2日計画実績表 (記入例)'!D125)&gt;0,"休",IF(OR(WEEKDAY(D125)=1,WEEKDAY(D125)=7),TEXT(D125,"aaa"),IF(COUNTIF(BD!$B$3:$B$548,'週休2日計画実績表 (記入例)'!D125)&gt;0,"祝",'週休2日計画実績表 (記入例)'!D125))),"")</f>
        <v/>
      </c>
      <c r="E126" s="214" t="str">
        <f>IFERROR(IF(COUNTIF(BD!$F$3:$F$281,'週休2日計画実績表 (記入例)'!E125)&gt;0,"休",IF(OR(WEEKDAY(E125)=1,WEEKDAY(E125)=7),TEXT(E125,"aaa"),IF(COUNTIF(BD!$B$3:$B$548,'週休2日計画実績表 (記入例)'!E125)&gt;0,"祝",'週休2日計画実績表 (記入例)'!E125))),"")</f>
        <v/>
      </c>
      <c r="F126" s="214" t="str">
        <f>IFERROR(IF(COUNTIF(BD!$F$3:$F$281,'週休2日計画実績表 (記入例)'!F125)&gt;0,"休",IF(OR(WEEKDAY(F125)=1,WEEKDAY(F125)=7),TEXT(F125,"aaa"),IF(COUNTIF(BD!$B$3:$B$548,'週休2日計画実績表 (記入例)'!F125)&gt;0,"祝",'週休2日計画実績表 (記入例)'!F125))),"")</f>
        <v/>
      </c>
      <c r="G126" s="214" t="str">
        <f>IFERROR(IF(COUNTIF(BD!$F$3:$F$281,'週休2日計画実績表 (記入例)'!G125)&gt;0,"休",IF(OR(WEEKDAY(G125)=1,WEEKDAY(G125)=7),TEXT(G125,"aaa"),IF(COUNTIF(BD!$B$3:$B$548,'週休2日計画実績表 (記入例)'!G125)&gt;0,"祝",'週休2日計画実績表 (記入例)'!G125))),"")</f>
        <v/>
      </c>
      <c r="H126" s="214" t="str">
        <f>IFERROR(IF(COUNTIF(BD!$F$3:$F$281,'週休2日計画実績表 (記入例)'!H125)&gt;0,"休",IF(OR(WEEKDAY(H125)=1,WEEKDAY(H125)=7),TEXT(H125,"aaa"),IF(COUNTIF(BD!$B$3:$B$548,'週休2日計画実績表 (記入例)'!H125)&gt;0,"祝",'週休2日計画実績表 (記入例)'!H125))),"")</f>
        <v/>
      </c>
      <c r="I126" s="214" t="str">
        <f>IFERROR(IF(COUNTIF(BD!$F$3:$F$281,'週休2日計画実績表 (記入例)'!I125)&gt;0,"休",IF(OR(WEEKDAY(I125)=1,WEEKDAY(I125)=7),TEXT(I125,"aaa"),IF(COUNTIF(BD!$B$3:$B$548,'週休2日計画実績表 (記入例)'!I125)&gt;0,"祝",'週休2日計画実績表 (記入例)'!I125))),"")</f>
        <v/>
      </c>
      <c r="J126" s="214" t="str">
        <f>IFERROR(IF(COUNTIF(BD!$F$3:$F$281,'週休2日計画実績表 (記入例)'!J125)&gt;0,"休",IF(OR(WEEKDAY(J125)=1,WEEKDAY(J125)=7),TEXT(J125,"aaa"),IF(COUNTIF(BD!$B$3:$B$548,'週休2日計画実績表 (記入例)'!J125)&gt;0,"祝",'週休2日計画実績表 (記入例)'!J125))),"")</f>
        <v/>
      </c>
      <c r="K126" s="214" t="str">
        <f>IFERROR(IF(COUNTIF(BD!$F$3:$F$281,'週休2日計画実績表 (記入例)'!K125)&gt;0,"休",IF(OR(WEEKDAY(K125)=1,WEEKDAY(K125)=7),TEXT(K125,"aaa"),IF(COUNTIF(BD!$B$3:$B$548,'週休2日計画実績表 (記入例)'!K125)&gt;0,"祝",'週休2日計画実績表 (記入例)'!K125))),"")</f>
        <v/>
      </c>
      <c r="L126" s="214" t="str">
        <f>IFERROR(IF(COUNTIF(BD!$F$3:$F$281,'週休2日計画実績表 (記入例)'!L125)&gt;0,"休",IF(OR(WEEKDAY(L125)=1,WEEKDAY(L125)=7),TEXT(L125,"aaa"),IF(COUNTIF(BD!$B$3:$B$548,'週休2日計画実績表 (記入例)'!L125)&gt;0,"祝",'週休2日計画実績表 (記入例)'!L125))),"")</f>
        <v/>
      </c>
      <c r="M126" s="214" t="str">
        <f>IFERROR(IF(COUNTIF(BD!$F$3:$F$281,'週休2日計画実績表 (記入例)'!M125)&gt;0,"休",IF(OR(WEEKDAY(M125)=1,WEEKDAY(M125)=7),TEXT(M125,"aaa"),IF(COUNTIF(BD!$B$3:$B$548,'週休2日計画実績表 (記入例)'!M125)&gt;0,"祝",'週休2日計画実績表 (記入例)'!M125))),"")</f>
        <v/>
      </c>
      <c r="N126" s="214" t="str">
        <f>IFERROR(IF(COUNTIF(BD!$F$3:$F$281,'週休2日計画実績表 (記入例)'!N125)&gt;0,"休",IF(OR(WEEKDAY(N125)=1,WEEKDAY(N125)=7),TEXT(N125,"aaa"),IF(COUNTIF(BD!$B$3:$B$548,'週休2日計画実績表 (記入例)'!N125)&gt;0,"祝",'週休2日計画実績表 (記入例)'!N125))),"")</f>
        <v/>
      </c>
      <c r="O126" s="214" t="str">
        <f>IFERROR(IF(COUNTIF(BD!$F$3:$F$281,'週休2日計画実績表 (記入例)'!O125)&gt;0,"休",IF(OR(WEEKDAY(O125)=1,WEEKDAY(O125)=7),TEXT(O125,"aaa"),IF(COUNTIF(BD!$B$3:$B$548,'週休2日計画実績表 (記入例)'!O125)&gt;0,"祝",'週休2日計画実績表 (記入例)'!O125))),"")</f>
        <v/>
      </c>
      <c r="P126" s="214" t="str">
        <f>IFERROR(IF(COUNTIF(BD!$F$3:$F$281,'週休2日計画実績表 (記入例)'!P125)&gt;0,"休",IF(OR(WEEKDAY(P125)=1,WEEKDAY(P125)=7),TEXT(P125,"aaa"),IF(COUNTIF(BD!$B$3:$B$548,'週休2日計画実績表 (記入例)'!P125)&gt;0,"祝",'週休2日計画実績表 (記入例)'!P125))),"")</f>
        <v/>
      </c>
      <c r="Q126" s="214" t="str">
        <f>IFERROR(IF(COUNTIF(BD!$F$3:$F$281,'週休2日計画実績表 (記入例)'!Q125)&gt;0,"休",IF(OR(WEEKDAY(Q125)=1,WEEKDAY(Q125)=7),TEXT(Q125,"aaa"),IF(COUNTIF(BD!$B$3:$B$548,'週休2日計画実績表 (記入例)'!Q125)&gt;0,"祝",'週休2日計画実績表 (記入例)'!Q125))),"")</f>
        <v/>
      </c>
      <c r="R126" s="214" t="str">
        <f>IFERROR(IF(COUNTIF(BD!$F$3:$F$281,'週休2日計画実績表 (記入例)'!R125)&gt;0,"休",IF(OR(WEEKDAY(R125)=1,WEEKDAY(R125)=7),TEXT(R125,"aaa"),IF(COUNTIF(BD!$B$3:$B$548,'週休2日計画実績表 (記入例)'!R125)&gt;0,"祝",'週休2日計画実績表 (記入例)'!R125))),"")</f>
        <v/>
      </c>
      <c r="S126" s="214" t="str">
        <f>IFERROR(IF(COUNTIF(BD!$F$3:$F$281,'週休2日計画実績表 (記入例)'!S125)&gt;0,"休",IF(OR(WEEKDAY(S125)=1,WEEKDAY(S125)=7),TEXT(S125,"aaa"),IF(COUNTIF(BD!$B$3:$B$548,'週休2日計画実績表 (記入例)'!S125)&gt;0,"祝",'週休2日計画実績表 (記入例)'!S125))),"")</f>
        <v/>
      </c>
      <c r="T126" s="214" t="str">
        <f>IFERROR(IF(COUNTIF(BD!$F$3:$F$281,'週休2日計画実績表 (記入例)'!T125)&gt;0,"休",IF(OR(WEEKDAY(T125)=1,WEEKDAY(T125)=7),TEXT(T125,"aaa"),IF(COUNTIF(BD!$B$3:$B$548,'週休2日計画実績表 (記入例)'!T125)&gt;0,"祝",'週休2日計画実績表 (記入例)'!T125))),"")</f>
        <v/>
      </c>
      <c r="U126" s="214" t="str">
        <f>IFERROR(IF(COUNTIF(BD!$F$3:$F$281,'週休2日計画実績表 (記入例)'!U125)&gt;0,"休",IF(OR(WEEKDAY(U125)=1,WEEKDAY(U125)=7),TEXT(U125,"aaa"),IF(COUNTIF(BD!$B$3:$B$548,'週休2日計画実績表 (記入例)'!U125)&gt;0,"祝",'週休2日計画実績表 (記入例)'!U125))),"")</f>
        <v/>
      </c>
      <c r="V126" s="214" t="str">
        <f>IFERROR(IF(COUNTIF(BD!$F$3:$F$281,'週休2日計画実績表 (記入例)'!V125)&gt;0,"休",IF(OR(WEEKDAY(V125)=1,WEEKDAY(V125)=7),TEXT(V125,"aaa"),IF(COUNTIF(BD!$B$3:$B$548,'週休2日計画実績表 (記入例)'!V125)&gt;0,"祝",'週休2日計画実績表 (記入例)'!V125))),"")</f>
        <v/>
      </c>
      <c r="W126" s="214" t="str">
        <f>IFERROR(IF(COUNTIF(BD!$F$3:$F$281,'週休2日計画実績表 (記入例)'!W125)&gt;0,"休",IF(OR(WEEKDAY(W125)=1,WEEKDAY(W125)=7),TEXT(W125,"aaa"),IF(COUNTIF(BD!$B$3:$B$548,'週休2日計画実績表 (記入例)'!W125)&gt;0,"祝",'週休2日計画実績表 (記入例)'!W125))),"")</f>
        <v/>
      </c>
      <c r="X126" s="214" t="str">
        <f>IFERROR(IF(COUNTIF(BD!$F$3:$F$281,'週休2日計画実績表 (記入例)'!X125)&gt;0,"休",IF(OR(WEEKDAY(X125)=1,WEEKDAY(X125)=7),TEXT(X125,"aaa"),IF(COUNTIF(BD!$B$3:$B$548,'週休2日計画実績表 (記入例)'!X125)&gt;0,"祝",'週休2日計画実績表 (記入例)'!X125))),"")</f>
        <v/>
      </c>
      <c r="Y126" s="214" t="str">
        <f>IFERROR(IF(COUNTIF(BD!$F$3:$F$281,'週休2日計画実績表 (記入例)'!Y125)&gt;0,"休",IF(OR(WEEKDAY(Y125)=1,WEEKDAY(Y125)=7),TEXT(Y125,"aaa"),IF(COUNTIF(BD!$B$3:$B$548,'週休2日計画実績表 (記入例)'!Y125)&gt;0,"祝",'週休2日計画実績表 (記入例)'!Y125))),"")</f>
        <v/>
      </c>
      <c r="Z126" s="214" t="str">
        <f>IFERROR(IF(COUNTIF(BD!$F$3:$F$281,'週休2日計画実績表 (記入例)'!Z125)&gt;0,"休",IF(OR(WEEKDAY(Z125)=1,WEEKDAY(Z125)=7),TEXT(Z125,"aaa"),IF(COUNTIF(BD!$B$3:$B$548,'週休2日計画実績表 (記入例)'!Z125)&gt;0,"祝",'週休2日計画実績表 (記入例)'!Z125))),"")</f>
        <v/>
      </c>
      <c r="AA126" s="214" t="str">
        <f>IFERROR(IF(COUNTIF(BD!$F$3:$F$281,'週休2日計画実績表 (記入例)'!AA125)&gt;0,"休",IF(OR(WEEKDAY(AA125)=1,WEEKDAY(AA125)=7),TEXT(AA125,"aaa"),IF(COUNTIF(BD!$B$3:$B$548,'週休2日計画実績表 (記入例)'!AA125)&gt;0,"祝",'週休2日計画実績表 (記入例)'!AA125))),"")</f>
        <v/>
      </c>
      <c r="AB126" s="214" t="str">
        <f>IFERROR(IF(COUNTIF(BD!$F$3:$F$281,'週休2日計画実績表 (記入例)'!AB125)&gt;0,"休",IF(OR(WEEKDAY(AB125)=1,WEEKDAY(AB125)=7),TEXT(AB125,"aaa"),IF(COUNTIF(BD!$B$3:$B$548,'週休2日計画実績表 (記入例)'!AB125)&gt;0,"祝",'週休2日計画実績表 (記入例)'!AB125))),"")</f>
        <v/>
      </c>
      <c r="AC126" s="214" t="str">
        <f>IFERROR(IF(COUNTIF(BD!$F$3:$F$281,'週休2日計画実績表 (記入例)'!AC125)&gt;0,"休",IF(OR(WEEKDAY(AC125)=1,WEEKDAY(AC125)=7),TEXT(AC125,"aaa"),IF(COUNTIF(BD!$B$3:$B$548,'週休2日計画実績表 (記入例)'!AC125)&gt;0,"祝",'週休2日計画実績表 (記入例)'!AC125))),"")</f>
        <v/>
      </c>
      <c r="AD126" s="214" t="str">
        <f>IFERROR(IF(COUNTIF(BD!$F$3:$F$281,'週休2日計画実績表 (記入例)'!AD125)&gt;0,"休",IF(OR(WEEKDAY(AD125)=1,WEEKDAY(AD125)=7),TEXT(AD125,"aaa"),IF(COUNTIF(BD!$B$3:$B$548,'週休2日計画実績表 (記入例)'!AD125)&gt;0,"祝",'週休2日計画実績表 (記入例)'!AD125))),"")</f>
        <v/>
      </c>
      <c r="AE126" s="214" t="str">
        <f>IFERROR(IF(COUNTIF(BD!$F$3:$F$281,'週休2日計画実績表 (記入例)'!AE125)&gt;0,"休",IF(OR(WEEKDAY(AE125)=1,WEEKDAY(AE125)=7),TEXT(AE125,"aaa"),IF(COUNTIF(BD!$B$3:$B$548,'週休2日計画実績表 (記入例)'!AE125)&gt;0,"祝",'週休2日計画実績表 (記入例)'!AE125))),"")</f>
        <v/>
      </c>
      <c r="AF126" s="214" t="str">
        <f>IFERROR(IF(COUNTIF(BD!$F$3:$F$281,'週休2日計画実績表 (記入例)'!AF125)&gt;0,"休",IF(OR(WEEKDAY(AF125)=1,WEEKDAY(AF125)=7),TEXT(AF125,"aaa"),IF(COUNTIF(BD!$B$3:$B$548,'週休2日計画実績表 (記入例)'!AF125)&gt;0,"祝",'週休2日計画実績表 (記入例)'!AF125))),"")</f>
        <v/>
      </c>
      <c r="AG126" s="233" t="str">
        <f>IFERROR(IF(COUNTIF(BD!$F$3:$F$281,'週休2日計画実績表 (記入例)'!AG125)&gt;0,"休",IF(OR(WEEKDAY(AG125)=1,WEEKDAY(AG125)=7),TEXT(AG125,"aaa"),IF(COUNTIF(BD!$B$3:$B$548,'週休2日計画実績表 (記入例)'!AG125)&gt;0,"祝",'週休2日計画実績表 (記入例)'!AG125))),"")</f>
        <v/>
      </c>
      <c r="AH126" s="503"/>
      <c r="AI126" s="504"/>
      <c r="AJ126" s="504"/>
      <c r="AK126" s="505"/>
      <c r="AL126" s="502"/>
      <c r="AM126" s="503"/>
      <c r="AN126" s="504"/>
      <c r="AO126" s="504"/>
      <c r="AP126" s="506"/>
      <c r="AQ126" s="215"/>
    </row>
    <row r="127" spans="2:43" ht="15" hidden="1" customHeight="1">
      <c r="B127" s="211"/>
      <c r="C127" s="214" t="str">
        <f t="shared" ref="C127:F127" si="43">IF(OR(C126="",C126="休"),"","有")</f>
        <v/>
      </c>
      <c r="D127" s="214" t="str">
        <f t="shared" si="43"/>
        <v/>
      </c>
      <c r="E127" s="214" t="str">
        <f t="shared" si="43"/>
        <v/>
      </c>
      <c r="F127" s="214" t="str">
        <f t="shared" si="43"/>
        <v/>
      </c>
      <c r="G127" s="214" t="str">
        <f>IF(OR(G126="",G126="休"),"","有")</f>
        <v/>
      </c>
      <c r="H127" s="214" t="str">
        <f t="shared" ref="H127:AG127" si="44">IF(OR(H126="",H126="休"),"","有")</f>
        <v/>
      </c>
      <c r="I127" s="214" t="str">
        <f t="shared" si="44"/>
        <v/>
      </c>
      <c r="J127" s="214" t="str">
        <f t="shared" si="44"/>
        <v/>
      </c>
      <c r="K127" s="214" t="str">
        <f t="shared" si="44"/>
        <v/>
      </c>
      <c r="L127" s="214" t="str">
        <f t="shared" si="44"/>
        <v/>
      </c>
      <c r="M127" s="214" t="str">
        <f t="shared" si="44"/>
        <v/>
      </c>
      <c r="N127" s="214" t="str">
        <f t="shared" si="44"/>
        <v/>
      </c>
      <c r="O127" s="214" t="str">
        <f t="shared" si="44"/>
        <v/>
      </c>
      <c r="P127" s="214" t="str">
        <f t="shared" si="44"/>
        <v/>
      </c>
      <c r="Q127" s="214" t="str">
        <f t="shared" si="44"/>
        <v/>
      </c>
      <c r="R127" s="214" t="str">
        <f t="shared" si="44"/>
        <v/>
      </c>
      <c r="S127" s="214" t="str">
        <f t="shared" si="44"/>
        <v/>
      </c>
      <c r="T127" s="214" t="str">
        <f t="shared" si="44"/>
        <v/>
      </c>
      <c r="U127" s="214" t="str">
        <f t="shared" si="44"/>
        <v/>
      </c>
      <c r="V127" s="214" t="str">
        <f t="shared" si="44"/>
        <v/>
      </c>
      <c r="W127" s="214" t="str">
        <f t="shared" si="44"/>
        <v/>
      </c>
      <c r="X127" s="214" t="str">
        <f t="shared" si="44"/>
        <v/>
      </c>
      <c r="Y127" s="214" t="str">
        <f t="shared" si="44"/>
        <v/>
      </c>
      <c r="Z127" s="214" t="str">
        <f t="shared" si="44"/>
        <v/>
      </c>
      <c r="AA127" s="214" t="str">
        <f t="shared" si="44"/>
        <v/>
      </c>
      <c r="AB127" s="214" t="str">
        <f t="shared" si="44"/>
        <v/>
      </c>
      <c r="AC127" s="214" t="str">
        <f t="shared" si="44"/>
        <v/>
      </c>
      <c r="AD127" s="214" t="str">
        <f t="shared" si="44"/>
        <v/>
      </c>
      <c r="AE127" s="214" t="str">
        <f t="shared" si="44"/>
        <v/>
      </c>
      <c r="AF127" s="214" t="str">
        <f t="shared" si="44"/>
        <v/>
      </c>
      <c r="AG127" s="233" t="str">
        <f t="shared" si="44"/>
        <v/>
      </c>
      <c r="AH127" s="503"/>
      <c r="AI127" s="504"/>
      <c r="AJ127" s="504"/>
      <c r="AK127" s="505"/>
      <c r="AL127" s="502"/>
      <c r="AM127" s="503"/>
      <c r="AN127" s="504"/>
      <c r="AO127" s="504"/>
      <c r="AP127" s="506"/>
      <c r="AQ127" s="215"/>
    </row>
    <row r="128" spans="2:43" s="220" customFormat="1" ht="60" customHeight="1">
      <c r="B128" s="216" t="str">
        <f>IF(C124="","","行事")</f>
        <v/>
      </c>
      <c r="C128" s="217"/>
      <c r="D128" s="217"/>
      <c r="E128" s="217"/>
      <c r="F128" s="217"/>
      <c r="G128" s="217"/>
      <c r="H128" s="217"/>
      <c r="I128" s="217"/>
      <c r="J128" s="217"/>
      <c r="K128" s="217"/>
      <c r="L128" s="217"/>
      <c r="M128" s="217"/>
      <c r="N128" s="217"/>
      <c r="O128" s="217"/>
      <c r="P128" s="217"/>
      <c r="Q128" s="217"/>
      <c r="R128" s="217"/>
      <c r="S128" s="217"/>
      <c r="T128" s="217"/>
      <c r="U128" s="217"/>
      <c r="V128" s="217"/>
      <c r="W128" s="217"/>
      <c r="X128" s="217"/>
      <c r="Y128" s="217"/>
      <c r="Z128" s="217"/>
      <c r="AA128" s="217"/>
      <c r="AB128" s="217"/>
      <c r="AC128" s="217"/>
      <c r="AD128" s="217"/>
      <c r="AE128" s="217"/>
      <c r="AF128" s="217"/>
      <c r="AG128" s="218"/>
      <c r="AH128" s="503"/>
      <c r="AI128" s="504"/>
      <c r="AJ128" s="504"/>
      <c r="AK128" s="505"/>
      <c r="AL128" s="502"/>
      <c r="AM128" s="503"/>
      <c r="AN128" s="504"/>
      <c r="AO128" s="504"/>
      <c r="AP128" s="506"/>
      <c r="AQ128" s="219"/>
    </row>
    <row r="129" spans="2:43" s="224" customFormat="1" ht="15" customHeight="1">
      <c r="B129" s="211" t="str">
        <f>IF(C124="","","計画")</f>
        <v/>
      </c>
      <c r="C129" s="221"/>
      <c r="D129" s="221"/>
      <c r="E129" s="221"/>
      <c r="F129" s="221"/>
      <c r="G129" s="221"/>
      <c r="H129" s="221"/>
      <c r="I129" s="221"/>
      <c r="J129" s="221"/>
      <c r="K129" s="221"/>
      <c r="L129" s="221"/>
      <c r="M129" s="221"/>
      <c r="N129" s="221"/>
      <c r="O129" s="221"/>
      <c r="P129" s="221"/>
      <c r="Q129" s="221"/>
      <c r="R129" s="221"/>
      <c r="S129" s="221"/>
      <c r="T129" s="221"/>
      <c r="U129" s="221"/>
      <c r="V129" s="221"/>
      <c r="W129" s="221"/>
      <c r="X129" s="221"/>
      <c r="Y129" s="221"/>
      <c r="Z129" s="221"/>
      <c r="AA129" s="221"/>
      <c r="AB129" s="221"/>
      <c r="AC129" s="221"/>
      <c r="AD129" s="221"/>
      <c r="AE129" s="221"/>
      <c r="AF129" s="221"/>
      <c r="AG129" s="235"/>
      <c r="AH129" s="211" t="str">
        <f>IF(C124="","",COUNTIF(C129:AG129,"○"))</f>
        <v/>
      </c>
      <c r="AI129" s="221" t="str">
        <f>IF(C124="","",COUNTA(C125:AG125)-COUNTIF(C127:AG127,"")-COUNTIF(C129:AG129,"/"))</f>
        <v/>
      </c>
      <c r="AJ129" s="222" t="str">
        <f>IF(C124="","",IFERROR(AH129/AI129,""))</f>
        <v/>
      </c>
      <c r="AK129" s="223" t="str">
        <f>IF(C124="","",IF(AI129=0,"",IF(COUNTIFS(C126:AG126,"日",C129:AG129,"")+COUNTIFS(C126:AG126,"日",C129:AG129,"○")+COUNTIFS(C126:AG126,"土",C129:AG129,"")+COUNTIFS(C126:AG126,"土",C129:AG129,"○")&lt;=COUNTIF(C129:AG129,"○"),"○",IF(AH129/AI129&gt;=2/7,"○","-"))))</f>
        <v/>
      </c>
      <c r="AM129" s="211" t="str">
        <f>IF(C124="","",AM121+AH129)</f>
        <v/>
      </c>
      <c r="AN129" s="221" t="str">
        <f>IF(C124="","",AN121+AI129)</f>
        <v/>
      </c>
      <c r="AO129" s="222" t="str">
        <f>IFERROR(AM129/AN129,"")</f>
        <v/>
      </c>
      <c r="AP129" s="225" t="str">
        <f>IF(C124="","",IF(C132="",IF(AM129/AN129&gt;=2/7,"OK","NG"),""))</f>
        <v/>
      </c>
      <c r="AQ129" s="226"/>
    </row>
    <row r="130" spans="2:43" s="224" customFormat="1" ht="15" customHeight="1" thickBot="1">
      <c r="B130" s="227" t="str">
        <f>IF(C124="","","実施")</f>
        <v/>
      </c>
      <c r="C130" s="228"/>
      <c r="D130" s="228"/>
      <c r="E130" s="228"/>
      <c r="F130" s="228"/>
      <c r="G130" s="228"/>
      <c r="H130" s="228"/>
      <c r="I130" s="228"/>
      <c r="J130" s="228"/>
      <c r="K130" s="228"/>
      <c r="L130" s="228"/>
      <c r="M130" s="228"/>
      <c r="N130" s="228"/>
      <c r="O130" s="228"/>
      <c r="P130" s="228"/>
      <c r="Q130" s="228"/>
      <c r="R130" s="228"/>
      <c r="S130" s="228"/>
      <c r="T130" s="228"/>
      <c r="U130" s="228"/>
      <c r="V130" s="228"/>
      <c r="W130" s="228"/>
      <c r="X130" s="228"/>
      <c r="Y130" s="228"/>
      <c r="Z130" s="228"/>
      <c r="AA130" s="228"/>
      <c r="AB130" s="228"/>
      <c r="AC130" s="228"/>
      <c r="AD130" s="228"/>
      <c r="AE130" s="228"/>
      <c r="AF130" s="228"/>
      <c r="AG130" s="234"/>
      <c r="AH130" s="227" t="str">
        <f>IF(C124="","",COUNTIF(C130:AG130,"●"))</f>
        <v/>
      </c>
      <c r="AI130" s="228" t="str">
        <f>IF(C124="","",COUNTA(C125:AG125)-COUNTIF(C127:AG127,"")-COUNTIF(C130:AG130,"/"))</f>
        <v/>
      </c>
      <c r="AJ130" s="229" t="str">
        <f>IF(C124="","",IFERROR(AH130/AI130,""))</f>
        <v/>
      </c>
      <c r="AK130" s="230" t="str">
        <f>IF(C124="","",IF(AI130=0,"",IF(COUNTIFS(C126:AG126,"日",C130:AG130,"")+COUNTIFS(C126:AG126,"日",C130:AG130,"●")+COUNTIFS(C126:AG126,"土",C130:AG130,"")+COUNTIFS(C126:AG126,"土",C130:AG130,"●")&lt;=COUNTIF(C130:AG130,"●"),"○",IF(AH130/AI130&gt;=2/7,"○","-"))))</f>
        <v/>
      </c>
      <c r="AM130" s="227" t="str">
        <f>IF(C124="","",AM122+AH130)</f>
        <v/>
      </c>
      <c r="AN130" s="228" t="str">
        <f>IF(C124="","",AN122+AI130)</f>
        <v/>
      </c>
      <c r="AO130" s="229" t="str">
        <f>IFERROR(AM130/AN130,"")</f>
        <v/>
      </c>
      <c r="AP130" s="231" t="str">
        <f>IF(C124="","",IF(C132="",IF(AM130/AN130&gt;=2/7,"OK","NG"),""))</f>
        <v/>
      </c>
      <c r="AQ130" s="215"/>
    </row>
    <row r="131" spans="2:43" ht="18" customHeight="1" thickBot="1">
      <c r="AP131" s="224"/>
      <c r="AQ131" s="232"/>
    </row>
    <row r="132" spans="2:43" ht="16.899999999999999" customHeight="1">
      <c r="B132" s="210" t="str">
        <f>IF(C132="","","月")</f>
        <v/>
      </c>
      <c r="C132" s="496" t="str">
        <f>IFERROR(IF(EOMONTH(C124,0)+1&gt;$L$5,"",EOMONTH(C124,0)+1),"")</f>
        <v/>
      </c>
      <c r="D132" s="497"/>
      <c r="E132" s="497"/>
      <c r="F132" s="497"/>
      <c r="G132" s="497"/>
      <c r="H132" s="497"/>
      <c r="I132" s="497"/>
      <c r="J132" s="497"/>
      <c r="K132" s="497"/>
      <c r="L132" s="497"/>
      <c r="M132" s="497"/>
      <c r="N132" s="497"/>
      <c r="O132" s="497"/>
      <c r="P132" s="497"/>
      <c r="Q132" s="497"/>
      <c r="R132" s="497"/>
      <c r="S132" s="497"/>
      <c r="T132" s="497"/>
      <c r="U132" s="497"/>
      <c r="V132" s="497"/>
      <c r="W132" s="497"/>
      <c r="X132" s="497"/>
      <c r="Y132" s="497"/>
      <c r="Z132" s="497"/>
      <c r="AA132" s="497"/>
      <c r="AB132" s="497"/>
      <c r="AC132" s="497"/>
      <c r="AD132" s="497"/>
      <c r="AE132" s="497"/>
      <c r="AF132" s="497"/>
      <c r="AG132" s="497"/>
      <c r="AH132" s="498" t="str">
        <f>IF(C132="","","月単位")</f>
        <v/>
      </c>
      <c r="AI132" s="499"/>
      <c r="AJ132" s="499"/>
      <c r="AK132" s="500"/>
      <c r="AL132" s="501"/>
      <c r="AM132" s="498" t="str">
        <f>IF(C132="","","累計")</f>
        <v/>
      </c>
      <c r="AN132" s="499"/>
      <c r="AO132" s="499"/>
      <c r="AP132" s="500"/>
    </row>
    <row r="133" spans="2:43" ht="15" customHeight="1">
      <c r="B133" s="211" t="str">
        <f>IF(C132="","","日")</f>
        <v/>
      </c>
      <c r="C133" s="212" t="str">
        <f>IF($C132="","",IF($C132+COLUMN(C133)-COLUMN($B133)-1&gt;$L$5,"",IF($C132+COLUMN(C133)-COLUMN($B133)-1&gt;=EOMONTH($C132,0)+1,"",$C132+COLUMN(C133)-COLUMN($B133)-1)))</f>
        <v/>
      </c>
      <c r="D133" s="212" t="str">
        <f t="shared" ref="D133:AG133" si="45">IF($C132="","",IF($C132+COLUMN(D133)-COLUMN($B133)-1&gt;$L$5,"",IF($C132+COLUMN(D133)-COLUMN($B133)-1&gt;=EOMONTH($C132,0)+1,"",$C132+COLUMN(D133)-COLUMN($B133)-1)))</f>
        <v/>
      </c>
      <c r="E133" s="212" t="str">
        <f t="shared" si="45"/>
        <v/>
      </c>
      <c r="F133" s="212" t="str">
        <f t="shared" si="45"/>
        <v/>
      </c>
      <c r="G133" s="212" t="str">
        <f t="shared" si="45"/>
        <v/>
      </c>
      <c r="H133" s="212" t="str">
        <f t="shared" si="45"/>
        <v/>
      </c>
      <c r="I133" s="212" t="str">
        <f t="shared" si="45"/>
        <v/>
      </c>
      <c r="J133" s="212" t="str">
        <f t="shared" si="45"/>
        <v/>
      </c>
      <c r="K133" s="212" t="str">
        <f t="shared" si="45"/>
        <v/>
      </c>
      <c r="L133" s="212" t="str">
        <f t="shared" si="45"/>
        <v/>
      </c>
      <c r="M133" s="212" t="str">
        <f t="shared" si="45"/>
        <v/>
      </c>
      <c r="N133" s="212" t="str">
        <f t="shared" si="45"/>
        <v/>
      </c>
      <c r="O133" s="212" t="str">
        <f t="shared" si="45"/>
        <v/>
      </c>
      <c r="P133" s="212" t="str">
        <f t="shared" si="45"/>
        <v/>
      </c>
      <c r="Q133" s="212" t="str">
        <f t="shared" si="45"/>
        <v/>
      </c>
      <c r="R133" s="212" t="str">
        <f t="shared" si="45"/>
        <v/>
      </c>
      <c r="S133" s="212" t="str">
        <f t="shared" si="45"/>
        <v/>
      </c>
      <c r="T133" s="212" t="str">
        <f t="shared" si="45"/>
        <v/>
      </c>
      <c r="U133" s="212" t="str">
        <f t="shared" si="45"/>
        <v/>
      </c>
      <c r="V133" s="212" t="str">
        <f t="shared" si="45"/>
        <v/>
      </c>
      <c r="W133" s="212" t="str">
        <f t="shared" si="45"/>
        <v/>
      </c>
      <c r="X133" s="212" t="str">
        <f t="shared" si="45"/>
        <v/>
      </c>
      <c r="Y133" s="212" t="str">
        <f t="shared" si="45"/>
        <v/>
      </c>
      <c r="Z133" s="212" t="str">
        <f t="shared" si="45"/>
        <v/>
      </c>
      <c r="AA133" s="212" t="str">
        <f t="shared" si="45"/>
        <v/>
      </c>
      <c r="AB133" s="212" t="str">
        <f t="shared" si="45"/>
        <v/>
      </c>
      <c r="AC133" s="212" t="str">
        <f t="shared" si="45"/>
        <v/>
      </c>
      <c r="AD133" s="212" t="str">
        <f t="shared" si="45"/>
        <v/>
      </c>
      <c r="AE133" s="212" t="str">
        <f t="shared" si="45"/>
        <v/>
      </c>
      <c r="AF133" s="212" t="str">
        <f t="shared" si="45"/>
        <v/>
      </c>
      <c r="AG133" s="213" t="str">
        <f t="shared" si="45"/>
        <v/>
      </c>
      <c r="AH133" s="503" t="str">
        <f>IF(C132="","","　閉所日数計")</f>
        <v/>
      </c>
      <c r="AI133" s="504" t="str">
        <f>IF(C132="","","　対象日数計")</f>
        <v/>
      </c>
      <c r="AJ133" s="504" t="str">
        <f>IF(C132="","","　現場閉所率")</f>
        <v/>
      </c>
      <c r="AK133" s="505" t="str">
        <f>IF(C132="","","　達成状況")</f>
        <v/>
      </c>
      <c r="AL133" s="502"/>
      <c r="AM133" s="503" t="str">
        <f>IF(C132="","","　閉所日数計")</f>
        <v/>
      </c>
      <c r="AN133" s="504" t="str">
        <f>IF(C132="","","　対象日数計")</f>
        <v/>
      </c>
      <c r="AO133" s="504" t="str">
        <f>IF(C132="","","　現場閉所率")</f>
        <v/>
      </c>
      <c r="AP133" s="506" t="str">
        <f>IF(C132="","",IF(C140="","　達成状況",""))</f>
        <v/>
      </c>
    </row>
    <row r="134" spans="2:43" ht="15" customHeight="1">
      <c r="B134" s="211" t="str">
        <f>IF(C132="","","曜日")</f>
        <v/>
      </c>
      <c r="C134" s="214" t="str">
        <f>IFERROR(IF(COUNTIF(BD!$F$3:$F$281,'週休2日計画実績表 (記入例)'!C133)&gt;0,"休",IF(OR(WEEKDAY(C133)=1,WEEKDAY(C133)=7),TEXT(C133,"aaa"),IF(COUNTIF(BD!$B$3:$B$548,'週休2日計画実績表 (記入例)'!C133)&gt;0,"祝",'週休2日計画実績表 (記入例)'!C133))),"")</f>
        <v/>
      </c>
      <c r="D134" s="214" t="str">
        <f>IFERROR(IF(COUNTIF(BD!$F$3:$F$281,'週休2日計画実績表 (記入例)'!D133)&gt;0,"休",IF(OR(WEEKDAY(D133)=1,WEEKDAY(D133)=7),TEXT(D133,"aaa"),IF(COUNTIF(BD!$B$3:$B$548,'週休2日計画実績表 (記入例)'!D133)&gt;0,"祝",'週休2日計画実績表 (記入例)'!D133))),"")</f>
        <v/>
      </c>
      <c r="E134" s="214" t="str">
        <f>IFERROR(IF(COUNTIF(BD!$F$3:$F$281,'週休2日計画実績表 (記入例)'!E133)&gt;0,"休",IF(OR(WEEKDAY(E133)=1,WEEKDAY(E133)=7),TEXT(E133,"aaa"),IF(COUNTIF(BD!$B$3:$B$548,'週休2日計画実績表 (記入例)'!E133)&gt;0,"祝",'週休2日計画実績表 (記入例)'!E133))),"")</f>
        <v/>
      </c>
      <c r="F134" s="214" t="str">
        <f>IFERROR(IF(COUNTIF(BD!$F$3:$F$281,'週休2日計画実績表 (記入例)'!F133)&gt;0,"休",IF(OR(WEEKDAY(F133)=1,WEEKDAY(F133)=7),TEXT(F133,"aaa"),IF(COUNTIF(BD!$B$3:$B$548,'週休2日計画実績表 (記入例)'!F133)&gt;0,"祝",'週休2日計画実績表 (記入例)'!F133))),"")</f>
        <v/>
      </c>
      <c r="G134" s="214" t="str">
        <f>IFERROR(IF(COUNTIF(BD!$F$3:$F$281,'週休2日計画実績表 (記入例)'!G133)&gt;0,"休",IF(OR(WEEKDAY(G133)=1,WEEKDAY(G133)=7),TEXT(G133,"aaa"),IF(COUNTIF(BD!$B$3:$B$548,'週休2日計画実績表 (記入例)'!G133)&gt;0,"祝",'週休2日計画実績表 (記入例)'!G133))),"")</f>
        <v/>
      </c>
      <c r="H134" s="214" t="str">
        <f>IFERROR(IF(COUNTIF(BD!$F$3:$F$281,'週休2日計画実績表 (記入例)'!H133)&gt;0,"休",IF(OR(WEEKDAY(H133)=1,WEEKDAY(H133)=7),TEXT(H133,"aaa"),IF(COUNTIF(BD!$B$3:$B$548,'週休2日計画実績表 (記入例)'!H133)&gt;0,"祝",'週休2日計画実績表 (記入例)'!H133))),"")</f>
        <v/>
      </c>
      <c r="I134" s="214" t="str">
        <f>IFERROR(IF(COUNTIF(BD!$F$3:$F$281,'週休2日計画実績表 (記入例)'!I133)&gt;0,"休",IF(OR(WEEKDAY(I133)=1,WEEKDAY(I133)=7),TEXT(I133,"aaa"),IF(COUNTIF(BD!$B$3:$B$548,'週休2日計画実績表 (記入例)'!I133)&gt;0,"祝",'週休2日計画実績表 (記入例)'!I133))),"")</f>
        <v/>
      </c>
      <c r="J134" s="214" t="str">
        <f>IFERROR(IF(COUNTIF(BD!$F$3:$F$281,'週休2日計画実績表 (記入例)'!J133)&gt;0,"休",IF(OR(WEEKDAY(J133)=1,WEEKDAY(J133)=7),TEXT(J133,"aaa"),IF(COUNTIF(BD!$B$3:$B$548,'週休2日計画実績表 (記入例)'!J133)&gt;0,"祝",'週休2日計画実績表 (記入例)'!J133))),"")</f>
        <v/>
      </c>
      <c r="K134" s="214" t="str">
        <f>IFERROR(IF(COUNTIF(BD!$F$3:$F$281,'週休2日計画実績表 (記入例)'!K133)&gt;0,"休",IF(OR(WEEKDAY(K133)=1,WEEKDAY(K133)=7),TEXT(K133,"aaa"),IF(COUNTIF(BD!$B$3:$B$548,'週休2日計画実績表 (記入例)'!K133)&gt;0,"祝",'週休2日計画実績表 (記入例)'!K133))),"")</f>
        <v/>
      </c>
      <c r="L134" s="214" t="str">
        <f>IFERROR(IF(COUNTIF(BD!$F$3:$F$281,'週休2日計画実績表 (記入例)'!L133)&gt;0,"休",IF(OR(WEEKDAY(L133)=1,WEEKDAY(L133)=7),TEXT(L133,"aaa"),IF(COUNTIF(BD!$B$3:$B$548,'週休2日計画実績表 (記入例)'!L133)&gt;0,"祝",'週休2日計画実績表 (記入例)'!L133))),"")</f>
        <v/>
      </c>
      <c r="M134" s="214" t="str">
        <f>IFERROR(IF(COUNTIF(BD!$F$3:$F$281,'週休2日計画実績表 (記入例)'!M133)&gt;0,"休",IF(OR(WEEKDAY(M133)=1,WEEKDAY(M133)=7),TEXT(M133,"aaa"),IF(COUNTIF(BD!$B$3:$B$548,'週休2日計画実績表 (記入例)'!M133)&gt;0,"祝",'週休2日計画実績表 (記入例)'!M133))),"")</f>
        <v/>
      </c>
      <c r="N134" s="214" t="str">
        <f>IFERROR(IF(COUNTIF(BD!$F$3:$F$281,'週休2日計画実績表 (記入例)'!N133)&gt;0,"休",IF(OR(WEEKDAY(N133)=1,WEEKDAY(N133)=7),TEXT(N133,"aaa"),IF(COUNTIF(BD!$B$3:$B$548,'週休2日計画実績表 (記入例)'!N133)&gt;0,"祝",'週休2日計画実績表 (記入例)'!N133))),"")</f>
        <v/>
      </c>
      <c r="O134" s="214" t="str">
        <f>IFERROR(IF(COUNTIF(BD!$F$3:$F$281,'週休2日計画実績表 (記入例)'!O133)&gt;0,"休",IF(OR(WEEKDAY(O133)=1,WEEKDAY(O133)=7),TEXT(O133,"aaa"),IF(COUNTIF(BD!$B$3:$B$548,'週休2日計画実績表 (記入例)'!O133)&gt;0,"祝",'週休2日計画実績表 (記入例)'!O133))),"")</f>
        <v/>
      </c>
      <c r="P134" s="214" t="str">
        <f>IFERROR(IF(COUNTIF(BD!$F$3:$F$281,'週休2日計画実績表 (記入例)'!P133)&gt;0,"休",IF(OR(WEEKDAY(P133)=1,WEEKDAY(P133)=7),TEXT(P133,"aaa"),IF(COUNTIF(BD!$B$3:$B$548,'週休2日計画実績表 (記入例)'!P133)&gt;0,"祝",'週休2日計画実績表 (記入例)'!P133))),"")</f>
        <v/>
      </c>
      <c r="Q134" s="214" t="str">
        <f>IFERROR(IF(COUNTIF(BD!$F$3:$F$281,'週休2日計画実績表 (記入例)'!Q133)&gt;0,"休",IF(OR(WEEKDAY(Q133)=1,WEEKDAY(Q133)=7),TEXT(Q133,"aaa"),IF(COUNTIF(BD!$B$3:$B$548,'週休2日計画実績表 (記入例)'!Q133)&gt;0,"祝",'週休2日計画実績表 (記入例)'!Q133))),"")</f>
        <v/>
      </c>
      <c r="R134" s="214" t="str">
        <f>IFERROR(IF(COUNTIF(BD!$F$3:$F$281,'週休2日計画実績表 (記入例)'!R133)&gt;0,"休",IF(OR(WEEKDAY(R133)=1,WEEKDAY(R133)=7),TEXT(R133,"aaa"),IF(COUNTIF(BD!$B$3:$B$548,'週休2日計画実績表 (記入例)'!R133)&gt;0,"祝",'週休2日計画実績表 (記入例)'!R133))),"")</f>
        <v/>
      </c>
      <c r="S134" s="214" t="str">
        <f>IFERROR(IF(COUNTIF(BD!$F$3:$F$281,'週休2日計画実績表 (記入例)'!S133)&gt;0,"休",IF(OR(WEEKDAY(S133)=1,WEEKDAY(S133)=7),TEXT(S133,"aaa"),IF(COUNTIF(BD!$B$3:$B$548,'週休2日計画実績表 (記入例)'!S133)&gt;0,"祝",'週休2日計画実績表 (記入例)'!S133))),"")</f>
        <v/>
      </c>
      <c r="T134" s="214" t="str">
        <f>IFERROR(IF(COUNTIF(BD!$F$3:$F$281,'週休2日計画実績表 (記入例)'!T133)&gt;0,"休",IF(OR(WEEKDAY(T133)=1,WEEKDAY(T133)=7),TEXT(T133,"aaa"),IF(COUNTIF(BD!$B$3:$B$548,'週休2日計画実績表 (記入例)'!T133)&gt;0,"祝",'週休2日計画実績表 (記入例)'!T133))),"")</f>
        <v/>
      </c>
      <c r="U134" s="214" t="str">
        <f>IFERROR(IF(COUNTIF(BD!$F$3:$F$281,'週休2日計画実績表 (記入例)'!U133)&gt;0,"休",IF(OR(WEEKDAY(U133)=1,WEEKDAY(U133)=7),TEXT(U133,"aaa"),IF(COUNTIF(BD!$B$3:$B$548,'週休2日計画実績表 (記入例)'!U133)&gt;0,"祝",'週休2日計画実績表 (記入例)'!U133))),"")</f>
        <v/>
      </c>
      <c r="V134" s="214" t="str">
        <f>IFERROR(IF(COUNTIF(BD!$F$3:$F$281,'週休2日計画実績表 (記入例)'!V133)&gt;0,"休",IF(OR(WEEKDAY(V133)=1,WEEKDAY(V133)=7),TEXT(V133,"aaa"),IF(COUNTIF(BD!$B$3:$B$548,'週休2日計画実績表 (記入例)'!V133)&gt;0,"祝",'週休2日計画実績表 (記入例)'!V133))),"")</f>
        <v/>
      </c>
      <c r="W134" s="214" t="str">
        <f>IFERROR(IF(COUNTIF(BD!$F$3:$F$281,'週休2日計画実績表 (記入例)'!W133)&gt;0,"休",IF(OR(WEEKDAY(W133)=1,WEEKDAY(W133)=7),TEXT(W133,"aaa"),IF(COUNTIF(BD!$B$3:$B$548,'週休2日計画実績表 (記入例)'!W133)&gt;0,"祝",'週休2日計画実績表 (記入例)'!W133))),"")</f>
        <v/>
      </c>
      <c r="X134" s="214" t="str">
        <f>IFERROR(IF(COUNTIF(BD!$F$3:$F$281,'週休2日計画実績表 (記入例)'!X133)&gt;0,"休",IF(OR(WEEKDAY(X133)=1,WEEKDAY(X133)=7),TEXT(X133,"aaa"),IF(COUNTIF(BD!$B$3:$B$548,'週休2日計画実績表 (記入例)'!X133)&gt;0,"祝",'週休2日計画実績表 (記入例)'!X133))),"")</f>
        <v/>
      </c>
      <c r="Y134" s="214" t="str">
        <f>IFERROR(IF(COUNTIF(BD!$F$3:$F$281,'週休2日計画実績表 (記入例)'!Y133)&gt;0,"休",IF(OR(WEEKDAY(Y133)=1,WEEKDAY(Y133)=7),TEXT(Y133,"aaa"),IF(COUNTIF(BD!$B$3:$B$548,'週休2日計画実績表 (記入例)'!Y133)&gt;0,"祝",'週休2日計画実績表 (記入例)'!Y133))),"")</f>
        <v/>
      </c>
      <c r="Z134" s="214" t="str">
        <f>IFERROR(IF(COUNTIF(BD!$F$3:$F$281,'週休2日計画実績表 (記入例)'!Z133)&gt;0,"休",IF(OR(WEEKDAY(Z133)=1,WEEKDAY(Z133)=7),TEXT(Z133,"aaa"),IF(COUNTIF(BD!$B$3:$B$548,'週休2日計画実績表 (記入例)'!Z133)&gt;0,"祝",'週休2日計画実績表 (記入例)'!Z133))),"")</f>
        <v/>
      </c>
      <c r="AA134" s="214" t="str">
        <f>IFERROR(IF(COUNTIF(BD!$F$3:$F$281,'週休2日計画実績表 (記入例)'!AA133)&gt;0,"休",IF(OR(WEEKDAY(AA133)=1,WEEKDAY(AA133)=7),TEXT(AA133,"aaa"),IF(COUNTIF(BD!$B$3:$B$548,'週休2日計画実績表 (記入例)'!AA133)&gt;0,"祝",'週休2日計画実績表 (記入例)'!AA133))),"")</f>
        <v/>
      </c>
      <c r="AB134" s="214" t="str">
        <f>IFERROR(IF(COUNTIF(BD!$F$3:$F$281,'週休2日計画実績表 (記入例)'!AB133)&gt;0,"休",IF(OR(WEEKDAY(AB133)=1,WEEKDAY(AB133)=7),TEXT(AB133,"aaa"),IF(COUNTIF(BD!$B$3:$B$548,'週休2日計画実績表 (記入例)'!AB133)&gt;0,"祝",'週休2日計画実績表 (記入例)'!AB133))),"")</f>
        <v/>
      </c>
      <c r="AC134" s="214" t="str">
        <f>IFERROR(IF(COUNTIF(BD!$F$3:$F$281,'週休2日計画実績表 (記入例)'!AC133)&gt;0,"休",IF(OR(WEEKDAY(AC133)=1,WEEKDAY(AC133)=7),TEXT(AC133,"aaa"),IF(COUNTIF(BD!$B$3:$B$548,'週休2日計画実績表 (記入例)'!AC133)&gt;0,"祝",'週休2日計画実績表 (記入例)'!AC133))),"")</f>
        <v/>
      </c>
      <c r="AD134" s="214" t="str">
        <f>IFERROR(IF(COUNTIF(BD!$F$3:$F$281,'週休2日計画実績表 (記入例)'!AD133)&gt;0,"休",IF(OR(WEEKDAY(AD133)=1,WEEKDAY(AD133)=7),TEXT(AD133,"aaa"),IF(COUNTIF(BD!$B$3:$B$548,'週休2日計画実績表 (記入例)'!AD133)&gt;0,"祝",'週休2日計画実績表 (記入例)'!AD133))),"")</f>
        <v/>
      </c>
      <c r="AE134" s="214" t="str">
        <f>IFERROR(IF(COUNTIF(BD!$F$3:$F$281,'週休2日計画実績表 (記入例)'!AE133)&gt;0,"休",IF(OR(WEEKDAY(AE133)=1,WEEKDAY(AE133)=7),TEXT(AE133,"aaa"),IF(COUNTIF(BD!$B$3:$B$548,'週休2日計画実績表 (記入例)'!AE133)&gt;0,"祝",'週休2日計画実績表 (記入例)'!AE133))),"")</f>
        <v/>
      </c>
      <c r="AF134" s="214" t="str">
        <f>IFERROR(IF(COUNTIF(BD!$F$3:$F$281,'週休2日計画実績表 (記入例)'!AF133)&gt;0,"休",IF(OR(WEEKDAY(AF133)=1,WEEKDAY(AF133)=7),TEXT(AF133,"aaa"),IF(COUNTIF(BD!$B$3:$B$548,'週休2日計画実績表 (記入例)'!AF133)&gt;0,"祝",'週休2日計画実績表 (記入例)'!AF133))),"")</f>
        <v/>
      </c>
      <c r="AG134" s="233" t="str">
        <f>IFERROR(IF(COUNTIF(BD!$F$3:$F$281,'週休2日計画実績表 (記入例)'!AG133)&gt;0,"休",IF(OR(WEEKDAY(AG133)=1,WEEKDAY(AG133)=7),TEXT(AG133,"aaa"),IF(COUNTIF(BD!$B$3:$B$548,'週休2日計画実績表 (記入例)'!AG133)&gt;0,"祝",'週休2日計画実績表 (記入例)'!AG133))),"")</f>
        <v/>
      </c>
      <c r="AH134" s="503"/>
      <c r="AI134" s="504"/>
      <c r="AJ134" s="504"/>
      <c r="AK134" s="505"/>
      <c r="AL134" s="502"/>
      <c r="AM134" s="503"/>
      <c r="AN134" s="504"/>
      <c r="AO134" s="504"/>
      <c r="AP134" s="506"/>
      <c r="AQ134" s="215"/>
    </row>
    <row r="135" spans="2:43" ht="15" hidden="1" customHeight="1">
      <c r="B135" s="211"/>
      <c r="C135" s="214" t="str">
        <f t="shared" ref="C135:F135" si="46">IF(OR(C134="",C134="休"),"","有")</f>
        <v/>
      </c>
      <c r="D135" s="214" t="str">
        <f t="shared" si="46"/>
        <v/>
      </c>
      <c r="E135" s="214" t="str">
        <f t="shared" si="46"/>
        <v/>
      </c>
      <c r="F135" s="214" t="str">
        <f t="shared" si="46"/>
        <v/>
      </c>
      <c r="G135" s="214" t="str">
        <f>IF(OR(G134="",G134="休"),"","有")</f>
        <v/>
      </c>
      <c r="H135" s="214" t="str">
        <f t="shared" ref="H135:AG135" si="47">IF(OR(H134="",H134="休"),"","有")</f>
        <v/>
      </c>
      <c r="I135" s="214" t="str">
        <f t="shared" si="47"/>
        <v/>
      </c>
      <c r="J135" s="214" t="str">
        <f t="shared" si="47"/>
        <v/>
      </c>
      <c r="K135" s="214" t="str">
        <f t="shared" si="47"/>
        <v/>
      </c>
      <c r="L135" s="214" t="str">
        <f t="shared" si="47"/>
        <v/>
      </c>
      <c r="M135" s="214" t="str">
        <f t="shared" si="47"/>
        <v/>
      </c>
      <c r="N135" s="214" t="str">
        <f t="shared" si="47"/>
        <v/>
      </c>
      <c r="O135" s="214" t="str">
        <f t="shared" si="47"/>
        <v/>
      </c>
      <c r="P135" s="214" t="str">
        <f t="shared" si="47"/>
        <v/>
      </c>
      <c r="Q135" s="214" t="str">
        <f t="shared" si="47"/>
        <v/>
      </c>
      <c r="R135" s="214" t="str">
        <f t="shared" si="47"/>
        <v/>
      </c>
      <c r="S135" s="214" t="str">
        <f t="shared" si="47"/>
        <v/>
      </c>
      <c r="T135" s="214" t="str">
        <f t="shared" si="47"/>
        <v/>
      </c>
      <c r="U135" s="214" t="str">
        <f t="shared" si="47"/>
        <v/>
      </c>
      <c r="V135" s="214" t="str">
        <f t="shared" si="47"/>
        <v/>
      </c>
      <c r="W135" s="214" t="str">
        <f t="shared" si="47"/>
        <v/>
      </c>
      <c r="X135" s="214" t="str">
        <f t="shared" si="47"/>
        <v/>
      </c>
      <c r="Y135" s="214" t="str">
        <f t="shared" si="47"/>
        <v/>
      </c>
      <c r="Z135" s="214" t="str">
        <f t="shared" si="47"/>
        <v/>
      </c>
      <c r="AA135" s="214" t="str">
        <f t="shared" si="47"/>
        <v/>
      </c>
      <c r="AB135" s="214" t="str">
        <f t="shared" si="47"/>
        <v/>
      </c>
      <c r="AC135" s="214" t="str">
        <f t="shared" si="47"/>
        <v/>
      </c>
      <c r="AD135" s="214" t="str">
        <f t="shared" si="47"/>
        <v/>
      </c>
      <c r="AE135" s="214" t="str">
        <f t="shared" si="47"/>
        <v/>
      </c>
      <c r="AF135" s="214" t="str">
        <f t="shared" si="47"/>
        <v/>
      </c>
      <c r="AG135" s="233" t="str">
        <f t="shared" si="47"/>
        <v/>
      </c>
      <c r="AH135" s="503"/>
      <c r="AI135" s="504"/>
      <c r="AJ135" s="504"/>
      <c r="AK135" s="505"/>
      <c r="AL135" s="502"/>
      <c r="AM135" s="503"/>
      <c r="AN135" s="504"/>
      <c r="AO135" s="504"/>
      <c r="AP135" s="506"/>
      <c r="AQ135" s="215"/>
    </row>
    <row r="136" spans="2:43" s="220" customFormat="1" ht="60" customHeight="1">
      <c r="B136" s="216" t="str">
        <f>IF(C132="","","行事")</f>
        <v/>
      </c>
      <c r="C136" s="217"/>
      <c r="D136" s="217"/>
      <c r="E136" s="217"/>
      <c r="F136" s="217"/>
      <c r="G136" s="217"/>
      <c r="H136" s="217"/>
      <c r="I136" s="217"/>
      <c r="J136" s="217"/>
      <c r="K136" s="217"/>
      <c r="L136" s="217"/>
      <c r="M136" s="217"/>
      <c r="N136" s="217"/>
      <c r="O136" s="217"/>
      <c r="P136" s="217"/>
      <c r="Q136" s="217"/>
      <c r="R136" s="217"/>
      <c r="S136" s="217"/>
      <c r="T136" s="217"/>
      <c r="U136" s="217"/>
      <c r="V136" s="217"/>
      <c r="W136" s="217"/>
      <c r="X136" s="217"/>
      <c r="Y136" s="217"/>
      <c r="Z136" s="217"/>
      <c r="AA136" s="217"/>
      <c r="AB136" s="217"/>
      <c r="AC136" s="217"/>
      <c r="AD136" s="217"/>
      <c r="AE136" s="217"/>
      <c r="AF136" s="217"/>
      <c r="AG136" s="218"/>
      <c r="AH136" s="503"/>
      <c r="AI136" s="504"/>
      <c r="AJ136" s="504"/>
      <c r="AK136" s="505"/>
      <c r="AL136" s="502"/>
      <c r="AM136" s="503"/>
      <c r="AN136" s="504"/>
      <c r="AO136" s="504"/>
      <c r="AP136" s="506"/>
      <c r="AQ136" s="219"/>
    </row>
    <row r="137" spans="2:43" s="224" customFormat="1" ht="15" customHeight="1">
      <c r="B137" s="211" t="str">
        <f>IF(C132="","","計画")</f>
        <v/>
      </c>
      <c r="C137" s="221"/>
      <c r="D137" s="221"/>
      <c r="E137" s="221"/>
      <c r="F137" s="221"/>
      <c r="G137" s="221"/>
      <c r="H137" s="221"/>
      <c r="I137" s="221"/>
      <c r="J137" s="221"/>
      <c r="K137" s="221"/>
      <c r="L137" s="221"/>
      <c r="M137" s="221"/>
      <c r="N137" s="221"/>
      <c r="O137" s="221"/>
      <c r="P137" s="221"/>
      <c r="Q137" s="221"/>
      <c r="R137" s="221"/>
      <c r="S137" s="221"/>
      <c r="T137" s="221"/>
      <c r="U137" s="221"/>
      <c r="V137" s="221"/>
      <c r="W137" s="221"/>
      <c r="X137" s="221"/>
      <c r="Y137" s="221"/>
      <c r="Z137" s="221"/>
      <c r="AA137" s="221"/>
      <c r="AB137" s="221"/>
      <c r="AC137" s="221"/>
      <c r="AD137" s="221"/>
      <c r="AE137" s="221"/>
      <c r="AF137" s="221"/>
      <c r="AG137" s="235"/>
      <c r="AH137" s="211" t="str">
        <f>IF(C132="","",COUNTIF(C137:AG137,"○"))</f>
        <v/>
      </c>
      <c r="AI137" s="221" t="str">
        <f>IF(C132="","",COUNTA(C133:AG133)-COUNTIF(C135:AG135,"")-COUNTIF(C137:AG137,"/"))</f>
        <v/>
      </c>
      <c r="AJ137" s="222" t="str">
        <f>IF(C132="","",IFERROR(AH137/AI137,""))</f>
        <v/>
      </c>
      <c r="AK137" s="223" t="str">
        <f>IF(C132="","",IF(AI137=0,"",IF(COUNTIFS(C134:AG134,"日",C137:AG137,"")+COUNTIFS(C134:AG134,"日",C137:AG137,"○")+COUNTIFS(C134:AG134,"土",C137:AG137,"")+COUNTIFS(C134:AG134,"土",C137:AG137,"○")&lt;=COUNTIF(C137:AG137,"○"),"○",IF(AH137/AI137&gt;=2/7,"○","-"))))</f>
        <v/>
      </c>
      <c r="AM137" s="211" t="str">
        <f>IF(C132="","",AM129+AH137)</f>
        <v/>
      </c>
      <c r="AN137" s="221" t="str">
        <f>IF(C132="","",AN129+AI137)</f>
        <v/>
      </c>
      <c r="AO137" s="222" t="str">
        <f>IFERROR(AM137/AN137,"")</f>
        <v/>
      </c>
      <c r="AP137" s="225" t="str">
        <f>IF(C132="","",IF(C140="",IF(AM137/AN137&gt;=2/7,"OK","NG"),""))</f>
        <v/>
      </c>
      <c r="AQ137" s="226"/>
    </row>
    <row r="138" spans="2:43" s="224" customFormat="1" ht="15" customHeight="1" thickBot="1">
      <c r="B138" s="227" t="str">
        <f>IF(C132="","","実施")</f>
        <v/>
      </c>
      <c r="C138" s="228"/>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c r="AG138" s="234"/>
      <c r="AH138" s="227" t="str">
        <f>IF(C132="","",COUNTIF(C138:AG138,"●"))</f>
        <v/>
      </c>
      <c r="AI138" s="228" t="str">
        <f>IF(C132="","",COUNTA(C133:AG133)-COUNTIF(C135:AG135,"")-COUNTIF(C138:AG138,"/"))</f>
        <v/>
      </c>
      <c r="AJ138" s="229" t="str">
        <f>IF(C132="","",IFERROR(AH138/AI138,""))</f>
        <v/>
      </c>
      <c r="AK138" s="230" t="str">
        <f>IF(C132="","",IF(AI138=0,"",IF(COUNTIFS(C134:AG134,"日",C138:AG138,"")+COUNTIFS(C134:AG134,"日",C138:AG138,"●")+COUNTIFS(C134:AG134,"土",C138:AG138,"")+COUNTIFS(C134:AG134,"土",C138:AG138,"●")&lt;=COUNTIF(C138:AG138,"●"),"○",IF(AH138/AI138&gt;=2/7,"○","-"))))</f>
        <v/>
      </c>
      <c r="AM138" s="227" t="str">
        <f>IF(C132="","",AM130+AH138)</f>
        <v/>
      </c>
      <c r="AN138" s="228" t="str">
        <f>IF(C132="","",AN130+AI138)</f>
        <v/>
      </c>
      <c r="AO138" s="229" t="str">
        <f>IFERROR(AM138/AN138,"")</f>
        <v/>
      </c>
      <c r="AP138" s="231" t="str">
        <f>IF(C132="","",IF(C140="",IF(AM138/AN138&gt;=2/7,"OK","NG"),""))</f>
        <v/>
      </c>
      <c r="AQ138" s="215"/>
    </row>
    <row r="139" spans="2:43" ht="18" customHeight="1" thickBot="1">
      <c r="AP139" s="224"/>
      <c r="AQ139" s="232"/>
    </row>
    <row r="140" spans="2:43" ht="16.899999999999999" customHeight="1">
      <c r="B140" s="210" t="str">
        <f>IF(C140="","","月")</f>
        <v/>
      </c>
      <c r="C140" s="496" t="str">
        <f>IFERROR(IF(EOMONTH(C132,0)+1&gt;$L$5,"",EOMONTH(C132,0)+1),"")</f>
        <v/>
      </c>
      <c r="D140" s="497"/>
      <c r="E140" s="497"/>
      <c r="F140" s="497"/>
      <c r="G140" s="497"/>
      <c r="H140" s="497"/>
      <c r="I140" s="497"/>
      <c r="J140" s="497"/>
      <c r="K140" s="497"/>
      <c r="L140" s="497"/>
      <c r="M140" s="497"/>
      <c r="N140" s="497"/>
      <c r="O140" s="497"/>
      <c r="P140" s="497"/>
      <c r="Q140" s="497"/>
      <c r="R140" s="497"/>
      <c r="S140" s="497"/>
      <c r="T140" s="497"/>
      <c r="U140" s="497"/>
      <c r="V140" s="497"/>
      <c r="W140" s="497"/>
      <c r="X140" s="497"/>
      <c r="Y140" s="497"/>
      <c r="Z140" s="497"/>
      <c r="AA140" s="497"/>
      <c r="AB140" s="497"/>
      <c r="AC140" s="497"/>
      <c r="AD140" s="497"/>
      <c r="AE140" s="497"/>
      <c r="AF140" s="497"/>
      <c r="AG140" s="497"/>
      <c r="AH140" s="498" t="str">
        <f>IF(C140="","","月単位")</f>
        <v/>
      </c>
      <c r="AI140" s="499"/>
      <c r="AJ140" s="499"/>
      <c r="AK140" s="500"/>
      <c r="AL140" s="501"/>
      <c r="AM140" s="498" t="str">
        <f>IF(C140="","","累計")</f>
        <v/>
      </c>
      <c r="AN140" s="499"/>
      <c r="AO140" s="499"/>
      <c r="AP140" s="500"/>
    </row>
    <row r="141" spans="2:43" ht="15" customHeight="1">
      <c r="B141" s="211" t="str">
        <f>IF(C140="","","日")</f>
        <v/>
      </c>
      <c r="C141" s="212" t="str">
        <f>IF($C140="","",IF($C140+COLUMN(C141)-COLUMN($B141)-1&gt;$L$5,"",IF($C140+COLUMN(C141)-COLUMN($B141)-1&gt;=EOMONTH($C140,0)+1,"",$C140+COLUMN(C141)-COLUMN($B141)-1)))</f>
        <v/>
      </c>
      <c r="D141" s="212" t="str">
        <f t="shared" ref="D141:AG141" si="48">IF($C140="","",IF($C140+COLUMN(D141)-COLUMN($B141)-1&gt;$L$5,"",IF($C140+COLUMN(D141)-COLUMN($B141)-1&gt;=EOMONTH($C140,0)+1,"",$C140+COLUMN(D141)-COLUMN($B141)-1)))</f>
        <v/>
      </c>
      <c r="E141" s="212" t="str">
        <f t="shared" si="48"/>
        <v/>
      </c>
      <c r="F141" s="212" t="str">
        <f t="shared" si="48"/>
        <v/>
      </c>
      <c r="G141" s="212" t="str">
        <f t="shared" si="48"/>
        <v/>
      </c>
      <c r="H141" s="212" t="str">
        <f t="shared" si="48"/>
        <v/>
      </c>
      <c r="I141" s="212" t="str">
        <f t="shared" si="48"/>
        <v/>
      </c>
      <c r="J141" s="212" t="str">
        <f t="shared" si="48"/>
        <v/>
      </c>
      <c r="K141" s="212" t="str">
        <f t="shared" si="48"/>
        <v/>
      </c>
      <c r="L141" s="212" t="str">
        <f t="shared" si="48"/>
        <v/>
      </c>
      <c r="M141" s="212" t="str">
        <f t="shared" si="48"/>
        <v/>
      </c>
      <c r="N141" s="212" t="str">
        <f t="shared" si="48"/>
        <v/>
      </c>
      <c r="O141" s="212" t="str">
        <f t="shared" si="48"/>
        <v/>
      </c>
      <c r="P141" s="212" t="str">
        <f t="shared" si="48"/>
        <v/>
      </c>
      <c r="Q141" s="212" t="str">
        <f t="shared" si="48"/>
        <v/>
      </c>
      <c r="R141" s="212" t="str">
        <f t="shared" si="48"/>
        <v/>
      </c>
      <c r="S141" s="212" t="str">
        <f t="shared" si="48"/>
        <v/>
      </c>
      <c r="T141" s="212" t="str">
        <f t="shared" si="48"/>
        <v/>
      </c>
      <c r="U141" s="212" t="str">
        <f t="shared" si="48"/>
        <v/>
      </c>
      <c r="V141" s="212" t="str">
        <f t="shared" si="48"/>
        <v/>
      </c>
      <c r="W141" s="212" t="str">
        <f t="shared" si="48"/>
        <v/>
      </c>
      <c r="X141" s="212" t="str">
        <f t="shared" si="48"/>
        <v/>
      </c>
      <c r="Y141" s="212" t="str">
        <f t="shared" si="48"/>
        <v/>
      </c>
      <c r="Z141" s="212" t="str">
        <f t="shared" si="48"/>
        <v/>
      </c>
      <c r="AA141" s="212" t="str">
        <f t="shared" si="48"/>
        <v/>
      </c>
      <c r="AB141" s="212" t="str">
        <f t="shared" si="48"/>
        <v/>
      </c>
      <c r="AC141" s="212" t="str">
        <f t="shared" si="48"/>
        <v/>
      </c>
      <c r="AD141" s="212" t="str">
        <f t="shared" si="48"/>
        <v/>
      </c>
      <c r="AE141" s="212" t="str">
        <f t="shared" si="48"/>
        <v/>
      </c>
      <c r="AF141" s="212" t="str">
        <f t="shared" si="48"/>
        <v/>
      </c>
      <c r="AG141" s="213" t="str">
        <f t="shared" si="48"/>
        <v/>
      </c>
      <c r="AH141" s="503" t="str">
        <f>IF(C140="","","　閉所日数計")</f>
        <v/>
      </c>
      <c r="AI141" s="504" t="str">
        <f>IF(C140="","","　対象日数計")</f>
        <v/>
      </c>
      <c r="AJ141" s="504" t="str">
        <f>IF(C140="","","　現場閉所率")</f>
        <v/>
      </c>
      <c r="AK141" s="505" t="str">
        <f>IF(C140="","","　達成状況")</f>
        <v/>
      </c>
      <c r="AL141" s="502"/>
      <c r="AM141" s="503" t="str">
        <f>IF(C140="","","　閉所日数計")</f>
        <v/>
      </c>
      <c r="AN141" s="504" t="str">
        <f>IF(C140="","","　対象日数計")</f>
        <v/>
      </c>
      <c r="AO141" s="504" t="str">
        <f>IF(C140="","","　現場閉所率")</f>
        <v/>
      </c>
      <c r="AP141" s="506" t="str">
        <f>IF(C140="","",IF(C148="","　達成状況",""))</f>
        <v/>
      </c>
    </row>
    <row r="142" spans="2:43" ht="15" customHeight="1">
      <c r="B142" s="211" t="str">
        <f>IF(C140="","","曜日")</f>
        <v/>
      </c>
      <c r="C142" s="214" t="str">
        <f>IFERROR(IF(COUNTIF(BD!$F$3:$F$281,'週休2日計画実績表 (記入例)'!C141)&gt;0,"休",IF(OR(WEEKDAY(C141)=1,WEEKDAY(C141)=7),TEXT(C141,"aaa"),IF(COUNTIF(BD!$B$3:$B$548,'週休2日計画実績表 (記入例)'!C141)&gt;0,"祝",'週休2日計画実績表 (記入例)'!C141))),"")</f>
        <v/>
      </c>
      <c r="D142" s="214" t="str">
        <f>IFERROR(IF(COUNTIF(BD!$F$3:$F$281,'週休2日計画実績表 (記入例)'!D141)&gt;0,"休",IF(OR(WEEKDAY(D141)=1,WEEKDAY(D141)=7),TEXT(D141,"aaa"),IF(COUNTIF(BD!$B$3:$B$548,'週休2日計画実績表 (記入例)'!D141)&gt;0,"祝",'週休2日計画実績表 (記入例)'!D141))),"")</f>
        <v/>
      </c>
      <c r="E142" s="214" t="str">
        <f>IFERROR(IF(COUNTIF(BD!$F$3:$F$281,'週休2日計画実績表 (記入例)'!E141)&gt;0,"休",IF(OR(WEEKDAY(E141)=1,WEEKDAY(E141)=7),TEXT(E141,"aaa"),IF(COUNTIF(BD!$B$3:$B$548,'週休2日計画実績表 (記入例)'!E141)&gt;0,"祝",'週休2日計画実績表 (記入例)'!E141))),"")</f>
        <v/>
      </c>
      <c r="F142" s="214" t="str">
        <f>IFERROR(IF(COUNTIF(BD!$F$3:$F$281,'週休2日計画実績表 (記入例)'!F141)&gt;0,"休",IF(OR(WEEKDAY(F141)=1,WEEKDAY(F141)=7),TEXT(F141,"aaa"),IF(COUNTIF(BD!$B$3:$B$548,'週休2日計画実績表 (記入例)'!F141)&gt;0,"祝",'週休2日計画実績表 (記入例)'!F141))),"")</f>
        <v/>
      </c>
      <c r="G142" s="214" t="str">
        <f>IFERROR(IF(COUNTIF(BD!$F$3:$F$281,'週休2日計画実績表 (記入例)'!G141)&gt;0,"休",IF(OR(WEEKDAY(G141)=1,WEEKDAY(G141)=7),TEXT(G141,"aaa"),IF(COUNTIF(BD!$B$3:$B$548,'週休2日計画実績表 (記入例)'!G141)&gt;0,"祝",'週休2日計画実績表 (記入例)'!G141))),"")</f>
        <v/>
      </c>
      <c r="H142" s="214" t="str">
        <f>IFERROR(IF(COUNTIF(BD!$F$3:$F$281,'週休2日計画実績表 (記入例)'!H141)&gt;0,"休",IF(OR(WEEKDAY(H141)=1,WEEKDAY(H141)=7),TEXT(H141,"aaa"),IF(COUNTIF(BD!$B$3:$B$548,'週休2日計画実績表 (記入例)'!H141)&gt;0,"祝",'週休2日計画実績表 (記入例)'!H141))),"")</f>
        <v/>
      </c>
      <c r="I142" s="214" t="str">
        <f>IFERROR(IF(COUNTIF(BD!$F$3:$F$281,'週休2日計画実績表 (記入例)'!I141)&gt;0,"休",IF(OR(WEEKDAY(I141)=1,WEEKDAY(I141)=7),TEXT(I141,"aaa"),IF(COUNTIF(BD!$B$3:$B$548,'週休2日計画実績表 (記入例)'!I141)&gt;0,"祝",'週休2日計画実績表 (記入例)'!I141))),"")</f>
        <v/>
      </c>
      <c r="J142" s="214" t="str">
        <f>IFERROR(IF(COUNTIF(BD!$F$3:$F$281,'週休2日計画実績表 (記入例)'!J141)&gt;0,"休",IF(OR(WEEKDAY(J141)=1,WEEKDAY(J141)=7),TEXT(J141,"aaa"),IF(COUNTIF(BD!$B$3:$B$548,'週休2日計画実績表 (記入例)'!J141)&gt;0,"祝",'週休2日計画実績表 (記入例)'!J141))),"")</f>
        <v/>
      </c>
      <c r="K142" s="214" t="str">
        <f>IFERROR(IF(COUNTIF(BD!$F$3:$F$281,'週休2日計画実績表 (記入例)'!K141)&gt;0,"休",IF(OR(WEEKDAY(K141)=1,WEEKDAY(K141)=7),TEXT(K141,"aaa"),IF(COUNTIF(BD!$B$3:$B$548,'週休2日計画実績表 (記入例)'!K141)&gt;0,"祝",'週休2日計画実績表 (記入例)'!K141))),"")</f>
        <v/>
      </c>
      <c r="L142" s="214" t="str">
        <f>IFERROR(IF(COUNTIF(BD!$F$3:$F$281,'週休2日計画実績表 (記入例)'!L141)&gt;0,"休",IF(OR(WEEKDAY(L141)=1,WEEKDAY(L141)=7),TEXT(L141,"aaa"),IF(COUNTIF(BD!$B$3:$B$548,'週休2日計画実績表 (記入例)'!L141)&gt;0,"祝",'週休2日計画実績表 (記入例)'!L141))),"")</f>
        <v/>
      </c>
      <c r="M142" s="214" t="str">
        <f>IFERROR(IF(COUNTIF(BD!$F$3:$F$281,'週休2日計画実績表 (記入例)'!M141)&gt;0,"休",IF(OR(WEEKDAY(M141)=1,WEEKDAY(M141)=7),TEXT(M141,"aaa"),IF(COUNTIF(BD!$B$3:$B$548,'週休2日計画実績表 (記入例)'!M141)&gt;0,"祝",'週休2日計画実績表 (記入例)'!M141))),"")</f>
        <v/>
      </c>
      <c r="N142" s="214" t="str">
        <f>IFERROR(IF(COUNTIF(BD!$F$3:$F$281,'週休2日計画実績表 (記入例)'!N141)&gt;0,"休",IF(OR(WEEKDAY(N141)=1,WEEKDAY(N141)=7),TEXT(N141,"aaa"),IF(COUNTIF(BD!$B$3:$B$548,'週休2日計画実績表 (記入例)'!N141)&gt;0,"祝",'週休2日計画実績表 (記入例)'!N141))),"")</f>
        <v/>
      </c>
      <c r="O142" s="214" t="str">
        <f>IFERROR(IF(COUNTIF(BD!$F$3:$F$281,'週休2日計画実績表 (記入例)'!O141)&gt;0,"休",IF(OR(WEEKDAY(O141)=1,WEEKDAY(O141)=7),TEXT(O141,"aaa"),IF(COUNTIF(BD!$B$3:$B$548,'週休2日計画実績表 (記入例)'!O141)&gt;0,"祝",'週休2日計画実績表 (記入例)'!O141))),"")</f>
        <v/>
      </c>
      <c r="P142" s="214" t="str">
        <f>IFERROR(IF(COUNTIF(BD!$F$3:$F$281,'週休2日計画実績表 (記入例)'!P141)&gt;0,"休",IF(OR(WEEKDAY(P141)=1,WEEKDAY(P141)=7),TEXT(P141,"aaa"),IF(COUNTIF(BD!$B$3:$B$548,'週休2日計画実績表 (記入例)'!P141)&gt;0,"祝",'週休2日計画実績表 (記入例)'!P141))),"")</f>
        <v/>
      </c>
      <c r="Q142" s="214" t="str">
        <f>IFERROR(IF(COUNTIF(BD!$F$3:$F$281,'週休2日計画実績表 (記入例)'!Q141)&gt;0,"休",IF(OR(WEEKDAY(Q141)=1,WEEKDAY(Q141)=7),TEXT(Q141,"aaa"),IF(COUNTIF(BD!$B$3:$B$548,'週休2日計画実績表 (記入例)'!Q141)&gt;0,"祝",'週休2日計画実績表 (記入例)'!Q141))),"")</f>
        <v/>
      </c>
      <c r="R142" s="214" t="str">
        <f>IFERROR(IF(COUNTIF(BD!$F$3:$F$281,'週休2日計画実績表 (記入例)'!R141)&gt;0,"休",IF(OR(WEEKDAY(R141)=1,WEEKDAY(R141)=7),TEXT(R141,"aaa"),IF(COUNTIF(BD!$B$3:$B$548,'週休2日計画実績表 (記入例)'!R141)&gt;0,"祝",'週休2日計画実績表 (記入例)'!R141))),"")</f>
        <v/>
      </c>
      <c r="S142" s="214" t="str">
        <f>IFERROR(IF(COUNTIF(BD!$F$3:$F$281,'週休2日計画実績表 (記入例)'!S141)&gt;0,"休",IF(OR(WEEKDAY(S141)=1,WEEKDAY(S141)=7),TEXT(S141,"aaa"),IF(COUNTIF(BD!$B$3:$B$548,'週休2日計画実績表 (記入例)'!S141)&gt;0,"祝",'週休2日計画実績表 (記入例)'!S141))),"")</f>
        <v/>
      </c>
      <c r="T142" s="214" t="str">
        <f>IFERROR(IF(COUNTIF(BD!$F$3:$F$281,'週休2日計画実績表 (記入例)'!T141)&gt;0,"休",IF(OR(WEEKDAY(T141)=1,WEEKDAY(T141)=7),TEXT(T141,"aaa"),IF(COUNTIF(BD!$B$3:$B$548,'週休2日計画実績表 (記入例)'!T141)&gt;0,"祝",'週休2日計画実績表 (記入例)'!T141))),"")</f>
        <v/>
      </c>
      <c r="U142" s="214" t="str">
        <f>IFERROR(IF(COUNTIF(BD!$F$3:$F$281,'週休2日計画実績表 (記入例)'!U141)&gt;0,"休",IF(OR(WEEKDAY(U141)=1,WEEKDAY(U141)=7),TEXT(U141,"aaa"),IF(COUNTIF(BD!$B$3:$B$548,'週休2日計画実績表 (記入例)'!U141)&gt;0,"祝",'週休2日計画実績表 (記入例)'!U141))),"")</f>
        <v/>
      </c>
      <c r="V142" s="214" t="str">
        <f>IFERROR(IF(COUNTIF(BD!$F$3:$F$281,'週休2日計画実績表 (記入例)'!V141)&gt;0,"休",IF(OR(WEEKDAY(V141)=1,WEEKDAY(V141)=7),TEXT(V141,"aaa"),IF(COUNTIF(BD!$B$3:$B$548,'週休2日計画実績表 (記入例)'!V141)&gt;0,"祝",'週休2日計画実績表 (記入例)'!V141))),"")</f>
        <v/>
      </c>
      <c r="W142" s="214" t="str">
        <f>IFERROR(IF(COUNTIF(BD!$F$3:$F$281,'週休2日計画実績表 (記入例)'!W141)&gt;0,"休",IF(OR(WEEKDAY(W141)=1,WEEKDAY(W141)=7),TEXT(W141,"aaa"),IF(COUNTIF(BD!$B$3:$B$548,'週休2日計画実績表 (記入例)'!W141)&gt;0,"祝",'週休2日計画実績表 (記入例)'!W141))),"")</f>
        <v/>
      </c>
      <c r="X142" s="214" t="str">
        <f>IFERROR(IF(COUNTIF(BD!$F$3:$F$281,'週休2日計画実績表 (記入例)'!X141)&gt;0,"休",IF(OR(WEEKDAY(X141)=1,WEEKDAY(X141)=7),TEXT(X141,"aaa"),IF(COUNTIF(BD!$B$3:$B$548,'週休2日計画実績表 (記入例)'!X141)&gt;0,"祝",'週休2日計画実績表 (記入例)'!X141))),"")</f>
        <v/>
      </c>
      <c r="Y142" s="214" t="str">
        <f>IFERROR(IF(COUNTIF(BD!$F$3:$F$281,'週休2日計画実績表 (記入例)'!Y141)&gt;0,"休",IF(OR(WEEKDAY(Y141)=1,WEEKDAY(Y141)=7),TEXT(Y141,"aaa"),IF(COUNTIF(BD!$B$3:$B$548,'週休2日計画実績表 (記入例)'!Y141)&gt;0,"祝",'週休2日計画実績表 (記入例)'!Y141))),"")</f>
        <v/>
      </c>
      <c r="Z142" s="214" t="str">
        <f>IFERROR(IF(COUNTIF(BD!$F$3:$F$281,'週休2日計画実績表 (記入例)'!Z141)&gt;0,"休",IF(OR(WEEKDAY(Z141)=1,WEEKDAY(Z141)=7),TEXT(Z141,"aaa"),IF(COUNTIF(BD!$B$3:$B$548,'週休2日計画実績表 (記入例)'!Z141)&gt;0,"祝",'週休2日計画実績表 (記入例)'!Z141))),"")</f>
        <v/>
      </c>
      <c r="AA142" s="214" t="str">
        <f>IFERROR(IF(COUNTIF(BD!$F$3:$F$281,'週休2日計画実績表 (記入例)'!AA141)&gt;0,"休",IF(OR(WEEKDAY(AA141)=1,WEEKDAY(AA141)=7),TEXT(AA141,"aaa"),IF(COUNTIF(BD!$B$3:$B$548,'週休2日計画実績表 (記入例)'!AA141)&gt;0,"祝",'週休2日計画実績表 (記入例)'!AA141))),"")</f>
        <v/>
      </c>
      <c r="AB142" s="214" t="str">
        <f>IFERROR(IF(COUNTIF(BD!$F$3:$F$281,'週休2日計画実績表 (記入例)'!AB141)&gt;0,"休",IF(OR(WEEKDAY(AB141)=1,WEEKDAY(AB141)=7),TEXT(AB141,"aaa"),IF(COUNTIF(BD!$B$3:$B$548,'週休2日計画実績表 (記入例)'!AB141)&gt;0,"祝",'週休2日計画実績表 (記入例)'!AB141))),"")</f>
        <v/>
      </c>
      <c r="AC142" s="214" t="str">
        <f>IFERROR(IF(COUNTIF(BD!$F$3:$F$281,'週休2日計画実績表 (記入例)'!AC141)&gt;0,"休",IF(OR(WEEKDAY(AC141)=1,WEEKDAY(AC141)=7),TEXT(AC141,"aaa"),IF(COUNTIF(BD!$B$3:$B$548,'週休2日計画実績表 (記入例)'!AC141)&gt;0,"祝",'週休2日計画実績表 (記入例)'!AC141))),"")</f>
        <v/>
      </c>
      <c r="AD142" s="214" t="str">
        <f>IFERROR(IF(COUNTIF(BD!$F$3:$F$281,'週休2日計画実績表 (記入例)'!AD141)&gt;0,"休",IF(OR(WEEKDAY(AD141)=1,WEEKDAY(AD141)=7),TEXT(AD141,"aaa"),IF(COUNTIF(BD!$B$3:$B$548,'週休2日計画実績表 (記入例)'!AD141)&gt;0,"祝",'週休2日計画実績表 (記入例)'!AD141))),"")</f>
        <v/>
      </c>
      <c r="AE142" s="214" t="str">
        <f>IFERROR(IF(COUNTIF(BD!$F$3:$F$281,'週休2日計画実績表 (記入例)'!AE141)&gt;0,"休",IF(OR(WEEKDAY(AE141)=1,WEEKDAY(AE141)=7),TEXT(AE141,"aaa"),IF(COUNTIF(BD!$B$3:$B$548,'週休2日計画実績表 (記入例)'!AE141)&gt;0,"祝",'週休2日計画実績表 (記入例)'!AE141))),"")</f>
        <v/>
      </c>
      <c r="AF142" s="214" t="str">
        <f>IFERROR(IF(COUNTIF(BD!$F$3:$F$281,'週休2日計画実績表 (記入例)'!AF141)&gt;0,"休",IF(OR(WEEKDAY(AF141)=1,WEEKDAY(AF141)=7),TEXT(AF141,"aaa"),IF(COUNTIF(BD!$B$3:$B$548,'週休2日計画実績表 (記入例)'!AF141)&gt;0,"祝",'週休2日計画実績表 (記入例)'!AF141))),"")</f>
        <v/>
      </c>
      <c r="AG142" s="233" t="str">
        <f>IFERROR(IF(COUNTIF(BD!$F$3:$F$281,'週休2日計画実績表 (記入例)'!AG141)&gt;0,"休",IF(OR(WEEKDAY(AG141)=1,WEEKDAY(AG141)=7),TEXT(AG141,"aaa"),IF(COUNTIF(BD!$B$3:$B$548,'週休2日計画実績表 (記入例)'!AG141)&gt;0,"祝",'週休2日計画実績表 (記入例)'!AG141))),"")</f>
        <v/>
      </c>
      <c r="AH142" s="503"/>
      <c r="AI142" s="504"/>
      <c r="AJ142" s="504"/>
      <c r="AK142" s="505"/>
      <c r="AL142" s="502"/>
      <c r="AM142" s="503"/>
      <c r="AN142" s="504"/>
      <c r="AO142" s="504"/>
      <c r="AP142" s="506"/>
      <c r="AQ142" s="215"/>
    </row>
    <row r="143" spans="2:43" ht="15" hidden="1" customHeight="1">
      <c r="B143" s="211"/>
      <c r="C143" s="214" t="str">
        <f t="shared" ref="C143:F143" si="49">IF(OR(C142="",C142="休"),"","有")</f>
        <v/>
      </c>
      <c r="D143" s="214" t="str">
        <f t="shared" si="49"/>
        <v/>
      </c>
      <c r="E143" s="214" t="str">
        <f t="shared" si="49"/>
        <v/>
      </c>
      <c r="F143" s="214" t="str">
        <f t="shared" si="49"/>
        <v/>
      </c>
      <c r="G143" s="214" t="str">
        <f>IF(OR(G142="",G142="休"),"","有")</f>
        <v/>
      </c>
      <c r="H143" s="214" t="str">
        <f t="shared" ref="H143:AG143" si="50">IF(OR(H142="",H142="休"),"","有")</f>
        <v/>
      </c>
      <c r="I143" s="214" t="str">
        <f t="shared" si="50"/>
        <v/>
      </c>
      <c r="J143" s="214" t="str">
        <f t="shared" si="50"/>
        <v/>
      </c>
      <c r="K143" s="214" t="str">
        <f t="shared" si="50"/>
        <v/>
      </c>
      <c r="L143" s="214" t="str">
        <f t="shared" si="50"/>
        <v/>
      </c>
      <c r="M143" s="214" t="str">
        <f t="shared" si="50"/>
        <v/>
      </c>
      <c r="N143" s="214" t="str">
        <f t="shared" si="50"/>
        <v/>
      </c>
      <c r="O143" s="214" t="str">
        <f t="shared" si="50"/>
        <v/>
      </c>
      <c r="P143" s="214" t="str">
        <f t="shared" si="50"/>
        <v/>
      </c>
      <c r="Q143" s="214" t="str">
        <f t="shared" si="50"/>
        <v/>
      </c>
      <c r="R143" s="214" t="str">
        <f t="shared" si="50"/>
        <v/>
      </c>
      <c r="S143" s="214" t="str">
        <f t="shared" si="50"/>
        <v/>
      </c>
      <c r="T143" s="214" t="str">
        <f t="shared" si="50"/>
        <v/>
      </c>
      <c r="U143" s="214" t="str">
        <f t="shared" si="50"/>
        <v/>
      </c>
      <c r="V143" s="214" t="str">
        <f t="shared" si="50"/>
        <v/>
      </c>
      <c r="W143" s="214" t="str">
        <f t="shared" si="50"/>
        <v/>
      </c>
      <c r="X143" s="214" t="str">
        <f t="shared" si="50"/>
        <v/>
      </c>
      <c r="Y143" s="214" t="str">
        <f t="shared" si="50"/>
        <v/>
      </c>
      <c r="Z143" s="214" t="str">
        <f t="shared" si="50"/>
        <v/>
      </c>
      <c r="AA143" s="214" t="str">
        <f t="shared" si="50"/>
        <v/>
      </c>
      <c r="AB143" s="214" t="str">
        <f t="shared" si="50"/>
        <v/>
      </c>
      <c r="AC143" s="214" t="str">
        <f t="shared" si="50"/>
        <v/>
      </c>
      <c r="AD143" s="214" t="str">
        <f t="shared" si="50"/>
        <v/>
      </c>
      <c r="AE143" s="214" t="str">
        <f t="shared" si="50"/>
        <v/>
      </c>
      <c r="AF143" s="214" t="str">
        <f t="shared" si="50"/>
        <v/>
      </c>
      <c r="AG143" s="233" t="str">
        <f t="shared" si="50"/>
        <v/>
      </c>
      <c r="AH143" s="503"/>
      <c r="AI143" s="504"/>
      <c r="AJ143" s="504"/>
      <c r="AK143" s="505"/>
      <c r="AL143" s="502"/>
      <c r="AM143" s="503"/>
      <c r="AN143" s="504"/>
      <c r="AO143" s="504"/>
      <c r="AP143" s="506"/>
      <c r="AQ143" s="215"/>
    </row>
    <row r="144" spans="2:43" s="220" customFormat="1" ht="60" customHeight="1">
      <c r="B144" s="216" t="str">
        <f>IF(C140="","","行事")</f>
        <v/>
      </c>
      <c r="C144" s="217"/>
      <c r="D144" s="217"/>
      <c r="E144" s="217"/>
      <c r="F144" s="217"/>
      <c r="G144" s="217"/>
      <c r="H144" s="217"/>
      <c r="I144" s="217"/>
      <c r="J144" s="217"/>
      <c r="K144" s="217"/>
      <c r="L144" s="217"/>
      <c r="M144" s="217"/>
      <c r="N144" s="217"/>
      <c r="O144" s="217"/>
      <c r="P144" s="217"/>
      <c r="Q144" s="217"/>
      <c r="R144" s="217"/>
      <c r="S144" s="217"/>
      <c r="T144" s="217"/>
      <c r="U144" s="217"/>
      <c r="V144" s="217"/>
      <c r="W144" s="217"/>
      <c r="X144" s="217"/>
      <c r="Y144" s="217"/>
      <c r="Z144" s="217"/>
      <c r="AA144" s="217"/>
      <c r="AB144" s="217"/>
      <c r="AC144" s="217"/>
      <c r="AD144" s="217"/>
      <c r="AE144" s="217"/>
      <c r="AF144" s="217"/>
      <c r="AG144" s="218"/>
      <c r="AH144" s="503"/>
      <c r="AI144" s="504"/>
      <c r="AJ144" s="504"/>
      <c r="AK144" s="505"/>
      <c r="AL144" s="502"/>
      <c r="AM144" s="503"/>
      <c r="AN144" s="504"/>
      <c r="AO144" s="504"/>
      <c r="AP144" s="506"/>
      <c r="AQ144" s="219"/>
    </row>
    <row r="145" spans="2:43" s="224" customFormat="1" ht="15" customHeight="1">
      <c r="B145" s="211" t="str">
        <f>IF(C140="","","計画")</f>
        <v/>
      </c>
      <c r="C145" s="221"/>
      <c r="D145" s="221"/>
      <c r="E145" s="221"/>
      <c r="F145" s="221"/>
      <c r="G145" s="221"/>
      <c r="H145" s="221"/>
      <c r="I145" s="221"/>
      <c r="J145" s="221"/>
      <c r="K145" s="221"/>
      <c r="L145" s="221"/>
      <c r="M145" s="221"/>
      <c r="N145" s="221"/>
      <c r="O145" s="221"/>
      <c r="P145" s="221"/>
      <c r="Q145" s="221"/>
      <c r="R145" s="221"/>
      <c r="S145" s="221"/>
      <c r="T145" s="221"/>
      <c r="U145" s="221"/>
      <c r="V145" s="221"/>
      <c r="W145" s="221"/>
      <c r="X145" s="221"/>
      <c r="Y145" s="221"/>
      <c r="Z145" s="221"/>
      <c r="AA145" s="221"/>
      <c r="AB145" s="221"/>
      <c r="AC145" s="221"/>
      <c r="AD145" s="221"/>
      <c r="AE145" s="221"/>
      <c r="AF145" s="221"/>
      <c r="AG145" s="235"/>
      <c r="AH145" s="211" t="str">
        <f>IF(C140="","",COUNTIF(C145:AG145,"○"))</f>
        <v/>
      </c>
      <c r="AI145" s="221" t="str">
        <f>IF(C140="","",COUNTA(C141:AG141)-COUNTIF(C143:AG143,"")-COUNTIF(C145:AG145,"/"))</f>
        <v/>
      </c>
      <c r="AJ145" s="222" t="str">
        <f>IF(C140="","",IFERROR(AH145/AI145,""))</f>
        <v/>
      </c>
      <c r="AK145" s="223" t="str">
        <f>IF(C140="","",IF(AI145=0,"",IF(COUNTIFS(C142:AG142,"日",C145:AG145,"")+COUNTIFS(C142:AG142,"日",C145:AG145,"○")+COUNTIFS(C142:AG142,"土",C145:AG145,"")+COUNTIFS(C142:AG142,"土",C145:AG145,"○")&lt;=COUNTIF(C145:AG145,"○"),"○",IF(AH145/AI145&gt;=2/7,"○","-"))))</f>
        <v/>
      </c>
      <c r="AM145" s="211" t="str">
        <f>IF(C140="","",AM137+AH145)</f>
        <v/>
      </c>
      <c r="AN145" s="221" t="str">
        <f>IF(C140="","",AN137+AI145)</f>
        <v/>
      </c>
      <c r="AO145" s="222" t="str">
        <f>IFERROR(AM145/AN145,"")</f>
        <v/>
      </c>
      <c r="AP145" s="225" t="str">
        <f>IF(C140="","",IF(C148="",IF(AM145/AN145&gt;=2/7,"OK","NG"),""))</f>
        <v/>
      </c>
      <c r="AQ145" s="226"/>
    </row>
    <row r="146" spans="2:43" s="224" customFormat="1" ht="15" customHeight="1" thickBot="1">
      <c r="B146" s="227" t="str">
        <f>IF(C140="","","実施")</f>
        <v/>
      </c>
      <c r="C146" s="228"/>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34"/>
      <c r="AH146" s="227" t="str">
        <f>IF(C140="","",COUNTIF(C146:AG146,"●"))</f>
        <v/>
      </c>
      <c r="AI146" s="228" t="str">
        <f>IF(C140="","",COUNTA(C141:AG141)-COUNTIF(C143:AG143,"")-COUNTIF(C146:AG146,"/"))</f>
        <v/>
      </c>
      <c r="AJ146" s="229" t="str">
        <f>IF(C140="","",IFERROR(AH146/AI146,""))</f>
        <v/>
      </c>
      <c r="AK146" s="230" t="str">
        <f>IF(C140="","",IF(AI146=0,"",IF(COUNTIFS(C142:AG142,"日",C146:AG146,"")+COUNTIFS(C142:AG142,"日",C146:AG146,"●")+COUNTIFS(C142:AG142,"土",C146:AG146,"")+COUNTIFS(C142:AG142,"土",C146:AG146,"●")&lt;=COUNTIF(C146:AG146,"●"),"○",IF(AH146/AI146&gt;=2/7,"○","-"))))</f>
        <v/>
      </c>
      <c r="AM146" s="227" t="str">
        <f>IF(C140="","",AM138+AH146)</f>
        <v/>
      </c>
      <c r="AN146" s="228" t="str">
        <f>IF(C140="","",AN138+AI146)</f>
        <v/>
      </c>
      <c r="AO146" s="229" t="str">
        <f>IFERROR(AM146/AN146,"")</f>
        <v/>
      </c>
      <c r="AP146" s="231" t="str">
        <f>IF(C140="","",IF(C148="",IF(AM146/AN146&gt;=2/7,"OK","NG"),""))</f>
        <v/>
      </c>
      <c r="AQ146" s="215"/>
    </row>
    <row r="147" spans="2:43" ht="18" customHeight="1" thickBot="1">
      <c r="AP147" s="224"/>
      <c r="AQ147" s="232"/>
    </row>
    <row r="148" spans="2:43" ht="16.899999999999999" customHeight="1">
      <c r="B148" s="210" t="str">
        <f>IF(C148="","","月")</f>
        <v/>
      </c>
      <c r="C148" s="496" t="str">
        <f>IFERROR(IF(EOMONTH(C140,0)+1&gt;$L$5,"",EOMONTH(C140,0)+1),"")</f>
        <v/>
      </c>
      <c r="D148" s="497"/>
      <c r="E148" s="497"/>
      <c r="F148" s="497"/>
      <c r="G148" s="497"/>
      <c r="H148" s="497"/>
      <c r="I148" s="497"/>
      <c r="J148" s="497"/>
      <c r="K148" s="497"/>
      <c r="L148" s="497"/>
      <c r="M148" s="497"/>
      <c r="N148" s="497"/>
      <c r="O148" s="497"/>
      <c r="P148" s="497"/>
      <c r="Q148" s="497"/>
      <c r="R148" s="497"/>
      <c r="S148" s="497"/>
      <c r="T148" s="497"/>
      <c r="U148" s="497"/>
      <c r="V148" s="497"/>
      <c r="W148" s="497"/>
      <c r="X148" s="497"/>
      <c r="Y148" s="497"/>
      <c r="Z148" s="497"/>
      <c r="AA148" s="497"/>
      <c r="AB148" s="497"/>
      <c r="AC148" s="497"/>
      <c r="AD148" s="497"/>
      <c r="AE148" s="497"/>
      <c r="AF148" s="497"/>
      <c r="AG148" s="497"/>
      <c r="AH148" s="498" t="str">
        <f>IF(C148="","","月単位")</f>
        <v/>
      </c>
      <c r="AI148" s="499"/>
      <c r="AJ148" s="499"/>
      <c r="AK148" s="500"/>
      <c r="AL148" s="501"/>
      <c r="AM148" s="498" t="str">
        <f>IF(C148="","","累計")</f>
        <v/>
      </c>
      <c r="AN148" s="499"/>
      <c r="AO148" s="499"/>
      <c r="AP148" s="500"/>
    </row>
    <row r="149" spans="2:43" ht="15" customHeight="1">
      <c r="B149" s="211" t="str">
        <f>IF(C148="","","日")</f>
        <v/>
      </c>
      <c r="C149" s="212" t="str">
        <f>IF($C148="","",IF($C148+COLUMN(C149)-COLUMN($B149)-1&gt;$L$5,"",IF($C148+COLUMN(C149)-COLUMN($B149)-1&gt;=EOMONTH($C148,0)+1,"",$C148+COLUMN(C149)-COLUMN($B149)-1)))</f>
        <v/>
      </c>
      <c r="D149" s="212" t="str">
        <f t="shared" ref="D149:AG149" si="51">IF($C148="","",IF($C148+COLUMN(D149)-COLUMN($B149)-1&gt;$L$5,"",IF($C148+COLUMN(D149)-COLUMN($B149)-1&gt;=EOMONTH($C148,0)+1,"",$C148+COLUMN(D149)-COLUMN($B149)-1)))</f>
        <v/>
      </c>
      <c r="E149" s="212" t="str">
        <f t="shared" si="51"/>
        <v/>
      </c>
      <c r="F149" s="212" t="str">
        <f t="shared" si="51"/>
        <v/>
      </c>
      <c r="G149" s="212" t="str">
        <f t="shared" si="51"/>
        <v/>
      </c>
      <c r="H149" s="212" t="str">
        <f t="shared" si="51"/>
        <v/>
      </c>
      <c r="I149" s="212" t="str">
        <f t="shared" si="51"/>
        <v/>
      </c>
      <c r="J149" s="212" t="str">
        <f t="shared" si="51"/>
        <v/>
      </c>
      <c r="K149" s="212" t="str">
        <f t="shared" si="51"/>
        <v/>
      </c>
      <c r="L149" s="212" t="str">
        <f t="shared" si="51"/>
        <v/>
      </c>
      <c r="M149" s="212" t="str">
        <f t="shared" si="51"/>
        <v/>
      </c>
      <c r="N149" s="212" t="str">
        <f t="shared" si="51"/>
        <v/>
      </c>
      <c r="O149" s="212" t="str">
        <f t="shared" si="51"/>
        <v/>
      </c>
      <c r="P149" s="212" t="str">
        <f t="shared" si="51"/>
        <v/>
      </c>
      <c r="Q149" s="212" t="str">
        <f t="shared" si="51"/>
        <v/>
      </c>
      <c r="R149" s="212" t="str">
        <f t="shared" si="51"/>
        <v/>
      </c>
      <c r="S149" s="212" t="str">
        <f t="shared" si="51"/>
        <v/>
      </c>
      <c r="T149" s="212" t="str">
        <f t="shared" si="51"/>
        <v/>
      </c>
      <c r="U149" s="212" t="str">
        <f t="shared" si="51"/>
        <v/>
      </c>
      <c r="V149" s="212" t="str">
        <f t="shared" si="51"/>
        <v/>
      </c>
      <c r="W149" s="212" t="str">
        <f t="shared" si="51"/>
        <v/>
      </c>
      <c r="X149" s="212" t="str">
        <f t="shared" si="51"/>
        <v/>
      </c>
      <c r="Y149" s="212" t="str">
        <f t="shared" si="51"/>
        <v/>
      </c>
      <c r="Z149" s="212" t="str">
        <f t="shared" si="51"/>
        <v/>
      </c>
      <c r="AA149" s="212" t="str">
        <f t="shared" si="51"/>
        <v/>
      </c>
      <c r="AB149" s="212" t="str">
        <f t="shared" si="51"/>
        <v/>
      </c>
      <c r="AC149" s="212" t="str">
        <f t="shared" si="51"/>
        <v/>
      </c>
      <c r="AD149" s="212" t="str">
        <f t="shared" si="51"/>
        <v/>
      </c>
      <c r="AE149" s="212" t="str">
        <f t="shared" si="51"/>
        <v/>
      </c>
      <c r="AF149" s="212" t="str">
        <f t="shared" si="51"/>
        <v/>
      </c>
      <c r="AG149" s="213" t="str">
        <f t="shared" si="51"/>
        <v/>
      </c>
      <c r="AH149" s="503" t="str">
        <f>IF(C148="","","　閉所日数計")</f>
        <v/>
      </c>
      <c r="AI149" s="504" t="str">
        <f>IF(C148="","","　対象日数計")</f>
        <v/>
      </c>
      <c r="AJ149" s="504" t="str">
        <f>IF(C148="","","　現場閉所率")</f>
        <v/>
      </c>
      <c r="AK149" s="505" t="str">
        <f>IF(C148="","","　達成状況")</f>
        <v/>
      </c>
      <c r="AL149" s="502"/>
      <c r="AM149" s="503" t="str">
        <f>IF(C148="","","　閉所日数計")</f>
        <v/>
      </c>
      <c r="AN149" s="504" t="str">
        <f>IF(C148="","","　対象日数計")</f>
        <v/>
      </c>
      <c r="AO149" s="504" t="str">
        <f>IF(C148="","","　現場閉所率")</f>
        <v/>
      </c>
      <c r="AP149" s="506" t="str">
        <f>IF(C148="","",IF(C156="","　達成状況",""))</f>
        <v/>
      </c>
    </row>
    <row r="150" spans="2:43" ht="15" customHeight="1">
      <c r="B150" s="211" t="str">
        <f>IF(C148="","","曜日")</f>
        <v/>
      </c>
      <c r="C150" s="214" t="str">
        <f>IFERROR(IF(COUNTIF(BD!$F$3:$F$281,'週休2日計画実績表 (記入例)'!C149)&gt;0,"休",IF(OR(WEEKDAY(C149)=1,WEEKDAY(C149)=7),TEXT(C149,"aaa"),IF(COUNTIF(BD!$B$3:$B$548,'週休2日計画実績表 (記入例)'!C149)&gt;0,"祝",'週休2日計画実績表 (記入例)'!C149))),"")</f>
        <v/>
      </c>
      <c r="D150" s="214" t="str">
        <f>IFERROR(IF(COUNTIF(BD!$F$3:$F$281,'週休2日計画実績表 (記入例)'!D149)&gt;0,"休",IF(OR(WEEKDAY(D149)=1,WEEKDAY(D149)=7),TEXT(D149,"aaa"),IF(COUNTIF(BD!$B$3:$B$548,'週休2日計画実績表 (記入例)'!D149)&gt;0,"祝",'週休2日計画実績表 (記入例)'!D149))),"")</f>
        <v/>
      </c>
      <c r="E150" s="214" t="str">
        <f>IFERROR(IF(COUNTIF(BD!$F$3:$F$281,'週休2日計画実績表 (記入例)'!E149)&gt;0,"休",IF(OR(WEEKDAY(E149)=1,WEEKDAY(E149)=7),TEXT(E149,"aaa"),IF(COUNTIF(BD!$B$3:$B$548,'週休2日計画実績表 (記入例)'!E149)&gt;0,"祝",'週休2日計画実績表 (記入例)'!E149))),"")</f>
        <v/>
      </c>
      <c r="F150" s="214" t="str">
        <f>IFERROR(IF(COUNTIF(BD!$F$3:$F$281,'週休2日計画実績表 (記入例)'!F149)&gt;0,"休",IF(OR(WEEKDAY(F149)=1,WEEKDAY(F149)=7),TEXT(F149,"aaa"),IF(COUNTIF(BD!$B$3:$B$548,'週休2日計画実績表 (記入例)'!F149)&gt;0,"祝",'週休2日計画実績表 (記入例)'!F149))),"")</f>
        <v/>
      </c>
      <c r="G150" s="214" t="str">
        <f>IFERROR(IF(COUNTIF(BD!$F$3:$F$281,'週休2日計画実績表 (記入例)'!G149)&gt;0,"休",IF(OR(WEEKDAY(G149)=1,WEEKDAY(G149)=7),TEXT(G149,"aaa"),IF(COUNTIF(BD!$B$3:$B$548,'週休2日計画実績表 (記入例)'!G149)&gt;0,"祝",'週休2日計画実績表 (記入例)'!G149))),"")</f>
        <v/>
      </c>
      <c r="H150" s="214" t="str">
        <f>IFERROR(IF(COUNTIF(BD!$F$3:$F$281,'週休2日計画実績表 (記入例)'!H149)&gt;0,"休",IF(OR(WEEKDAY(H149)=1,WEEKDAY(H149)=7),TEXT(H149,"aaa"),IF(COUNTIF(BD!$B$3:$B$548,'週休2日計画実績表 (記入例)'!H149)&gt;0,"祝",'週休2日計画実績表 (記入例)'!H149))),"")</f>
        <v/>
      </c>
      <c r="I150" s="214" t="str">
        <f>IFERROR(IF(COUNTIF(BD!$F$3:$F$281,'週休2日計画実績表 (記入例)'!I149)&gt;0,"休",IF(OR(WEEKDAY(I149)=1,WEEKDAY(I149)=7),TEXT(I149,"aaa"),IF(COUNTIF(BD!$B$3:$B$548,'週休2日計画実績表 (記入例)'!I149)&gt;0,"祝",'週休2日計画実績表 (記入例)'!I149))),"")</f>
        <v/>
      </c>
      <c r="J150" s="214" t="str">
        <f>IFERROR(IF(COUNTIF(BD!$F$3:$F$281,'週休2日計画実績表 (記入例)'!J149)&gt;0,"休",IF(OR(WEEKDAY(J149)=1,WEEKDAY(J149)=7),TEXT(J149,"aaa"),IF(COUNTIF(BD!$B$3:$B$548,'週休2日計画実績表 (記入例)'!J149)&gt;0,"祝",'週休2日計画実績表 (記入例)'!J149))),"")</f>
        <v/>
      </c>
      <c r="K150" s="214" t="str">
        <f>IFERROR(IF(COUNTIF(BD!$F$3:$F$281,'週休2日計画実績表 (記入例)'!K149)&gt;0,"休",IF(OR(WEEKDAY(K149)=1,WEEKDAY(K149)=7),TEXT(K149,"aaa"),IF(COUNTIF(BD!$B$3:$B$548,'週休2日計画実績表 (記入例)'!K149)&gt;0,"祝",'週休2日計画実績表 (記入例)'!K149))),"")</f>
        <v/>
      </c>
      <c r="L150" s="214" t="str">
        <f>IFERROR(IF(COUNTIF(BD!$F$3:$F$281,'週休2日計画実績表 (記入例)'!L149)&gt;0,"休",IF(OR(WEEKDAY(L149)=1,WEEKDAY(L149)=7),TEXT(L149,"aaa"),IF(COUNTIF(BD!$B$3:$B$548,'週休2日計画実績表 (記入例)'!L149)&gt;0,"祝",'週休2日計画実績表 (記入例)'!L149))),"")</f>
        <v/>
      </c>
      <c r="M150" s="214" t="str">
        <f>IFERROR(IF(COUNTIF(BD!$F$3:$F$281,'週休2日計画実績表 (記入例)'!M149)&gt;0,"休",IF(OR(WEEKDAY(M149)=1,WEEKDAY(M149)=7),TEXT(M149,"aaa"),IF(COUNTIF(BD!$B$3:$B$548,'週休2日計画実績表 (記入例)'!M149)&gt;0,"祝",'週休2日計画実績表 (記入例)'!M149))),"")</f>
        <v/>
      </c>
      <c r="N150" s="214" t="str">
        <f>IFERROR(IF(COUNTIF(BD!$F$3:$F$281,'週休2日計画実績表 (記入例)'!N149)&gt;0,"休",IF(OR(WEEKDAY(N149)=1,WEEKDAY(N149)=7),TEXT(N149,"aaa"),IF(COUNTIF(BD!$B$3:$B$548,'週休2日計画実績表 (記入例)'!N149)&gt;0,"祝",'週休2日計画実績表 (記入例)'!N149))),"")</f>
        <v/>
      </c>
      <c r="O150" s="214" t="str">
        <f>IFERROR(IF(COUNTIF(BD!$F$3:$F$281,'週休2日計画実績表 (記入例)'!O149)&gt;0,"休",IF(OR(WEEKDAY(O149)=1,WEEKDAY(O149)=7),TEXT(O149,"aaa"),IF(COUNTIF(BD!$B$3:$B$548,'週休2日計画実績表 (記入例)'!O149)&gt;0,"祝",'週休2日計画実績表 (記入例)'!O149))),"")</f>
        <v/>
      </c>
      <c r="P150" s="214" t="str">
        <f>IFERROR(IF(COUNTIF(BD!$F$3:$F$281,'週休2日計画実績表 (記入例)'!P149)&gt;0,"休",IF(OR(WEEKDAY(P149)=1,WEEKDAY(P149)=7),TEXT(P149,"aaa"),IF(COUNTIF(BD!$B$3:$B$548,'週休2日計画実績表 (記入例)'!P149)&gt;0,"祝",'週休2日計画実績表 (記入例)'!P149))),"")</f>
        <v/>
      </c>
      <c r="Q150" s="214" t="str">
        <f>IFERROR(IF(COUNTIF(BD!$F$3:$F$281,'週休2日計画実績表 (記入例)'!Q149)&gt;0,"休",IF(OR(WEEKDAY(Q149)=1,WEEKDAY(Q149)=7),TEXT(Q149,"aaa"),IF(COUNTIF(BD!$B$3:$B$548,'週休2日計画実績表 (記入例)'!Q149)&gt;0,"祝",'週休2日計画実績表 (記入例)'!Q149))),"")</f>
        <v/>
      </c>
      <c r="R150" s="214" t="str">
        <f>IFERROR(IF(COUNTIF(BD!$F$3:$F$281,'週休2日計画実績表 (記入例)'!R149)&gt;0,"休",IF(OR(WEEKDAY(R149)=1,WEEKDAY(R149)=7),TEXT(R149,"aaa"),IF(COUNTIF(BD!$B$3:$B$548,'週休2日計画実績表 (記入例)'!R149)&gt;0,"祝",'週休2日計画実績表 (記入例)'!R149))),"")</f>
        <v/>
      </c>
      <c r="S150" s="214" t="str">
        <f>IFERROR(IF(COUNTIF(BD!$F$3:$F$281,'週休2日計画実績表 (記入例)'!S149)&gt;0,"休",IF(OR(WEEKDAY(S149)=1,WEEKDAY(S149)=7),TEXT(S149,"aaa"),IF(COUNTIF(BD!$B$3:$B$548,'週休2日計画実績表 (記入例)'!S149)&gt;0,"祝",'週休2日計画実績表 (記入例)'!S149))),"")</f>
        <v/>
      </c>
      <c r="T150" s="214" t="str">
        <f>IFERROR(IF(COUNTIF(BD!$F$3:$F$281,'週休2日計画実績表 (記入例)'!T149)&gt;0,"休",IF(OR(WEEKDAY(T149)=1,WEEKDAY(T149)=7),TEXT(T149,"aaa"),IF(COUNTIF(BD!$B$3:$B$548,'週休2日計画実績表 (記入例)'!T149)&gt;0,"祝",'週休2日計画実績表 (記入例)'!T149))),"")</f>
        <v/>
      </c>
      <c r="U150" s="214" t="str">
        <f>IFERROR(IF(COUNTIF(BD!$F$3:$F$281,'週休2日計画実績表 (記入例)'!U149)&gt;0,"休",IF(OR(WEEKDAY(U149)=1,WEEKDAY(U149)=7),TEXT(U149,"aaa"),IF(COUNTIF(BD!$B$3:$B$548,'週休2日計画実績表 (記入例)'!U149)&gt;0,"祝",'週休2日計画実績表 (記入例)'!U149))),"")</f>
        <v/>
      </c>
      <c r="V150" s="214" t="str">
        <f>IFERROR(IF(COUNTIF(BD!$F$3:$F$281,'週休2日計画実績表 (記入例)'!V149)&gt;0,"休",IF(OR(WEEKDAY(V149)=1,WEEKDAY(V149)=7),TEXT(V149,"aaa"),IF(COUNTIF(BD!$B$3:$B$548,'週休2日計画実績表 (記入例)'!V149)&gt;0,"祝",'週休2日計画実績表 (記入例)'!V149))),"")</f>
        <v/>
      </c>
      <c r="W150" s="214" t="str">
        <f>IFERROR(IF(COUNTIF(BD!$F$3:$F$281,'週休2日計画実績表 (記入例)'!W149)&gt;0,"休",IF(OR(WEEKDAY(W149)=1,WEEKDAY(W149)=7),TEXT(W149,"aaa"),IF(COUNTIF(BD!$B$3:$B$548,'週休2日計画実績表 (記入例)'!W149)&gt;0,"祝",'週休2日計画実績表 (記入例)'!W149))),"")</f>
        <v/>
      </c>
      <c r="X150" s="214" t="str">
        <f>IFERROR(IF(COUNTIF(BD!$F$3:$F$281,'週休2日計画実績表 (記入例)'!X149)&gt;0,"休",IF(OR(WEEKDAY(X149)=1,WEEKDAY(X149)=7),TEXT(X149,"aaa"),IF(COUNTIF(BD!$B$3:$B$548,'週休2日計画実績表 (記入例)'!X149)&gt;0,"祝",'週休2日計画実績表 (記入例)'!X149))),"")</f>
        <v/>
      </c>
      <c r="Y150" s="214" t="str">
        <f>IFERROR(IF(COUNTIF(BD!$F$3:$F$281,'週休2日計画実績表 (記入例)'!Y149)&gt;0,"休",IF(OR(WEEKDAY(Y149)=1,WEEKDAY(Y149)=7),TEXT(Y149,"aaa"),IF(COUNTIF(BD!$B$3:$B$548,'週休2日計画実績表 (記入例)'!Y149)&gt;0,"祝",'週休2日計画実績表 (記入例)'!Y149))),"")</f>
        <v/>
      </c>
      <c r="Z150" s="214" t="str">
        <f>IFERROR(IF(COUNTIF(BD!$F$3:$F$281,'週休2日計画実績表 (記入例)'!Z149)&gt;0,"休",IF(OR(WEEKDAY(Z149)=1,WEEKDAY(Z149)=7),TEXT(Z149,"aaa"),IF(COUNTIF(BD!$B$3:$B$548,'週休2日計画実績表 (記入例)'!Z149)&gt;0,"祝",'週休2日計画実績表 (記入例)'!Z149))),"")</f>
        <v/>
      </c>
      <c r="AA150" s="214" t="str">
        <f>IFERROR(IF(COUNTIF(BD!$F$3:$F$281,'週休2日計画実績表 (記入例)'!AA149)&gt;0,"休",IF(OR(WEEKDAY(AA149)=1,WEEKDAY(AA149)=7),TEXT(AA149,"aaa"),IF(COUNTIF(BD!$B$3:$B$548,'週休2日計画実績表 (記入例)'!AA149)&gt;0,"祝",'週休2日計画実績表 (記入例)'!AA149))),"")</f>
        <v/>
      </c>
      <c r="AB150" s="214" t="str">
        <f>IFERROR(IF(COUNTIF(BD!$F$3:$F$281,'週休2日計画実績表 (記入例)'!AB149)&gt;0,"休",IF(OR(WEEKDAY(AB149)=1,WEEKDAY(AB149)=7),TEXT(AB149,"aaa"),IF(COUNTIF(BD!$B$3:$B$548,'週休2日計画実績表 (記入例)'!AB149)&gt;0,"祝",'週休2日計画実績表 (記入例)'!AB149))),"")</f>
        <v/>
      </c>
      <c r="AC150" s="214" t="str">
        <f>IFERROR(IF(COUNTIF(BD!$F$3:$F$281,'週休2日計画実績表 (記入例)'!AC149)&gt;0,"休",IF(OR(WEEKDAY(AC149)=1,WEEKDAY(AC149)=7),TEXT(AC149,"aaa"),IF(COUNTIF(BD!$B$3:$B$548,'週休2日計画実績表 (記入例)'!AC149)&gt;0,"祝",'週休2日計画実績表 (記入例)'!AC149))),"")</f>
        <v/>
      </c>
      <c r="AD150" s="214" t="str">
        <f>IFERROR(IF(COUNTIF(BD!$F$3:$F$281,'週休2日計画実績表 (記入例)'!AD149)&gt;0,"休",IF(OR(WEEKDAY(AD149)=1,WEEKDAY(AD149)=7),TEXT(AD149,"aaa"),IF(COUNTIF(BD!$B$3:$B$548,'週休2日計画実績表 (記入例)'!AD149)&gt;0,"祝",'週休2日計画実績表 (記入例)'!AD149))),"")</f>
        <v/>
      </c>
      <c r="AE150" s="214" t="str">
        <f>IFERROR(IF(COUNTIF(BD!$F$3:$F$281,'週休2日計画実績表 (記入例)'!AE149)&gt;0,"休",IF(OR(WEEKDAY(AE149)=1,WEEKDAY(AE149)=7),TEXT(AE149,"aaa"),IF(COUNTIF(BD!$B$3:$B$548,'週休2日計画実績表 (記入例)'!AE149)&gt;0,"祝",'週休2日計画実績表 (記入例)'!AE149))),"")</f>
        <v/>
      </c>
      <c r="AF150" s="214" t="str">
        <f>IFERROR(IF(COUNTIF(BD!$F$3:$F$281,'週休2日計画実績表 (記入例)'!AF149)&gt;0,"休",IF(OR(WEEKDAY(AF149)=1,WEEKDAY(AF149)=7),TEXT(AF149,"aaa"),IF(COUNTIF(BD!$B$3:$B$548,'週休2日計画実績表 (記入例)'!AF149)&gt;0,"祝",'週休2日計画実績表 (記入例)'!AF149))),"")</f>
        <v/>
      </c>
      <c r="AG150" s="233" t="str">
        <f>IFERROR(IF(COUNTIF(BD!$F$3:$F$281,'週休2日計画実績表 (記入例)'!AG149)&gt;0,"休",IF(OR(WEEKDAY(AG149)=1,WEEKDAY(AG149)=7),TEXT(AG149,"aaa"),IF(COUNTIF(BD!$B$3:$B$548,'週休2日計画実績表 (記入例)'!AG149)&gt;0,"祝",'週休2日計画実績表 (記入例)'!AG149))),"")</f>
        <v/>
      </c>
      <c r="AH150" s="503"/>
      <c r="AI150" s="504"/>
      <c r="AJ150" s="504"/>
      <c r="AK150" s="505"/>
      <c r="AL150" s="502"/>
      <c r="AM150" s="503"/>
      <c r="AN150" s="504"/>
      <c r="AO150" s="504"/>
      <c r="AP150" s="506"/>
      <c r="AQ150" s="215"/>
    </row>
    <row r="151" spans="2:43" ht="15" hidden="1" customHeight="1">
      <c r="B151" s="211"/>
      <c r="C151" s="214" t="str">
        <f t="shared" ref="C151:F151" si="52">IF(OR(C150="",C150="休"),"","有")</f>
        <v/>
      </c>
      <c r="D151" s="214" t="str">
        <f t="shared" si="52"/>
        <v/>
      </c>
      <c r="E151" s="214" t="str">
        <f t="shared" si="52"/>
        <v/>
      </c>
      <c r="F151" s="214" t="str">
        <f t="shared" si="52"/>
        <v/>
      </c>
      <c r="G151" s="214" t="str">
        <f>IF(OR(G150="",G150="休"),"","有")</f>
        <v/>
      </c>
      <c r="H151" s="214" t="str">
        <f t="shared" ref="H151:AG151" si="53">IF(OR(H150="",H150="休"),"","有")</f>
        <v/>
      </c>
      <c r="I151" s="214" t="str">
        <f t="shared" si="53"/>
        <v/>
      </c>
      <c r="J151" s="214" t="str">
        <f t="shared" si="53"/>
        <v/>
      </c>
      <c r="K151" s="214" t="str">
        <f t="shared" si="53"/>
        <v/>
      </c>
      <c r="L151" s="214" t="str">
        <f t="shared" si="53"/>
        <v/>
      </c>
      <c r="M151" s="214" t="str">
        <f t="shared" si="53"/>
        <v/>
      </c>
      <c r="N151" s="214" t="str">
        <f t="shared" si="53"/>
        <v/>
      </c>
      <c r="O151" s="214" t="str">
        <f t="shared" si="53"/>
        <v/>
      </c>
      <c r="P151" s="214" t="str">
        <f t="shared" si="53"/>
        <v/>
      </c>
      <c r="Q151" s="214" t="str">
        <f t="shared" si="53"/>
        <v/>
      </c>
      <c r="R151" s="214" t="str">
        <f t="shared" si="53"/>
        <v/>
      </c>
      <c r="S151" s="214" t="str">
        <f t="shared" si="53"/>
        <v/>
      </c>
      <c r="T151" s="214" t="str">
        <f t="shared" si="53"/>
        <v/>
      </c>
      <c r="U151" s="214" t="str">
        <f t="shared" si="53"/>
        <v/>
      </c>
      <c r="V151" s="214" t="str">
        <f t="shared" si="53"/>
        <v/>
      </c>
      <c r="W151" s="214" t="str">
        <f t="shared" si="53"/>
        <v/>
      </c>
      <c r="X151" s="214" t="str">
        <f t="shared" si="53"/>
        <v/>
      </c>
      <c r="Y151" s="214" t="str">
        <f t="shared" si="53"/>
        <v/>
      </c>
      <c r="Z151" s="214" t="str">
        <f t="shared" si="53"/>
        <v/>
      </c>
      <c r="AA151" s="214" t="str">
        <f t="shared" si="53"/>
        <v/>
      </c>
      <c r="AB151" s="214" t="str">
        <f t="shared" si="53"/>
        <v/>
      </c>
      <c r="AC151" s="214" t="str">
        <f t="shared" si="53"/>
        <v/>
      </c>
      <c r="AD151" s="214" t="str">
        <f t="shared" si="53"/>
        <v/>
      </c>
      <c r="AE151" s="214" t="str">
        <f t="shared" si="53"/>
        <v/>
      </c>
      <c r="AF151" s="214" t="str">
        <f t="shared" si="53"/>
        <v/>
      </c>
      <c r="AG151" s="233" t="str">
        <f t="shared" si="53"/>
        <v/>
      </c>
      <c r="AH151" s="503"/>
      <c r="AI151" s="504"/>
      <c r="AJ151" s="504"/>
      <c r="AK151" s="505"/>
      <c r="AL151" s="502"/>
      <c r="AM151" s="503"/>
      <c r="AN151" s="504"/>
      <c r="AO151" s="504"/>
      <c r="AP151" s="506"/>
      <c r="AQ151" s="215"/>
    </row>
    <row r="152" spans="2:43" s="220" customFormat="1" ht="60" customHeight="1">
      <c r="B152" s="216" t="str">
        <f>IF(C148="","","行事")</f>
        <v/>
      </c>
      <c r="C152" s="217"/>
      <c r="D152" s="217"/>
      <c r="E152" s="217"/>
      <c r="F152" s="217"/>
      <c r="G152" s="217"/>
      <c r="H152" s="217"/>
      <c r="I152" s="217"/>
      <c r="J152" s="217"/>
      <c r="K152" s="217"/>
      <c r="L152" s="217"/>
      <c r="M152" s="217"/>
      <c r="N152" s="217"/>
      <c r="O152" s="217"/>
      <c r="P152" s="217"/>
      <c r="Q152" s="217"/>
      <c r="R152" s="217"/>
      <c r="S152" s="217"/>
      <c r="T152" s="217"/>
      <c r="U152" s="217"/>
      <c r="V152" s="217"/>
      <c r="W152" s="217"/>
      <c r="X152" s="217"/>
      <c r="Y152" s="217"/>
      <c r="Z152" s="217"/>
      <c r="AA152" s="217"/>
      <c r="AB152" s="217"/>
      <c r="AC152" s="217"/>
      <c r="AD152" s="217"/>
      <c r="AE152" s="217"/>
      <c r="AF152" s="217"/>
      <c r="AG152" s="218"/>
      <c r="AH152" s="503"/>
      <c r="AI152" s="504"/>
      <c r="AJ152" s="504"/>
      <c r="AK152" s="505"/>
      <c r="AL152" s="502"/>
      <c r="AM152" s="503"/>
      <c r="AN152" s="504"/>
      <c r="AO152" s="504"/>
      <c r="AP152" s="506"/>
      <c r="AQ152" s="219"/>
    </row>
    <row r="153" spans="2:43" s="224" customFormat="1" ht="15" customHeight="1">
      <c r="B153" s="211" t="str">
        <f>IF(C148="","","計画")</f>
        <v/>
      </c>
      <c r="C153" s="221"/>
      <c r="D153" s="221"/>
      <c r="E153" s="221"/>
      <c r="F153" s="221"/>
      <c r="G153" s="221"/>
      <c r="H153" s="221"/>
      <c r="I153" s="221"/>
      <c r="J153" s="221"/>
      <c r="K153" s="221"/>
      <c r="L153" s="221"/>
      <c r="M153" s="221"/>
      <c r="N153" s="221"/>
      <c r="O153" s="221"/>
      <c r="P153" s="221"/>
      <c r="Q153" s="221"/>
      <c r="R153" s="221"/>
      <c r="S153" s="221"/>
      <c r="T153" s="221"/>
      <c r="U153" s="221"/>
      <c r="V153" s="221"/>
      <c r="W153" s="221"/>
      <c r="X153" s="221"/>
      <c r="Y153" s="221"/>
      <c r="Z153" s="221"/>
      <c r="AA153" s="221"/>
      <c r="AB153" s="221"/>
      <c r="AC153" s="221"/>
      <c r="AD153" s="221"/>
      <c r="AE153" s="221"/>
      <c r="AF153" s="221"/>
      <c r="AG153" s="235"/>
      <c r="AH153" s="211" t="str">
        <f>IF(C148="","",COUNTIF(C153:AG153,"○"))</f>
        <v/>
      </c>
      <c r="AI153" s="221" t="str">
        <f>IF(C148="","",COUNTA(C149:AG149)-COUNTIF(C151:AG151,"")-COUNTIF(C153:AG153,"/"))</f>
        <v/>
      </c>
      <c r="AJ153" s="222" t="str">
        <f>IF(C148="","",IFERROR(AH153/AI153,""))</f>
        <v/>
      </c>
      <c r="AK153" s="223" t="str">
        <f>IF(C148="","",IF(AI153=0,"",IF(COUNTIFS(C150:AG150,"日",C153:AG153,"")+COUNTIFS(C150:AG150,"日",C153:AG153,"○")+COUNTIFS(C150:AG150,"土",C153:AG153,"")+COUNTIFS(C150:AG150,"土",C153:AG153,"○")&lt;=COUNTIF(C153:AG153,"○"),"○",IF(AH153/AI153&gt;=2/7,"○","-"))))</f>
        <v/>
      </c>
      <c r="AM153" s="211" t="str">
        <f>IF(C148="","",AM145+AH153)</f>
        <v/>
      </c>
      <c r="AN153" s="221" t="str">
        <f>IF(C148="","",AN145+AI153)</f>
        <v/>
      </c>
      <c r="AO153" s="222" t="str">
        <f>IFERROR(AM153/AN153,"")</f>
        <v/>
      </c>
      <c r="AP153" s="225" t="str">
        <f>IF(C148="","",IF(C156="",IF(AM153/AN153&gt;=2/7,"OK","NG"),""))</f>
        <v/>
      </c>
      <c r="AQ153" s="226"/>
    </row>
    <row r="154" spans="2:43" s="224" customFormat="1" ht="15" customHeight="1" thickBot="1">
      <c r="B154" s="227" t="str">
        <f>IF(C148="","","実施")</f>
        <v/>
      </c>
      <c r="C154" s="228"/>
      <c r="D154" s="228"/>
      <c r="E154" s="228"/>
      <c r="F154" s="228"/>
      <c r="G154" s="228"/>
      <c r="H154" s="228"/>
      <c r="I154" s="228"/>
      <c r="J154" s="228"/>
      <c r="K154" s="228"/>
      <c r="L154" s="228"/>
      <c r="M154" s="228"/>
      <c r="N154" s="228"/>
      <c r="O154" s="228"/>
      <c r="P154" s="228"/>
      <c r="Q154" s="228"/>
      <c r="R154" s="228"/>
      <c r="S154" s="228"/>
      <c r="T154" s="228"/>
      <c r="U154" s="228"/>
      <c r="V154" s="228"/>
      <c r="W154" s="228"/>
      <c r="X154" s="228"/>
      <c r="Y154" s="228"/>
      <c r="Z154" s="228"/>
      <c r="AA154" s="228"/>
      <c r="AB154" s="228"/>
      <c r="AC154" s="228"/>
      <c r="AD154" s="228"/>
      <c r="AE154" s="228"/>
      <c r="AF154" s="228"/>
      <c r="AG154" s="234"/>
      <c r="AH154" s="227" t="str">
        <f>IF(C148="","",COUNTIF(C154:AG154,"●"))</f>
        <v/>
      </c>
      <c r="AI154" s="228" t="str">
        <f>IF(C148="","",COUNTA(C149:AG149)-COUNTIF(C151:AG151,"")-COUNTIF(C154:AG154,"/"))</f>
        <v/>
      </c>
      <c r="AJ154" s="229" t="str">
        <f>IF(C148="","",IFERROR(AH154/AI154,""))</f>
        <v/>
      </c>
      <c r="AK154" s="230" t="str">
        <f>IF(C148="","",IF(AI154=0,"",IF(COUNTIFS(C150:AG150,"日",C154:AG154,"")+COUNTIFS(C150:AG150,"日",C154:AG154,"●")+COUNTIFS(C150:AG150,"土",C154:AG154,"")+COUNTIFS(C150:AG150,"土",C154:AG154,"●")&lt;=COUNTIF(C154:AG154,"●"),"○",IF(AH154/AI154&gt;=2/7,"○","-"))))</f>
        <v/>
      </c>
      <c r="AM154" s="227" t="str">
        <f>IF(C148="","",AM146+AH154)</f>
        <v/>
      </c>
      <c r="AN154" s="228" t="str">
        <f>IF(C148="","",AN146+AI154)</f>
        <v/>
      </c>
      <c r="AO154" s="229" t="str">
        <f>IFERROR(AM154/AN154,"")</f>
        <v/>
      </c>
      <c r="AP154" s="231" t="str">
        <f>IF(C148="","",IF(C156="",IF(AM154/AN154&gt;=2/7,"OK","NG"),""))</f>
        <v/>
      </c>
      <c r="AQ154" s="215"/>
    </row>
    <row r="155" spans="2:43" ht="18" customHeight="1" thickBot="1">
      <c r="AP155" s="224"/>
      <c r="AQ155" s="232"/>
    </row>
    <row r="156" spans="2:43" ht="16.899999999999999" customHeight="1">
      <c r="B156" s="210" t="str">
        <f>IF(C156="","","月")</f>
        <v/>
      </c>
      <c r="C156" s="496" t="str">
        <f>IFERROR(IF(EOMONTH(C148,0)+1&gt;$L$5,"",EOMONTH(C148,0)+1),"")</f>
        <v/>
      </c>
      <c r="D156" s="497"/>
      <c r="E156" s="497"/>
      <c r="F156" s="497"/>
      <c r="G156" s="497"/>
      <c r="H156" s="497"/>
      <c r="I156" s="497"/>
      <c r="J156" s="497"/>
      <c r="K156" s="497"/>
      <c r="L156" s="497"/>
      <c r="M156" s="497"/>
      <c r="N156" s="497"/>
      <c r="O156" s="497"/>
      <c r="P156" s="497"/>
      <c r="Q156" s="497"/>
      <c r="R156" s="497"/>
      <c r="S156" s="497"/>
      <c r="T156" s="497"/>
      <c r="U156" s="497"/>
      <c r="V156" s="497"/>
      <c r="W156" s="497"/>
      <c r="X156" s="497"/>
      <c r="Y156" s="497"/>
      <c r="Z156" s="497"/>
      <c r="AA156" s="497"/>
      <c r="AB156" s="497"/>
      <c r="AC156" s="497"/>
      <c r="AD156" s="497"/>
      <c r="AE156" s="497"/>
      <c r="AF156" s="497"/>
      <c r="AG156" s="497"/>
      <c r="AH156" s="498" t="str">
        <f>IF(C156="","","月単位")</f>
        <v/>
      </c>
      <c r="AI156" s="499"/>
      <c r="AJ156" s="499"/>
      <c r="AK156" s="500"/>
      <c r="AL156" s="501"/>
      <c r="AM156" s="498" t="str">
        <f>IF(C156="","","累計")</f>
        <v/>
      </c>
      <c r="AN156" s="499"/>
      <c r="AO156" s="499"/>
      <c r="AP156" s="500"/>
    </row>
    <row r="157" spans="2:43" ht="15" customHeight="1">
      <c r="B157" s="211" t="str">
        <f>IF(C156="","","日")</f>
        <v/>
      </c>
      <c r="C157" s="212" t="str">
        <f>IF($C156="","",IF($C156+COLUMN(C157)-COLUMN($B157)-1&gt;$L$5,"",IF($C156+COLUMN(C157)-COLUMN($B157)-1&gt;=EOMONTH($C156,0)+1,"",$C156+COLUMN(C157)-COLUMN($B157)-1)))</f>
        <v/>
      </c>
      <c r="D157" s="212" t="str">
        <f t="shared" ref="D157:AG157" si="54">IF($C156="","",IF($C156+COLUMN(D157)-COLUMN($B157)-1&gt;$L$5,"",IF($C156+COLUMN(D157)-COLUMN($B157)-1&gt;=EOMONTH($C156,0)+1,"",$C156+COLUMN(D157)-COLUMN($B157)-1)))</f>
        <v/>
      </c>
      <c r="E157" s="212" t="str">
        <f t="shared" si="54"/>
        <v/>
      </c>
      <c r="F157" s="212" t="str">
        <f t="shared" si="54"/>
        <v/>
      </c>
      <c r="G157" s="212" t="str">
        <f t="shared" si="54"/>
        <v/>
      </c>
      <c r="H157" s="212" t="str">
        <f t="shared" si="54"/>
        <v/>
      </c>
      <c r="I157" s="212" t="str">
        <f t="shared" si="54"/>
        <v/>
      </c>
      <c r="J157" s="212" t="str">
        <f t="shared" si="54"/>
        <v/>
      </c>
      <c r="K157" s="212" t="str">
        <f t="shared" si="54"/>
        <v/>
      </c>
      <c r="L157" s="212" t="str">
        <f t="shared" si="54"/>
        <v/>
      </c>
      <c r="M157" s="212" t="str">
        <f t="shared" si="54"/>
        <v/>
      </c>
      <c r="N157" s="212" t="str">
        <f t="shared" si="54"/>
        <v/>
      </c>
      <c r="O157" s="212" t="str">
        <f t="shared" si="54"/>
        <v/>
      </c>
      <c r="P157" s="212" t="str">
        <f t="shared" si="54"/>
        <v/>
      </c>
      <c r="Q157" s="212" t="str">
        <f t="shared" si="54"/>
        <v/>
      </c>
      <c r="R157" s="212" t="str">
        <f t="shared" si="54"/>
        <v/>
      </c>
      <c r="S157" s="212" t="str">
        <f t="shared" si="54"/>
        <v/>
      </c>
      <c r="T157" s="212" t="str">
        <f t="shared" si="54"/>
        <v/>
      </c>
      <c r="U157" s="212" t="str">
        <f t="shared" si="54"/>
        <v/>
      </c>
      <c r="V157" s="212" t="str">
        <f t="shared" si="54"/>
        <v/>
      </c>
      <c r="W157" s="212" t="str">
        <f t="shared" si="54"/>
        <v/>
      </c>
      <c r="X157" s="212" t="str">
        <f t="shared" si="54"/>
        <v/>
      </c>
      <c r="Y157" s="212" t="str">
        <f t="shared" si="54"/>
        <v/>
      </c>
      <c r="Z157" s="212" t="str">
        <f t="shared" si="54"/>
        <v/>
      </c>
      <c r="AA157" s="212" t="str">
        <f t="shared" si="54"/>
        <v/>
      </c>
      <c r="AB157" s="212" t="str">
        <f t="shared" si="54"/>
        <v/>
      </c>
      <c r="AC157" s="212" t="str">
        <f t="shared" si="54"/>
        <v/>
      </c>
      <c r="AD157" s="212" t="str">
        <f t="shared" si="54"/>
        <v/>
      </c>
      <c r="AE157" s="212" t="str">
        <f t="shared" si="54"/>
        <v/>
      </c>
      <c r="AF157" s="212" t="str">
        <f t="shared" si="54"/>
        <v/>
      </c>
      <c r="AG157" s="213" t="str">
        <f t="shared" si="54"/>
        <v/>
      </c>
      <c r="AH157" s="503" t="str">
        <f>IF(C156="","","　閉所日数計")</f>
        <v/>
      </c>
      <c r="AI157" s="504" t="str">
        <f>IF(C156="","","　対象日数計")</f>
        <v/>
      </c>
      <c r="AJ157" s="504" t="str">
        <f>IF(C156="","","　現場閉所率")</f>
        <v/>
      </c>
      <c r="AK157" s="505" t="str">
        <f>IF(C156="","","　達成状況")</f>
        <v/>
      </c>
      <c r="AL157" s="502"/>
      <c r="AM157" s="503" t="str">
        <f>IF(C156="","","　閉所日数計")</f>
        <v/>
      </c>
      <c r="AN157" s="504" t="str">
        <f>IF(C156="","","　対象日数計")</f>
        <v/>
      </c>
      <c r="AO157" s="504" t="str">
        <f>IF(C156="","","　現場閉所率")</f>
        <v/>
      </c>
      <c r="AP157" s="506" t="str">
        <f>IF(C156="","",IF(C164="","　達成状況",""))</f>
        <v/>
      </c>
    </row>
    <row r="158" spans="2:43" ht="15" customHeight="1">
      <c r="B158" s="211" t="str">
        <f>IF(C156="","","曜日")</f>
        <v/>
      </c>
      <c r="C158" s="214" t="str">
        <f>IFERROR(IF(COUNTIF(BD!$F$3:$F$281,'週休2日計画実績表 (記入例)'!C157)&gt;0,"休",IF(OR(WEEKDAY(C157)=1,WEEKDAY(C157)=7),TEXT(C157,"aaa"),IF(COUNTIF(BD!$B$3:$B$548,'週休2日計画実績表 (記入例)'!C157)&gt;0,"祝",'週休2日計画実績表 (記入例)'!C157))),"")</f>
        <v/>
      </c>
      <c r="D158" s="214" t="str">
        <f>IFERROR(IF(COUNTIF(BD!$F$3:$F$281,'週休2日計画実績表 (記入例)'!D157)&gt;0,"休",IF(OR(WEEKDAY(D157)=1,WEEKDAY(D157)=7),TEXT(D157,"aaa"),IF(COUNTIF(BD!$B$3:$B$548,'週休2日計画実績表 (記入例)'!D157)&gt;0,"祝",'週休2日計画実績表 (記入例)'!D157))),"")</f>
        <v/>
      </c>
      <c r="E158" s="214" t="str">
        <f>IFERROR(IF(COUNTIF(BD!$F$3:$F$281,'週休2日計画実績表 (記入例)'!E157)&gt;0,"休",IF(OR(WEEKDAY(E157)=1,WEEKDAY(E157)=7),TEXT(E157,"aaa"),IF(COUNTIF(BD!$B$3:$B$548,'週休2日計画実績表 (記入例)'!E157)&gt;0,"祝",'週休2日計画実績表 (記入例)'!E157))),"")</f>
        <v/>
      </c>
      <c r="F158" s="214" t="str">
        <f>IFERROR(IF(COUNTIF(BD!$F$3:$F$281,'週休2日計画実績表 (記入例)'!F157)&gt;0,"休",IF(OR(WEEKDAY(F157)=1,WEEKDAY(F157)=7),TEXT(F157,"aaa"),IF(COUNTIF(BD!$B$3:$B$548,'週休2日計画実績表 (記入例)'!F157)&gt;0,"祝",'週休2日計画実績表 (記入例)'!F157))),"")</f>
        <v/>
      </c>
      <c r="G158" s="214" t="str">
        <f>IFERROR(IF(COUNTIF(BD!$F$3:$F$281,'週休2日計画実績表 (記入例)'!G157)&gt;0,"休",IF(OR(WEEKDAY(G157)=1,WEEKDAY(G157)=7),TEXT(G157,"aaa"),IF(COUNTIF(BD!$B$3:$B$548,'週休2日計画実績表 (記入例)'!G157)&gt;0,"祝",'週休2日計画実績表 (記入例)'!G157))),"")</f>
        <v/>
      </c>
      <c r="H158" s="214" t="str">
        <f>IFERROR(IF(COUNTIF(BD!$F$3:$F$281,'週休2日計画実績表 (記入例)'!H157)&gt;0,"休",IF(OR(WEEKDAY(H157)=1,WEEKDAY(H157)=7),TEXT(H157,"aaa"),IF(COUNTIF(BD!$B$3:$B$548,'週休2日計画実績表 (記入例)'!H157)&gt;0,"祝",'週休2日計画実績表 (記入例)'!H157))),"")</f>
        <v/>
      </c>
      <c r="I158" s="214" t="str">
        <f>IFERROR(IF(COUNTIF(BD!$F$3:$F$281,'週休2日計画実績表 (記入例)'!I157)&gt;0,"休",IF(OR(WEEKDAY(I157)=1,WEEKDAY(I157)=7),TEXT(I157,"aaa"),IF(COUNTIF(BD!$B$3:$B$548,'週休2日計画実績表 (記入例)'!I157)&gt;0,"祝",'週休2日計画実績表 (記入例)'!I157))),"")</f>
        <v/>
      </c>
      <c r="J158" s="214" t="str">
        <f>IFERROR(IF(COUNTIF(BD!$F$3:$F$281,'週休2日計画実績表 (記入例)'!J157)&gt;0,"休",IF(OR(WEEKDAY(J157)=1,WEEKDAY(J157)=7),TEXT(J157,"aaa"),IF(COUNTIF(BD!$B$3:$B$548,'週休2日計画実績表 (記入例)'!J157)&gt;0,"祝",'週休2日計画実績表 (記入例)'!J157))),"")</f>
        <v/>
      </c>
      <c r="K158" s="214" t="str">
        <f>IFERROR(IF(COUNTIF(BD!$F$3:$F$281,'週休2日計画実績表 (記入例)'!K157)&gt;0,"休",IF(OR(WEEKDAY(K157)=1,WEEKDAY(K157)=7),TEXT(K157,"aaa"),IF(COUNTIF(BD!$B$3:$B$548,'週休2日計画実績表 (記入例)'!K157)&gt;0,"祝",'週休2日計画実績表 (記入例)'!K157))),"")</f>
        <v/>
      </c>
      <c r="L158" s="214" t="str">
        <f>IFERROR(IF(COUNTIF(BD!$F$3:$F$281,'週休2日計画実績表 (記入例)'!L157)&gt;0,"休",IF(OR(WEEKDAY(L157)=1,WEEKDAY(L157)=7),TEXT(L157,"aaa"),IF(COUNTIF(BD!$B$3:$B$548,'週休2日計画実績表 (記入例)'!L157)&gt;0,"祝",'週休2日計画実績表 (記入例)'!L157))),"")</f>
        <v/>
      </c>
      <c r="M158" s="214" t="str">
        <f>IFERROR(IF(COUNTIF(BD!$F$3:$F$281,'週休2日計画実績表 (記入例)'!M157)&gt;0,"休",IF(OR(WEEKDAY(M157)=1,WEEKDAY(M157)=7),TEXT(M157,"aaa"),IF(COUNTIF(BD!$B$3:$B$548,'週休2日計画実績表 (記入例)'!M157)&gt;0,"祝",'週休2日計画実績表 (記入例)'!M157))),"")</f>
        <v/>
      </c>
      <c r="N158" s="214" t="str">
        <f>IFERROR(IF(COUNTIF(BD!$F$3:$F$281,'週休2日計画実績表 (記入例)'!N157)&gt;0,"休",IF(OR(WEEKDAY(N157)=1,WEEKDAY(N157)=7),TEXT(N157,"aaa"),IF(COUNTIF(BD!$B$3:$B$548,'週休2日計画実績表 (記入例)'!N157)&gt;0,"祝",'週休2日計画実績表 (記入例)'!N157))),"")</f>
        <v/>
      </c>
      <c r="O158" s="214" t="str">
        <f>IFERROR(IF(COUNTIF(BD!$F$3:$F$281,'週休2日計画実績表 (記入例)'!O157)&gt;0,"休",IF(OR(WEEKDAY(O157)=1,WEEKDAY(O157)=7),TEXT(O157,"aaa"),IF(COUNTIF(BD!$B$3:$B$548,'週休2日計画実績表 (記入例)'!O157)&gt;0,"祝",'週休2日計画実績表 (記入例)'!O157))),"")</f>
        <v/>
      </c>
      <c r="P158" s="214" t="str">
        <f>IFERROR(IF(COUNTIF(BD!$F$3:$F$281,'週休2日計画実績表 (記入例)'!P157)&gt;0,"休",IF(OR(WEEKDAY(P157)=1,WEEKDAY(P157)=7),TEXT(P157,"aaa"),IF(COUNTIF(BD!$B$3:$B$548,'週休2日計画実績表 (記入例)'!P157)&gt;0,"祝",'週休2日計画実績表 (記入例)'!P157))),"")</f>
        <v/>
      </c>
      <c r="Q158" s="214" t="str">
        <f>IFERROR(IF(COUNTIF(BD!$F$3:$F$281,'週休2日計画実績表 (記入例)'!Q157)&gt;0,"休",IF(OR(WEEKDAY(Q157)=1,WEEKDAY(Q157)=7),TEXT(Q157,"aaa"),IF(COUNTIF(BD!$B$3:$B$548,'週休2日計画実績表 (記入例)'!Q157)&gt;0,"祝",'週休2日計画実績表 (記入例)'!Q157))),"")</f>
        <v/>
      </c>
      <c r="R158" s="214" t="str">
        <f>IFERROR(IF(COUNTIF(BD!$F$3:$F$281,'週休2日計画実績表 (記入例)'!R157)&gt;0,"休",IF(OR(WEEKDAY(R157)=1,WEEKDAY(R157)=7),TEXT(R157,"aaa"),IF(COUNTIF(BD!$B$3:$B$548,'週休2日計画実績表 (記入例)'!R157)&gt;0,"祝",'週休2日計画実績表 (記入例)'!R157))),"")</f>
        <v/>
      </c>
      <c r="S158" s="214" t="str">
        <f>IFERROR(IF(COUNTIF(BD!$F$3:$F$281,'週休2日計画実績表 (記入例)'!S157)&gt;0,"休",IF(OR(WEEKDAY(S157)=1,WEEKDAY(S157)=7),TEXT(S157,"aaa"),IF(COUNTIF(BD!$B$3:$B$548,'週休2日計画実績表 (記入例)'!S157)&gt;0,"祝",'週休2日計画実績表 (記入例)'!S157))),"")</f>
        <v/>
      </c>
      <c r="T158" s="214" t="str">
        <f>IFERROR(IF(COUNTIF(BD!$F$3:$F$281,'週休2日計画実績表 (記入例)'!T157)&gt;0,"休",IF(OR(WEEKDAY(T157)=1,WEEKDAY(T157)=7),TEXT(T157,"aaa"),IF(COUNTIF(BD!$B$3:$B$548,'週休2日計画実績表 (記入例)'!T157)&gt;0,"祝",'週休2日計画実績表 (記入例)'!T157))),"")</f>
        <v/>
      </c>
      <c r="U158" s="214" t="str">
        <f>IFERROR(IF(COUNTIF(BD!$F$3:$F$281,'週休2日計画実績表 (記入例)'!U157)&gt;0,"休",IF(OR(WEEKDAY(U157)=1,WEEKDAY(U157)=7),TEXT(U157,"aaa"),IF(COUNTIF(BD!$B$3:$B$548,'週休2日計画実績表 (記入例)'!U157)&gt;0,"祝",'週休2日計画実績表 (記入例)'!U157))),"")</f>
        <v/>
      </c>
      <c r="V158" s="214" t="str">
        <f>IFERROR(IF(COUNTIF(BD!$F$3:$F$281,'週休2日計画実績表 (記入例)'!V157)&gt;0,"休",IF(OR(WEEKDAY(V157)=1,WEEKDAY(V157)=7),TEXT(V157,"aaa"),IF(COUNTIF(BD!$B$3:$B$548,'週休2日計画実績表 (記入例)'!V157)&gt;0,"祝",'週休2日計画実績表 (記入例)'!V157))),"")</f>
        <v/>
      </c>
      <c r="W158" s="214" t="str">
        <f>IFERROR(IF(COUNTIF(BD!$F$3:$F$281,'週休2日計画実績表 (記入例)'!W157)&gt;0,"休",IF(OR(WEEKDAY(W157)=1,WEEKDAY(W157)=7),TEXT(W157,"aaa"),IF(COUNTIF(BD!$B$3:$B$548,'週休2日計画実績表 (記入例)'!W157)&gt;0,"祝",'週休2日計画実績表 (記入例)'!W157))),"")</f>
        <v/>
      </c>
      <c r="X158" s="214" t="str">
        <f>IFERROR(IF(COUNTIF(BD!$F$3:$F$281,'週休2日計画実績表 (記入例)'!X157)&gt;0,"休",IF(OR(WEEKDAY(X157)=1,WEEKDAY(X157)=7),TEXT(X157,"aaa"),IF(COUNTIF(BD!$B$3:$B$548,'週休2日計画実績表 (記入例)'!X157)&gt;0,"祝",'週休2日計画実績表 (記入例)'!X157))),"")</f>
        <v/>
      </c>
      <c r="Y158" s="214" t="str">
        <f>IFERROR(IF(COUNTIF(BD!$F$3:$F$281,'週休2日計画実績表 (記入例)'!Y157)&gt;0,"休",IF(OR(WEEKDAY(Y157)=1,WEEKDAY(Y157)=7),TEXT(Y157,"aaa"),IF(COUNTIF(BD!$B$3:$B$548,'週休2日計画実績表 (記入例)'!Y157)&gt;0,"祝",'週休2日計画実績表 (記入例)'!Y157))),"")</f>
        <v/>
      </c>
      <c r="Z158" s="214" t="str">
        <f>IFERROR(IF(COUNTIF(BD!$F$3:$F$281,'週休2日計画実績表 (記入例)'!Z157)&gt;0,"休",IF(OR(WEEKDAY(Z157)=1,WEEKDAY(Z157)=7),TEXT(Z157,"aaa"),IF(COUNTIF(BD!$B$3:$B$548,'週休2日計画実績表 (記入例)'!Z157)&gt;0,"祝",'週休2日計画実績表 (記入例)'!Z157))),"")</f>
        <v/>
      </c>
      <c r="AA158" s="214" t="str">
        <f>IFERROR(IF(COUNTIF(BD!$F$3:$F$281,'週休2日計画実績表 (記入例)'!AA157)&gt;0,"休",IF(OR(WEEKDAY(AA157)=1,WEEKDAY(AA157)=7),TEXT(AA157,"aaa"),IF(COUNTIF(BD!$B$3:$B$548,'週休2日計画実績表 (記入例)'!AA157)&gt;0,"祝",'週休2日計画実績表 (記入例)'!AA157))),"")</f>
        <v/>
      </c>
      <c r="AB158" s="214" t="str">
        <f>IFERROR(IF(COUNTIF(BD!$F$3:$F$281,'週休2日計画実績表 (記入例)'!AB157)&gt;0,"休",IF(OR(WEEKDAY(AB157)=1,WEEKDAY(AB157)=7),TEXT(AB157,"aaa"),IF(COUNTIF(BD!$B$3:$B$548,'週休2日計画実績表 (記入例)'!AB157)&gt;0,"祝",'週休2日計画実績表 (記入例)'!AB157))),"")</f>
        <v/>
      </c>
      <c r="AC158" s="214" t="str">
        <f>IFERROR(IF(COUNTIF(BD!$F$3:$F$281,'週休2日計画実績表 (記入例)'!AC157)&gt;0,"休",IF(OR(WEEKDAY(AC157)=1,WEEKDAY(AC157)=7),TEXT(AC157,"aaa"),IF(COUNTIF(BD!$B$3:$B$548,'週休2日計画実績表 (記入例)'!AC157)&gt;0,"祝",'週休2日計画実績表 (記入例)'!AC157))),"")</f>
        <v/>
      </c>
      <c r="AD158" s="214" t="str">
        <f>IFERROR(IF(COUNTIF(BD!$F$3:$F$281,'週休2日計画実績表 (記入例)'!AD157)&gt;0,"休",IF(OR(WEEKDAY(AD157)=1,WEEKDAY(AD157)=7),TEXT(AD157,"aaa"),IF(COUNTIF(BD!$B$3:$B$548,'週休2日計画実績表 (記入例)'!AD157)&gt;0,"祝",'週休2日計画実績表 (記入例)'!AD157))),"")</f>
        <v/>
      </c>
      <c r="AE158" s="214" t="str">
        <f>IFERROR(IF(COUNTIF(BD!$F$3:$F$281,'週休2日計画実績表 (記入例)'!AE157)&gt;0,"休",IF(OR(WEEKDAY(AE157)=1,WEEKDAY(AE157)=7),TEXT(AE157,"aaa"),IF(COUNTIF(BD!$B$3:$B$548,'週休2日計画実績表 (記入例)'!AE157)&gt;0,"祝",'週休2日計画実績表 (記入例)'!AE157))),"")</f>
        <v/>
      </c>
      <c r="AF158" s="214" t="str">
        <f>IFERROR(IF(COUNTIF(BD!$F$3:$F$281,'週休2日計画実績表 (記入例)'!AF157)&gt;0,"休",IF(OR(WEEKDAY(AF157)=1,WEEKDAY(AF157)=7),TEXT(AF157,"aaa"),IF(COUNTIF(BD!$B$3:$B$548,'週休2日計画実績表 (記入例)'!AF157)&gt;0,"祝",'週休2日計画実績表 (記入例)'!AF157))),"")</f>
        <v/>
      </c>
      <c r="AG158" s="233" t="str">
        <f>IFERROR(IF(COUNTIF(BD!$F$3:$F$281,'週休2日計画実績表 (記入例)'!AG157)&gt;0,"休",IF(OR(WEEKDAY(AG157)=1,WEEKDAY(AG157)=7),TEXT(AG157,"aaa"),IF(COUNTIF(BD!$B$3:$B$548,'週休2日計画実績表 (記入例)'!AG157)&gt;0,"祝",'週休2日計画実績表 (記入例)'!AG157))),"")</f>
        <v/>
      </c>
      <c r="AH158" s="503"/>
      <c r="AI158" s="504"/>
      <c r="AJ158" s="504"/>
      <c r="AK158" s="505"/>
      <c r="AL158" s="502"/>
      <c r="AM158" s="503"/>
      <c r="AN158" s="504"/>
      <c r="AO158" s="504"/>
      <c r="AP158" s="506"/>
      <c r="AQ158" s="215"/>
    </row>
    <row r="159" spans="2:43" ht="15" hidden="1" customHeight="1">
      <c r="B159" s="211"/>
      <c r="C159" s="214" t="str">
        <f t="shared" ref="C159:F159" si="55">IF(OR(C158="",C158="休"),"","有")</f>
        <v/>
      </c>
      <c r="D159" s="214" t="str">
        <f t="shared" si="55"/>
        <v/>
      </c>
      <c r="E159" s="214" t="str">
        <f t="shared" si="55"/>
        <v/>
      </c>
      <c r="F159" s="214" t="str">
        <f t="shared" si="55"/>
        <v/>
      </c>
      <c r="G159" s="214" t="str">
        <f>IF(OR(G158="",G158="休"),"","有")</f>
        <v/>
      </c>
      <c r="H159" s="214" t="str">
        <f t="shared" ref="H159:AG159" si="56">IF(OR(H158="",H158="休"),"","有")</f>
        <v/>
      </c>
      <c r="I159" s="214" t="str">
        <f t="shared" si="56"/>
        <v/>
      </c>
      <c r="J159" s="214" t="str">
        <f t="shared" si="56"/>
        <v/>
      </c>
      <c r="K159" s="214" t="str">
        <f t="shared" si="56"/>
        <v/>
      </c>
      <c r="L159" s="214" t="str">
        <f t="shared" si="56"/>
        <v/>
      </c>
      <c r="M159" s="214" t="str">
        <f t="shared" si="56"/>
        <v/>
      </c>
      <c r="N159" s="214" t="str">
        <f t="shared" si="56"/>
        <v/>
      </c>
      <c r="O159" s="214" t="str">
        <f t="shared" si="56"/>
        <v/>
      </c>
      <c r="P159" s="214" t="str">
        <f t="shared" si="56"/>
        <v/>
      </c>
      <c r="Q159" s="214" t="str">
        <f t="shared" si="56"/>
        <v/>
      </c>
      <c r="R159" s="214" t="str">
        <f t="shared" si="56"/>
        <v/>
      </c>
      <c r="S159" s="214" t="str">
        <f t="shared" si="56"/>
        <v/>
      </c>
      <c r="T159" s="214" t="str">
        <f t="shared" si="56"/>
        <v/>
      </c>
      <c r="U159" s="214" t="str">
        <f t="shared" si="56"/>
        <v/>
      </c>
      <c r="V159" s="214" t="str">
        <f t="shared" si="56"/>
        <v/>
      </c>
      <c r="W159" s="214" t="str">
        <f t="shared" si="56"/>
        <v/>
      </c>
      <c r="X159" s="214" t="str">
        <f t="shared" si="56"/>
        <v/>
      </c>
      <c r="Y159" s="214" t="str">
        <f t="shared" si="56"/>
        <v/>
      </c>
      <c r="Z159" s="214" t="str">
        <f t="shared" si="56"/>
        <v/>
      </c>
      <c r="AA159" s="214" t="str">
        <f t="shared" si="56"/>
        <v/>
      </c>
      <c r="AB159" s="214" t="str">
        <f t="shared" si="56"/>
        <v/>
      </c>
      <c r="AC159" s="214" t="str">
        <f t="shared" si="56"/>
        <v/>
      </c>
      <c r="AD159" s="214" t="str">
        <f t="shared" si="56"/>
        <v/>
      </c>
      <c r="AE159" s="214" t="str">
        <f t="shared" si="56"/>
        <v/>
      </c>
      <c r="AF159" s="214" t="str">
        <f t="shared" si="56"/>
        <v/>
      </c>
      <c r="AG159" s="233" t="str">
        <f t="shared" si="56"/>
        <v/>
      </c>
      <c r="AH159" s="503"/>
      <c r="AI159" s="504"/>
      <c r="AJ159" s="504"/>
      <c r="AK159" s="505"/>
      <c r="AL159" s="502"/>
      <c r="AM159" s="503"/>
      <c r="AN159" s="504"/>
      <c r="AO159" s="504"/>
      <c r="AP159" s="506"/>
      <c r="AQ159" s="215"/>
    </row>
    <row r="160" spans="2:43" s="220" customFormat="1" ht="60" customHeight="1">
      <c r="B160" s="216" t="str">
        <f>IF(C156="","","行事")</f>
        <v/>
      </c>
      <c r="C160" s="217"/>
      <c r="D160" s="217"/>
      <c r="E160" s="217"/>
      <c r="F160" s="217"/>
      <c r="G160" s="217"/>
      <c r="H160" s="217"/>
      <c r="I160" s="217"/>
      <c r="J160" s="217"/>
      <c r="K160" s="217"/>
      <c r="L160" s="217"/>
      <c r="M160" s="217"/>
      <c r="N160" s="217"/>
      <c r="O160" s="217"/>
      <c r="P160" s="217"/>
      <c r="Q160" s="217"/>
      <c r="R160" s="217"/>
      <c r="S160" s="217"/>
      <c r="T160" s="217"/>
      <c r="U160" s="217"/>
      <c r="V160" s="217"/>
      <c r="W160" s="217"/>
      <c r="X160" s="217"/>
      <c r="Y160" s="217"/>
      <c r="Z160" s="217"/>
      <c r="AA160" s="217"/>
      <c r="AB160" s="217"/>
      <c r="AC160" s="217"/>
      <c r="AD160" s="217"/>
      <c r="AE160" s="217"/>
      <c r="AF160" s="217"/>
      <c r="AG160" s="218"/>
      <c r="AH160" s="503"/>
      <c r="AI160" s="504"/>
      <c r="AJ160" s="504"/>
      <c r="AK160" s="505"/>
      <c r="AL160" s="502"/>
      <c r="AM160" s="503"/>
      <c r="AN160" s="504"/>
      <c r="AO160" s="504"/>
      <c r="AP160" s="506"/>
      <c r="AQ160" s="219"/>
    </row>
    <row r="161" spans="2:43" s="224" customFormat="1" ht="15" customHeight="1">
      <c r="B161" s="211" t="str">
        <f>IF(C156="","","計画")</f>
        <v/>
      </c>
      <c r="C161" s="221"/>
      <c r="D161" s="221"/>
      <c r="E161" s="221"/>
      <c r="F161" s="221"/>
      <c r="G161" s="221"/>
      <c r="H161" s="221"/>
      <c r="I161" s="221"/>
      <c r="J161" s="221"/>
      <c r="K161" s="221"/>
      <c r="L161" s="221"/>
      <c r="M161" s="221"/>
      <c r="N161" s="221"/>
      <c r="O161" s="221"/>
      <c r="P161" s="221"/>
      <c r="Q161" s="221"/>
      <c r="R161" s="221"/>
      <c r="S161" s="221"/>
      <c r="T161" s="221"/>
      <c r="U161" s="221"/>
      <c r="V161" s="221"/>
      <c r="W161" s="221"/>
      <c r="X161" s="221"/>
      <c r="Y161" s="221"/>
      <c r="Z161" s="221"/>
      <c r="AA161" s="221"/>
      <c r="AB161" s="221"/>
      <c r="AC161" s="221"/>
      <c r="AD161" s="221"/>
      <c r="AE161" s="221"/>
      <c r="AF161" s="221"/>
      <c r="AG161" s="235"/>
      <c r="AH161" s="211" t="str">
        <f>IF(C156="","",COUNTIF(C161:AG161,"○"))</f>
        <v/>
      </c>
      <c r="AI161" s="221" t="str">
        <f>IF(C156="","",COUNTA(C157:AG157)-COUNTIF(C159:AG159,"")-COUNTIF(C161:AG161,"/"))</f>
        <v/>
      </c>
      <c r="AJ161" s="222" t="str">
        <f>IF(C156="","",IFERROR(AH161/AI161,""))</f>
        <v/>
      </c>
      <c r="AK161" s="223" t="str">
        <f>IF(C156="","",IF(AI161=0,"",IF(COUNTIFS(C158:AG158,"日",C161:AG161,"")+COUNTIFS(C158:AG158,"日",C161:AG161,"○")+COUNTIFS(C158:AG158,"土",C161:AG161,"")+COUNTIFS(C158:AG158,"土",C161:AG161,"○")&lt;=COUNTIF(C161:AG161,"○"),"○",IF(AH161/AI161&gt;=2/7,"○","-"))))</f>
        <v/>
      </c>
      <c r="AM161" s="211" t="str">
        <f>IF(C156="","",AM153+AH161)</f>
        <v/>
      </c>
      <c r="AN161" s="221" t="str">
        <f>IF(C156="","",AN153+AI161)</f>
        <v/>
      </c>
      <c r="AO161" s="222" t="str">
        <f>IFERROR(AM161/AN161,"")</f>
        <v/>
      </c>
      <c r="AP161" s="225" t="str">
        <f>IF(C156="","",IF(C164="",IF(AM161/AN161&gt;=2/7,"OK","NG"),""))</f>
        <v/>
      </c>
      <c r="AQ161" s="226"/>
    </row>
    <row r="162" spans="2:43" s="224" customFormat="1" ht="15" customHeight="1" thickBot="1">
      <c r="B162" s="227" t="str">
        <f>IF(C156="","","実施")</f>
        <v/>
      </c>
      <c r="C162" s="228"/>
      <c r="D162" s="228"/>
      <c r="E162" s="228"/>
      <c r="F162" s="228"/>
      <c r="G162" s="228"/>
      <c r="H162" s="228"/>
      <c r="I162" s="228"/>
      <c r="J162" s="228"/>
      <c r="K162" s="228"/>
      <c r="L162" s="228"/>
      <c r="M162" s="228"/>
      <c r="N162" s="228"/>
      <c r="O162" s="228"/>
      <c r="P162" s="228"/>
      <c r="Q162" s="228"/>
      <c r="R162" s="228"/>
      <c r="S162" s="228"/>
      <c r="T162" s="228"/>
      <c r="U162" s="228"/>
      <c r="V162" s="228"/>
      <c r="W162" s="228"/>
      <c r="X162" s="228"/>
      <c r="Y162" s="228"/>
      <c r="Z162" s="228"/>
      <c r="AA162" s="228"/>
      <c r="AB162" s="228"/>
      <c r="AC162" s="228"/>
      <c r="AD162" s="228"/>
      <c r="AE162" s="228"/>
      <c r="AF162" s="228"/>
      <c r="AG162" s="234"/>
      <c r="AH162" s="227" t="str">
        <f>IF(C156="","",COUNTIF(C162:AG162,"●"))</f>
        <v/>
      </c>
      <c r="AI162" s="228" t="str">
        <f>IF(C156="","",COUNTA(C157:AG157)-COUNTIF(C159:AG159,"")-COUNTIF(C162:AG162,"/"))</f>
        <v/>
      </c>
      <c r="AJ162" s="229" t="str">
        <f>IF(C156="","",IFERROR(AH162/AI162,""))</f>
        <v/>
      </c>
      <c r="AK162" s="230" t="str">
        <f>IF(C156="","",IF(AI162=0,"",IF(COUNTIFS(C158:AG158,"日",C162:AG162,"")+COUNTIFS(C158:AG158,"日",C162:AG162,"●")+COUNTIFS(C158:AG158,"土",C162:AG162,"")+COUNTIFS(C158:AG158,"土",C162:AG162,"●")&lt;=COUNTIF(C162:AG162,"●"),"○",IF(AH162/AI162&gt;=2/7,"○","-"))))</f>
        <v/>
      </c>
      <c r="AM162" s="227" t="str">
        <f>IF(C156="","",AM154+AH162)</f>
        <v/>
      </c>
      <c r="AN162" s="228" t="str">
        <f>IF(C156="","",AN154+AI162)</f>
        <v/>
      </c>
      <c r="AO162" s="229" t="str">
        <f>IFERROR(AM162/AN162,"")</f>
        <v/>
      </c>
      <c r="AP162" s="231" t="str">
        <f>IF(C156="","",IF(C164="",IF(AM162/AN162&gt;=2/7,"OK","NG"),""))</f>
        <v/>
      </c>
      <c r="AQ162" s="215"/>
    </row>
    <row r="163" spans="2:43" ht="18" customHeight="1" thickBot="1">
      <c r="AP163" s="224"/>
      <c r="AQ163" s="232"/>
    </row>
    <row r="164" spans="2:43" ht="16.899999999999999" customHeight="1">
      <c r="B164" s="210" t="str">
        <f>IF(C164="","","月")</f>
        <v/>
      </c>
      <c r="C164" s="496" t="str">
        <f>IFERROR(IF(EOMONTH(C156,0)+1&gt;$L$5,"",EOMONTH(C156,0)+1),"")</f>
        <v/>
      </c>
      <c r="D164" s="497"/>
      <c r="E164" s="497"/>
      <c r="F164" s="497"/>
      <c r="G164" s="497"/>
      <c r="H164" s="497"/>
      <c r="I164" s="497"/>
      <c r="J164" s="497"/>
      <c r="K164" s="497"/>
      <c r="L164" s="497"/>
      <c r="M164" s="497"/>
      <c r="N164" s="497"/>
      <c r="O164" s="497"/>
      <c r="P164" s="497"/>
      <c r="Q164" s="497"/>
      <c r="R164" s="497"/>
      <c r="S164" s="497"/>
      <c r="T164" s="497"/>
      <c r="U164" s="497"/>
      <c r="V164" s="497"/>
      <c r="W164" s="497"/>
      <c r="X164" s="497"/>
      <c r="Y164" s="497"/>
      <c r="Z164" s="497"/>
      <c r="AA164" s="497"/>
      <c r="AB164" s="497"/>
      <c r="AC164" s="497"/>
      <c r="AD164" s="497"/>
      <c r="AE164" s="497"/>
      <c r="AF164" s="497"/>
      <c r="AG164" s="497"/>
      <c r="AH164" s="498" t="str">
        <f>IF(C164="","","月単位")</f>
        <v/>
      </c>
      <c r="AI164" s="499"/>
      <c r="AJ164" s="499"/>
      <c r="AK164" s="500"/>
      <c r="AL164" s="501"/>
      <c r="AM164" s="498" t="str">
        <f>IF(C164="","","累計")</f>
        <v/>
      </c>
      <c r="AN164" s="499"/>
      <c r="AO164" s="499"/>
      <c r="AP164" s="500"/>
    </row>
    <row r="165" spans="2:43" ht="15" customHeight="1">
      <c r="B165" s="211" t="str">
        <f>IF(C164="","","日")</f>
        <v/>
      </c>
      <c r="C165" s="212" t="str">
        <f>IF($C164="","",IF($C164+COLUMN(C165)-COLUMN($B165)-1&gt;$L$5,"",IF($C164+COLUMN(C165)-COLUMN($B165)-1&gt;=EOMONTH($C164,0)+1,"",$C164+COLUMN(C165)-COLUMN($B165)-1)))</f>
        <v/>
      </c>
      <c r="D165" s="212" t="str">
        <f t="shared" ref="D165:AG165" si="57">IF($C164="","",IF($C164+COLUMN(D165)-COLUMN($B165)-1&gt;$L$5,"",IF($C164+COLUMN(D165)-COLUMN($B165)-1&gt;=EOMONTH($C164,0)+1,"",$C164+COLUMN(D165)-COLUMN($B165)-1)))</f>
        <v/>
      </c>
      <c r="E165" s="212" t="str">
        <f t="shared" si="57"/>
        <v/>
      </c>
      <c r="F165" s="212" t="str">
        <f t="shared" si="57"/>
        <v/>
      </c>
      <c r="G165" s="212" t="str">
        <f t="shared" si="57"/>
        <v/>
      </c>
      <c r="H165" s="212" t="str">
        <f t="shared" si="57"/>
        <v/>
      </c>
      <c r="I165" s="212" t="str">
        <f t="shared" si="57"/>
        <v/>
      </c>
      <c r="J165" s="212" t="str">
        <f t="shared" si="57"/>
        <v/>
      </c>
      <c r="K165" s="212" t="str">
        <f t="shared" si="57"/>
        <v/>
      </c>
      <c r="L165" s="212" t="str">
        <f t="shared" si="57"/>
        <v/>
      </c>
      <c r="M165" s="212" t="str">
        <f t="shared" si="57"/>
        <v/>
      </c>
      <c r="N165" s="212" t="str">
        <f t="shared" si="57"/>
        <v/>
      </c>
      <c r="O165" s="212" t="str">
        <f t="shared" si="57"/>
        <v/>
      </c>
      <c r="P165" s="212" t="str">
        <f t="shared" si="57"/>
        <v/>
      </c>
      <c r="Q165" s="212" t="str">
        <f t="shared" si="57"/>
        <v/>
      </c>
      <c r="R165" s="212" t="str">
        <f t="shared" si="57"/>
        <v/>
      </c>
      <c r="S165" s="212" t="str">
        <f t="shared" si="57"/>
        <v/>
      </c>
      <c r="T165" s="212" t="str">
        <f t="shared" si="57"/>
        <v/>
      </c>
      <c r="U165" s="212" t="str">
        <f t="shared" si="57"/>
        <v/>
      </c>
      <c r="V165" s="212" t="str">
        <f t="shared" si="57"/>
        <v/>
      </c>
      <c r="W165" s="212" t="str">
        <f t="shared" si="57"/>
        <v/>
      </c>
      <c r="X165" s="212" t="str">
        <f t="shared" si="57"/>
        <v/>
      </c>
      <c r="Y165" s="212" t="str">
        <f t="shared" si="57"/>
        <v/>
      </c>
      <c r="Z165" s="212" t="str">
        <f t="shared" si="57"/>
        <v/>
      </c>
      <c r="AA165" s="212" t="str">
        <f t="shared" si="57"/>
        <v/>
      </c>
      <c r="AB165" s="212" t="str">
        <f t="shared" si="57"/>
        <v/>
      </c>
      <c r="AC165" s="212" t="str">
        <f t="shared" si="57"/>
        <v/>
      </c>
      <c r="AD165" s="212" t="str">
        <f t="shared" si="57"/>
        <v/>
      </c>
      <c r="AE165" s="212" t="str">
        <f t="shared" si="57"/>
        <v/>
      </c>
      <c r="AF165" s="212" t="str">
        <f t="shared" si="57"/>
        <v/>
      </c>
      <c r="AG165" s="213" t="str">
        <f t="shared" si="57"/>
        <v/>
      </c>
      <c r="AH165" s="503" t="str">
        <f>IF(C164="","","　閉所日数計")</f>
        <v/>
      </c>
      <c r="AI165" s="504" t="str">
        <f>IF(C164="","","　対象日数計")</f>
        <v/>
      </c>
      <c r="AJ165" s="504" t="str">
        <f>IF(C164="","","　現場閉所率")</f>
        <v/>
      </c>
      <c r="AK165" s="505" t="str">
        <f>IF(C164="","","　達成状況")</f>
        <v/>
      </c>
      <c r="AL165" s="502"/>
      <c r="AM165" s="503" t="str">
        <f>IF(C164="","","　閉所日数計")</f>
        <v/>
      </c>
      <c r="AN165" s="504" t="str">
        <f>IF(C164="","","　対象日数計")</f>
        <v/>
      </c>
      <c r="AO165" s="504" t="str">
        <f>IF(C164="","","　現場閉所率")</f>
        <v/>
      </c>
      <c r="AP165" s="506" t="str">
        <f>IF(C164="","",IF(C172="","　達成状況",""))</f>
        <v/>
      </c>
    </row>
    <row r="166" spans="2:43" ht="15" customHeight="1">
      <c r="B166" s="211" t="str">
        <f>IF(C164="","","曜日")</f>
        <v/>
      </c>
      <c r="C166" s="214" t="str">
        <f>IFERROR(IF(COUNTIF(BD!$F$3:$F$281,'週休2日計画実績表 (記入例)'!C165)&gt;0,"休",IF(OR(WEEKDAY(C165)=1,WEEKDAY(C165)=7),TEXT(C165,"aaa"),IF(COUNTIF(BD!$B$3:$B$548,'週休2日計画実績表 (記入例)'!C165)&gt;0,"祝",'週休2日計画実績表 (記入例)'!C165))),"")</f>
        <v/>
      </c>
      <c r="D166" s="214" t="str">
        <f>IFERROR(IF(COUNTIF(BD!$F$3:$F$281,'週休2日計画実績表 (記入例)'!D165)&gt;0,"休",IF(OR(WEEKDAY(D165)=1,WEEKDAY(D165)=7),TEXT(D165,"aaa"),IF(COUNTIF(BD!$B$3:$B$548,'週休2日計画実績表 (記入例)'!D165)&gt;0,"祝",'週休2日計画実績表 (記入例)'!D165))),"")</f>
        <v/>
      </c>
      <c r="E166" s="214" t="str">
        <f>IFERROR(IF(COUNTIF(BD!$F$3:$F$281,'週休2日計画実績表 (記入例)'!E165)&gt;0,"休",IF(OR(WEEKDAY(E165)=1,WEEKDAY(E165)=7),TEXT(E165,"aaa"),IF(COUNTIF(BD!$B$3:$B$548,'週休2日計画実績表 (記入例)'!E165)&gt;0,"祝",'週休2日計画実績表 (記入例)'!E165))),"")</f>
        <v/>
      </c>
      <c r="F166" s="214" t="str">
        <f>IFERROR(IF(COUNTIF(BD!$F$3:$F$281,'週休2日計画実績表 (記入例)'!F165)&gt;0,"休",IF(OR(WEEKDAY(F165)=1,WEEKDAY(F165)=7),TEXT(F165,"aaa"),IF(COUNTIF(BD!$B$3:$B$548,'週休2日計画実績表 (記入例)'!F165)&gt;0,"祝",'週休2日計画実績表 (記入例)'!F165))),"")</f>
        <v/>
      </c>
      <c r="G166" s="214" t="str">
        <f>IFERROR(IF(COUNTIF(BD!$F$3:$F$281,'週休2日計画実績表 (記入例)'!G165)&gt;0,"休",IF(OR(WEEKDAY(G165)=1,WEEKDAY(G165)=7),TEXT(G165,"aaa"),IF(COUNTIF(BD!$B$3:$B$548,'週休2日計画実績表 (記入例)'!G165)&gt;0,"祝",'週休2日計画実績表 (記入例)'!G165))),"")</f>
        <v/>
      </c>
      <c r="H166" s="214" t="str">
        <f>IFERROR(IF(COUNTIF(BD!$F$3:$F$281,'週休2日計画実績表 (記入例)'!H165)&gt;0,"休",IF(OR(WEEKDAY(H165)=1,WEEKDAY(H165)=7),TEXT(H165,"aaa"),IF(COUNTIF(BD!$B$3:$B$548,'週休2日計画実績表 (記入例)'!H165)&gt;0,"祝",'週休2日計画実績表 (記入例)'!H165))),"")</f>
        <v/>
      </c>
      <c r="I166" s="214" t="str">
        <f>IFERROR(IF(COUNTIF(BD!$F$3:$F$281,'週休2日計画実績表 (記入例)'!I165)&gt;0,"休",IF(OR(WEEKDAY(I165)=1,WEEKDAY(I165)=7),TEXT(I165,"aaa"),IF(COUNTIF(BD!$B$3:$B$548,'週休2日計画実績表 (記入例)'!I165)&gt;0,"祝",'週休2日計画実績表 (記入例)'!I165))),"")</f>
        <v/>
      </c>
      <c r="J166" s="214" t="str">
        <f>IFERROR(IF(COUNTIF(BD!$F$3:$F$281,'週休2日計画実績表 (記入例)'!J165)&gt;0,"休",IF(OR(WEEKDAY(J165)=1,WEEKDAY(J165)=7),TEXT(J165,"aaa"),IF(COUNTIF(BD!$B$3:$B$548,'週休2日計画実績表 (記入例)'!J165)&gt;0,"祝",'週休2日計画実績表 (記入例)'!J165))),"")</f>
        <v/>
      </c>
      <c r="K166" s="214" t="str">
        <f>IFERROR(IF(COUNTIF(BD!$F$3:$F$281,'週休2日計画実績表 (記入例)'!K165)&gt;0,"休",IF(OR(WEEKDAY(K165)=1,WEEKDAY(K165)=7),TEXT(K165,"aaa"),IF(COUNTIF(BD!$B$3:$B$548,'週休2日計画実績表 (記入例)'!K165)&gt;0,"祝",'週休2日計画実績表 (記入例)'!K165))),"")</f>
        <v/>
      </c>
      <c r="L166" s="214" t="str">
        <f>IFERROR(IF(COUNTIF(BD!$F$3:$F$281,'週休2日計画実績表 (記入例)'!L165)&gt;0,"休",IF(OR(WEEKDAY(L165)=1,WEEKDAY(L165)=7),TEXT(L165,"aaa"),IF(COUNTIF(BD!$B$3:$B$548,'週休2日計画実績表 (記入例)'!L165)&gt;0,"祝",'週休2日計画実績表 (記入例)'!L165))),"")</f>
        <v/>
      </c>
      <c r="M166" s="214" t="str">
        <f>IFERROR(IF(COUNTIF(BD!$F$3:$F$281,'週休2日計画実績表 (記入例)'!M165)&gt;0,"休",IF(OR(WEEKDAY(M165)=1,WEEKDAY(M165)=7),TEXT(M165,"aaa"),IF(COUNTIF(BD!$B$3:$B$548,'週休2日計画実績表 (記入例)'!M165)&gt;0,"祝",'週休2日計画実績表 (記入例)'!M165))),"")</f>
        <v/>
      </c>
      <c r="N166" s="214" t="str">
        <f>IFERROR(IF(COUNTIF(BD!$F$3:$F$281,'週休2日計画実績表 (記入例)'!N165)&gt;0,"休",IF(OR(WEEKDAY(N165)=1,WEEKDAY(N165)=7),TEXT(N165,"aaa"),IF(COUNTIF(BD!$B$3:$B$548,'週休2日計画実績表 (記入例)'!N165)&gt;0,"祝",'週休2日計画実績表 (記入例)'!N165))),"")</f>
        <v/>
      </c>
      <c r="O166" s="214" t="str">
        <f>IFERROR(IF(COUNTIF(BD!$F$3:$F$281,'週休2日計画実績表 (記入例)'!O165)&gt;0,"休",IF(OR(WEEKDAY(O165)=1,WEEKDAY(O165)=7),TEXT(O165,"aaa"),IF(COUNTIF(BD!$B$3:$B$548,'週休2日計画実績表 (記入例)'!O165)&gt;0,"祝",'週休2日計画実績表 (記入例)'!O165))),"")</f>
        <v/>
      </c>
      <c r="P166" s="214" t="str">
        <f>IFERROR(IF(COUNTIF(BD!$F$3:$F$281,'週休2日計画実績表 (記入例)'!P165)&gt;0,"休",IF(OR(WEEKDAY(P165)=1,WEEKDAY(P165)=7),TEXT(P165,"aaa"),IF(COUNTIF(BD!$B$3:$B$548,'週休2日計画実績表 (記入例)'!P165)&gt;0,"祝",'週休2日計画実績表 (記入例)'!P165))),"")</f>
        <v/>
      </c>
      <c r="Q166" s="214" t="str">
        <f>IFERROR(IF(COUNTIF(BD!$F$3:$F$281,'週休2日計画実績表 (記入例)'!Q165)&gt;0,"休",IF(OR(WEEKDAY(Q165)=1,WEEKDAY(Q165)=7),TEXT(Q165,"aaa"),IF(COUNTIF(BD!$B$3:$B$548,'週休2日計画実績表 (記入例)'!Q165)&gt;0,"祝",'週休2日計画実績表 (記入例)'!Q165))),"")</f>
        <v/>
      </c>
      <c r="R166" s="214" t="str">
        <f>IFERROR(IF(COUNTIF(BD!$F$3:$F$281,'週休2日計画実績表 (記入例)'!R165)&gt;0,"休",IF(OR(WEEKDAY(R165)=1,WEEKDAY(R165)=7),TEXT(R165,"aaa"),IF(COUNTIF(BD!$B$3:$B$548,'週休2日計画実績表 (記入例)'!R165)&gt;0,"祝",'週休2日計画実績表 (記入例)'!R165))),"")</f>
        <v/>
      </c>
      <c r="S166" s="214" t="str">
        <f>IFERROR(IF(COUNTIF(BD!$F$3:$F$281,'週休2日計画実績表 (記入例)'!S165)&gt;0,"休",IF(OR(WEEKDAY(S165)=1,WEEKDAY(S165)=7),TEXT(S165,"aaa"),IF(COUNTIF(BD!$B$3:$B$548,'週休2日計画実績表 (記入例)'!S165)&gt;0,"祝",'週休2日計画実績表 (記入例)'!S165))),"")</f>
        <v/>
      </c>
      <c r="T166" s="214" t="str">
        <f>IFERROR(IF(COUNTIF(BD!$F$3:$F$281,'週休2日計画実績表 (記入例)'!T165)&gt;0,"休",IF(OR(WEEKDAY(T165)=1,WEEKDAY(T165)=7),TEXT(T165,"aaa"),IF(COUNTIF(BD!$B$3:$B$548,'週休2日計画実績表 (記入例)'!T165)&gt;0,"祝",'週休2日計画実績表 (記入例)'!T165))),"")</f>
        <v/>
      </c>
      <c r="U166" s="214" t="str">
        <f>IFERROR(IF(COUNTIF(BD!$F$3:$F$281,'週休2日計画実績表 (記入例)'!U165)&gt;0,"休",IF(OR(WEEKDAY(U165)=1,WEEKDAY(U165)=7),TEXT(U165,"aaa"),IF(COUNTIF(BD!$B$3:$B$548,'週休2日計画実績表 (記入例)'!U165)&gt;0,"祝",'週休2日計画実績表 (記入例)'!U165))),"")</f>
        <v/>
      </c>
      <c r="V166" s="214" t="str">
        <f>IFERROR(IF(COUNTIF(BD!$F$3:$F$281,'週休2日計画実績表 (記入例)'!V165)&gt;0,"休",IF(OR(WEEKDAY(V165)=1,WEEKDAY(V165)=7),TEXT(V165,"aaa"),IF(COUNTIF(BD!$B$3:$B$548,'週休2日計画実績表 (記入例)'!V165)&gt;0,"祝",'週休2日計画実績表 (記入例)'!V165))),"")</f>
        <v/>
      </c>
      <c r="W166" s="214" t="str">
        <f>IFERROR(IF(COUNTIF(BD!$F$3:$F$281,'週休2日計画実績表 (記入例)'!W165)&gt;0,"休",IF(OR(WEEKDAY(W165)=1,WEEKDAY(W165)=7),TEXT(W165,"aaa"),IF(COUNTIF(BD!$B$3:$B$548,'週休2日計画実績表 (記入例)'!W165)&gt;0,"祝",'週休2日計画実績表 (記入例)'!W165))),"")</f>
        <v/>
      </c>
      <c r="X166" s="214" t="str">
        <f>IFERROR(IF(COUNTIF(BD!$F$3:$F$281,'週休2日計画実績表 (記入例)'!X165)&gt;0,"休",IF(OR(WEEKDAY(X165)=1,WEEKDAY(X165)=7),TEXT(X165,"aaa"),IF(COUNTIF(BD!$B$3:$B$548,'週休2日計画実績表 (記入例)'!X165)&gt;0,"祝",'週休2日計画実績表 (記入例)'!X165))),"")</f>
        <v/>
      </c>
      <c r="Y166" s="214" t="str">
        <f>IFERROR(IF(COUNTIF(BD!$F$3:$F$281,'週休2日計画実績表 (記入例)'!Y165)&gt;0,"休",IF(OR(WEEKDAY(Y165)=1,WEEKDAY(Y165)=7),TEXT(Y165,"aaa"),IF(COUNTIF(BD!$B$3:$B$548,'週休2日計画実績表 (記入例)'!Y165)&gt;0,"祝",'週休2日計画実績表 (記入例)'!Y165))),"")</f>
        <v/>
      </c>
      <c r="Z166" s="214" t="str">
        <f>IFERROR(IF(COUNTIF(BD!$F$3:$F$281,'週休2日計画実績表 (記入例)'!Z165)&gt;0,"休",IF(OR(WEEKDAY(Z165)=1,WEEKDAY(Z165)=7),TEXT(Z165,"aaa"),IF(COUNTIF(BD!$B$3:$B$548,'週休2日計画実績表 (記入例)'!Z165)&gt;0,"祝",'週休2日計画実績表 (記入例)'!Z165))),"")</f>
        <v/>
      </c>
      <c r="AA166" s="214" t="str">
        <f>IFERROR(IF(COUNTIF(BD!$F$3:$F$281,'週休2日計画実績表 (記入例)'!AA165)&gt;0,"休",IF(OR(WEEKDAY(AA165)=1,WEEKDAY(AA165)=7),TEXT(AA165,"aaa"),IF(COUNTIF(BD!$B$3:$B$548,'週休2日計画実績表 (記入例)'!AA165)&gt;0,"祝",'週休2日計画実績表 (記入例)'!AA165))),"")</f>
        <v/>
      </c>
      <c r="AB166" s="214" t="str">
        <f>IFERROR(IF(COUNTIF(BD!$F$3:$F$281,'週休2日計画実績表 (記入例)'!AB165)&gt;0,"休",IF(OR(WEEKDAY(AB165)=1,WEEKDAY(AB165)=7),TEXT(AB165,"aaa"),IF(COUNTIF(BD!$B$3:$B$548,'週休2日計画実績表 (記入例)'!AB165)&gt;0,"祝",'週休2日計画実績表 (記入例)'!AB165))),"")</f>
        <v/>
      </c>
      <c r="AC166" s="214" t="str">
        <f>IFERROR(IF(COUNTIF(BD!$F$3:$F$281,'週休2日計画実績表 (記入例)'!AC165)&gt;0,"休",IF(OR(WEEKDAY(AC165)=1,WEEKDAY(AC165)=7),TEXT(AC165,"aaa"),IF(COUNTIF(BD!$B$3:$B$548,'週休2日計画実績表 (記入例)'!AC165)&gt;0,"祝",'週休2日計画実績表 (記入例)'!AC165))),"")</f>
        <v/>
      </c>
      <c r="AD166" s="214" t="str">
        <f>IFERROR(IF(COUNTIF(BD!$F$3:$F$281,'週休2日計画実績表 (記入例)'!AD165)&gt;0,"休",IF(OR(WEEKDAY(AD165)=1,WEEKDAY(AD165)=7),TEXT(AD165,"aaa"),IF(COUNTIF(BD!$B$3:$B$548,'週休2日計画実績表 (記入例)'!AD165)&gt;0,"祝",'週休2日計画実績表 (記入例)'!AD165))),"")</f>
        <v/>
      </c>
      <c r="AE166" s="214" t="str">
        <f>IFERROR(IF(COUNTIF(BD!$F$3:$F$281,'週休2日計画実績表 (記入例)'!AE165)&gt;0,"休",IF(OR(WEEKDAY(AE165)=1,WEEKDAY(AE165)=7),TEXT(AE165,"aaa"),IF(COUNTIF(BD!$B$3:$B$548,'週休2日計画実績表 (記入例)'!AE165)&gt;0,"祝",'週休2日計画実績表 (記入例)'!AE165))),"")</f>
        <v/>
      </c>
      <c r="AF166" s="214" t="str">
        <f>IFERROR(IF(COUNTIF(BD!$F$3:$F$281,'週休2日計画実績表 (記入例)'!AF165)&gt;0,"休",IF(OR(WEEKDAY(AF165)=1,WEEKDAY(AF165)=7),TEXT(AF165,"aaa"),IF(COUNTIF(BD!$B$3:$B$548,'週休2日計画実績表 (記入例)'!AF165)&gt;0,"祝",'週休2日計画実績表 (記入例)'!AF165))),"")</f>
        <v/>
      </c>
      <c r="AG166" s="233" t="str">
        <f>IFERROR(IF(COUNTIF(BD!$F$3:$F$281,'週休2日計画実績表 (記入例)'!AG165)&gt;0,"休",IF(OR(WEEKDAY(AG165)=1,WEEKDAY(AG165)=7),TEXT(AG165,"aaa"),IF(COUNTIF(BD!$B$3:$B$548,'週休2日計画実績表 (記入例)'!AG165)&gt;0,"祝",'週休2日計画実績表 (記入例)'!AG165))),"")</f>
        <v/>
      </c>
      <c r="AH166" s="503"/>
      <c r="AI166" s="504"/>
      <c r="AJ166" s="504"/>
      <c r="AK166" s="505"/>
      <c r="AL166" s="502"/>
      <c r="AM166" s="503"/>
      <c r="AN166" s="504"/>
      <c r="AO166" s="504"/>
      <c r="AP166" s="506"/>
      <c r="AQ166" s="215"/>
    </row>
    <row r="167" spans="2:43" ht="15" hidden="1" customHeight="1">
      <c r="B167" s="211"/>
      <c r="C167" s="214" t="str">
        <f t="shared" ref="C167:F167" si="58">IF(OR(C166="",C166="休"),"","有")</f>
        <v/>
      </c>
      <c r="D167" s="214" t="str">
        <f t="shared" si="58"/>
        <v/>
      </c>
      <c r="E167" s="214" t="str">
        <f t="shared" si="58"/>
        <v/>
      </c>
      <c r="F167" s="214" t="str">
        <f t="shared" si="58"/>
        <v/>
      </c>
      <c r="G167" s="214" t="str">
        <f>IF(OR(G166="",G166="休"),"","有")</f>
        <v/>
      </c>
      <c r="H167" s="214" t="str">
        <f t="shared" ref="H167:AG167" si="59">IF(OR(H166="",H166="休"),"","有")</f>
        <v/>
      </c>
      <c r="I167" s="214" t="str">
        <f t="shared" si="59"/>
        <v/>
      </c>
      <c r="J167" s="214" t="str">
        <f t="shared" si="59"/>
        <v/>
      </c>
      <c r="K167" s="214" t="str">
        <f t="shared" si="59"/>
        <v/>
      </c>
      <c r="L167" s="214" t="str">
        <f t="shared" si="59"/>
        <v/>
      </c>
      <c r="M167" s="214" t="str">
        <f t="shared" si="59"/>
        <v/>
      </c>
      <c r="N167" s="214" t="str">
        <f t="shared" si="59"/>
        <v/>
      </c>
      <c r="O167" s="214" t="str">
        <f t="shared" si="59"/>
        <v/>
      </c>
      <c r="P167" s="214" t="str">
        <f t="shared" si="59"/>
        <v/>
      </c>
      <c r="Q167" s="214" t="str">
        <f t="shared" si="59"/>
        <v/>
      </c>
      <c r="R167" s="214" t="str">
        <f t="shared" si="59"/>
        <v/>
      </c>
      <c r="S167" s="214" t="str">
        <f t="shared" si="59"/>
        <v/>
      </c>
      <c r="T167" s="214" t="str">
        <f t="shared" si="59"/>
        <v/>
      </c>
      <c r="U167" s="214" t="str">
        <f t="shared" si="59"/>
        <v/>
      </c>
      <c r="V167" s="214" t="str">
        <f t="shared" si="59"/>
        <v/>
      </c>
      <c r="W167" s="214" t="str">
        <f t="shared" si="59"/>
        <v/>
      </c>
      <c r="X167" s="214" t="str">
        <f t="shared" si="59"/>
        <v/>
      </c>
      <c r="Y167" s="214" t="str">
        <f t="shared" si="59"/>
        <v/>
      </c>
      <c r="Z167" s="214" t="str">
        <f t="shared" si="59"/>
        <v/>
      </c>
      <c r="AA167" s="214" t="str">
        <f t="shared" si="59"/>
        <v/>
      </c>
      <c r="AB167" s="214" t="str">
        <f t="shared" si="59"/>
        <v/>
      </c>
      <c r="AC167" s="214" t="str">
        <f t="shared" si="59"/>
        <v/>
      </c>
      <c r="AD167" s="214" t="str">
        <f t="shared" si="59"/>
        <v/>
      </c>
      <c r="AE167" s="214" t="str">
        <f t="shared" si="59"/>
        <v/>
      </c>
      <c r="AF167" s="214" t="str">
        <f t="shared" si="59"/>
        <v/>
      </c>
      <c r="AG167" s="233" t="str">
        <f t="shared" si="59"/>
        <v/>
      </c>
      <c r="AH167" s="503"/>
      <c r="AI167" s="504"/>
      <c r="AJ167" s="504"/>
      <c r="AK167" s="505"/>
      <c r="AL167" s="502"/>
      <c r="AM167" s="503"/>
      <c r="AN167" s="504"/>
      <c r="AO167" s="504"/>
      <c r="AP167" s="506"/>
      <c r="AQ167" s="215"/>
    </row>
    <row r="168" spans="2:43" s="220" customFormat="1" ht="60" customHeight="1">
      <c r="B168" s="216" t="str">
        <f>IF(C164="","","行事")</f>
        <v/>
      </c>
      <c r="C168" s="217"/>
      <c r="D168" s="217"/>
      <c r="E168" s="217"/>
      <c r="F168" s="217"/>
      <c r="G168" s="217"/>
      <c r="H168" s="217"/>
      <c r="I168" s="217"/>
      <c r="J168" s="217"/>
      <c r="K168" s="217"/>
      <c r="L168" s="217"/>
      <c r="M168" s="217"/>
      <c r="N168" s="217"/>
      <c r="O168" s="217"/>
      <c r="P168" s="217"/>
      <c r="Q168" s="217"/>
      <c r="R168" s="217"/>
      <c r="S168" s="217"/>
      <c r="T168" s="217"/>
      <c r="U168" s="217"/>
      <c r="V168" s="217"/>
      <c r="W168" s="217"/>
      <c r="X168" s="217"/>
      <c r="Y168" s="217"/>
      <c r="Z168" s="217"/>
      <c r="AA168" s="217"/>
      <c r="AB168" s="217"/>
      <c r="AC168" s="217"/>
      <c r="AD168" s="217"/>
      <c r="AE168" s="217"/>
      <c r="AF168" s="217"/>
      <c r="AG168" s="218"/>
      <c r="AH168" s="503"/>
      <c r="AI168" s="504"/>
      <c r="AJ168" s="504"/>
      <c r="AK168" s="505"/>
      <c r="AL168" s="502"/>
      <c r="AM168" s="503"/>
      <c r="AN168" s="504"/>
      <c r="AO168" s="504"/>
      <c r="AP168" s="506"/>
      <c r="AQ168" s="219"/>
    </row>
    <row r="169" spans="2:43" s="224" customFormat="1" ht="15" customHeight="1">
      <c r="B169" s="211" t="str">
        <f>IF(C164="","","計画")</f>
        <v/>
      </c>
      <c r="C169" s="221"/>
      <c r="D169" s="221"/>
      <c r="E169" s="221"/>
      <c r="F169" s="221"/>
      <c r="G169" s="221"/>
      <c r="H169" s="221"/>
      <c r="I169" s="221"/>
      <c r="J169" s="221"/>
      <c r="K169" s="221"/>
      <c r="L169" s="221"/>
      <c r="M169" s="221"/>
      <c r="N169" s="221"/>
      <c r="O169" s="221"/>
      <c r="P169" s="221"/>
      <c r="Q169" s="221"/>
      <c r="R169" s="221"/>
      <c r="S169" s="221"/>
      <c r="T169" s="221"/>
      <c r="U169" s="221"/>
      <c r="V169" s="221"/>
      <c r="W169" s="221"/>
      <c r="X169" s="221"/>
      <c r="Y169" s="221"/>
      <c r="Z169" s="221"/>
      <c r="AA169" s="221"/>
      <c r="AB169" s="221"/>
      <c r="AC169" s="221"/>
      <c r="AD169" s="221"/>
      <c r="AE169" s="221"/>
      <c r="AF169" s="221"/>
      <c r="AG169" s="235"/>
      <c r="AH169" s="211" t="str">
        <f>IF(C164="","",COUNTIF(C169:AG169,"○"))</f>
        <v/>
      </c>
      <c r="AI169" s="221" t="str">
        <f>IF(C164="","",COUNTA(C165:AG165)-COUNTIF(C167:AG167,"")-COUNTIF(C169:AG169,"/"))</f>
        <v/>
      </c>
      <c r="AJ169" s="222" t="str">
        <f>IF(C164="","",IFERROR(AH169/AI169,""))</f>
        <v/>
      </c>
      <c r="AK169" s="223" t="str">
        <f>IF(C164="","",IF(AI169=0,"",IF(COUNTIFS(C166:AG166,"日",C169:AG169,"")+COUNTIFS(C166:AG166,"日",C169:AG169,"○")+COUNTIFS(C166:AG166,"土",C169:AG169,"")+COUNTIFS(C166:AG166,"土",C169:AG169,"○")&lt;=COUNTIF(C169:AG169,"○"),"○",IF(AH169/AI169&gt;=2/7,"○","-"))))</f>
        <v/>
      </c>
      <c r="AM169" s="211" t="str">
        <f>IF(C164="","",AM161+AH169)</f>
        <v/>
      </c>
      <c r="AN169" s="221" t="str">
        <f>IF(C164="","",AN161+AI169)</f>
        <v/>
      </c>
      <c r="AO169" s="222" t="str">
        <f>IFERROR(AM169/AN169,"")</f>
        <v/>
      </c>
      <c r="AP169" s="225" t="str">
        <f>IF(C164="","",IF(C172="",IF(AM169/AN169&gt;=2/7,"OK","NG"),""))</f>
        <v/>
      </c>
      <c r="AQ169" s="226"/>
    </row>
    <row r="170" spans="2:43" s="224" customFormat="1" ht="15" customHeight="1" thickBot="1">
      <c r="B170" s="227" t="str">
        <f>IF(C164="","","実施")</f>
        <v/>
      </c>
      <c r="C170" s="228"/>
      <c r="D170" s="228"/>
      <c r="E170" s="228"/>
      <c r="F170" s="228"/>
      <c r="G170" s="228"/>
      <c r="H170" s="228"/>
      <c r="I170" s="228"/>
      <c r="J170" s="228"/>
      <c r="K170" s="228"/>
      <c r="L170" s="228"/>
      <c r="M170" s="228"/>
      <c r="N170" s="228"/>
      <c r="O170" s="228"/>
      <c r="P170" s="228"/>
      <c r="Q170" s="228"/>
      <c r="R170" s="228"/>
      <c r="S170" s="228"/>
      <c r="T170" s="228"/>
      <c r="U170" s="228"/>
      <c r="V170" s="228"/>
      <c r="W170" s="228"/>
      <c r="X170" s="228"/>
      <c r="Y170" s="228"/>
      <c r="Z170" s="228"/>
      <c r="AA170" s="228"/>
      <c r="AB170" s="228"/>
      <c r="AC170" s="228"/>
      <c r="AD170" s="228"/>
      <c r="AE170" s="228"/>
      <c r="AF170" s="228"/>
      <c r="AG170" s="234"/>
      <c r="AH170" s="227" t="str">
        <f>IF(C164="","",COUNTIF(C170:AG170,"●"))</f>
        <v/>
      </c>
      <c r="AI170" s="228" t="str">
        <f>IF(C164="","",COUNTA(C165:AG165)-COUNTIF(C167:AG167,"")-COUNTIF(C170:AG170,"/"))</f>
        <v/>
      </c>
      <c r="AJ170" s="229" t="str">
        <f>IF(C164="","",IFERROR(AH170/AI170,""))</f>
        <v/>
      </c>
      <c r="AK170" s="230" t="str">
        <f>IF(C164="","",IF(AI170=0,"",IF(COUNTIFS(C166:AG166,"日",C170:AG170,"")+COUNTIFS(C166:AG166,"日",C170:AG170,"●")+COUNTIFS(C166:AG166,"土",C170:AG170,"")+COUNTIFS(C166:AG166,"土",C170:AG170,"●")&lt;=COUNTIF(C170:AG170,"●"),"○",IF(AH170/AI170&gt;=2/7,"○","-"))))</f>
        <v/>
      </c>
      <c r="AM170" s="227" t="str">
        <f>IF(C164="","",AM162+AH170)</f>
        <v/>
      </c>
      <c r="AN170" s="228" t="str">
        <f>IF(C164="","",AN162+AI170)</f>
        <v/>
      </c>
      <c r="AO170" s="229" t="str">
        <f>IFERROR(AM170/AN170,"")</f>
        <v/>
      </c>
      <c r="AP170" s="231" t="str">
        <f>IF(C164="","",IF(C172="",IF(AM170/AN170&gt;=2/7,"OK","NG"),""))</f>
        <v/>
      </c>
      <c r="AQ170" s="215"/>
    </row>
    <row r="171" spans="2:43" ht="18" customHeight="1" thickBot="1">
      <c r="AP171" s="224"/>
      <c r="AQ171" s="232"/>
    </row>
    <row r="172" spans="2:43" ht="16.899999999999999" customHeight="1">
      <c r="B172" s="210" t="str">
        <f>IF(C172="","","月")</f>
        <v/>
      </c>
      <c r="C172" s="496" t="str">
        <f>IFERROR(IF(EOMONTH(C164,0)+1&gt;$L$5,"",EOMONTH(C164,0)+1),"")</f>
        <v/>
      </c>
      <c r="D172" s="497"/>
      <c r="E172" s="497"/>
      <c r="F172" s="497"/>
      <c r="G172" s="497"/>
      <c r="H172" s="497"/>
      <c r="I172" s="497"/>
      <c r="J172" s="497"/>
      <c r="K172" s="497"/>
      <c r="L172" s="497"/>
      <c r="M172" s="497"/>
      <c r="N172" s="497"/>
      <c r="O172" s="497"/>
      <c r="P172" s="497"/>
      <c r="Q172" s="497"/>
      <c r="R172" s="497"/>
      <c r="S172" s="497"/>
      <c r="T172" s="497"/>
      <c r="U172" s="497"/>
      <c r="V172" s="497"/>
      <c r="W172" s="497"/>
      <c r="X172" s="497"/>
      <c r="Y172" s="497"/>
      <c r="Z172" s="497"/>
      <c r="AA172" s="497"/>
      <c r="AB172" s="497"/>
      <c r="AC172" s="497"/>
      <c r="AD172" s="497"/>
      <c r="AE172" s="497"/>
      <c r="AF172" s="497"/>
      <c r="AG172" s="497"/>
      <c r="AH172" s="498" t="str">
        <f>IF(C172="","","月単位")</f>
        <v/>
      </c>
      <c r="AI172" s="499"/>
      <c r="AJ172" s="499"/>
      <c r="AK172" s="500"/>
      <c r="AL172" s="501"/>
      <c r="AM172" s="498" t="str">
        <f>IF(C172="","","累計")</f>
        <v/>
      </c>
      <c r="AN172" s="499"/>
      <c r="AO172" s="499"/>
      <c r="AP172" s="500"/>
    </row>
    <row r="173" spans="2:43" ht="15" customHeight="1">
      <c r="B173" s="211" t="str">
        <f>IF(C172="","","日")</f>
        <v/>
      </c>
      <c r="C173" s="212" t="str">
        <f>IF($C172="","",IF($C172+COLUMN(C173)-COLUMN($B173)-1&gt;$L$5,"",IF($C172+COLUMN(C173)-COLUMN($B173)-1&gt;=EOMONTH($C172,0)+1,"",$C172+COLUMN(C173)-COLUMN($B173)-1)))</f>
        <v/>
      </c>
      <c r="D173" s="212" t="str">
        <f t="shared" ref="D173:AG173" si="60">IF($C172="","",IF($C172+COLUMN(D173)-COLUMN($B173)-1&gt;$L$5,"",IF($C172+COLUMN(D173)-COLUMN($B173)-1&gt;=EOMONTH($C172,0)+1,"",$C172+COLUMN(D173)-COLUMN($B173)-1)))</f>
        <v/>
      </c>
      <c r="E173" s="212" t="str">
        <f t="shared" si="60"/>
        <v/>
      </c>
      <c r="F173" s="212" t="str">
        <f t="shared" si="60"/>
        <v/>
      </c>
      <c r="G173" s="212" t="str">
        <f t="shared" si="60"/>
        <v/>
      </c>
      <c r="H173" s="212" t="str">
        <f t="shared" si="60"/>
        <v/>
      </c>
      <c r="I173" s="212" t="str">
        <f t="shared" si="60"/>
        <v/>
      </c>
      <c r="J173" s="212" t="str">
        <f t="shared" si="60"/>
        <v/>
      </c>
      <c r="K173" s="212" t="str">
        <f t="shared" si="60"/>
        <v/>
      </c>
      <c r="L173" s="212" t="str">
        <f t="shared" si="60"/>
        <v/>
      </c>
      <c r="M173" s="212" t="str">
        <f t="shared" si="60"/>
        <v/>
      </c>
      <c r="N173" s="212" t="str">
        <f t="shared" si="60"/>
        <v/>
      </c>
      <c r="O173" s="212" t="str">
        <f t="shared" si="60"/>
        <v/>
      </c>
      <c r="P173" s="212" t="str">
        <f t="shared" si="60"/>
        <v/>
      </c>
      <c r="Q173" s="212" t="str">
        <f t="shared" si="60"/>
        <v/>
      </c>
      <c r="R173" s="212" t="str">
        <f t="shared" si="60"/>
        <v/>
      </c>
      <c r="S173" s="212" t="str">
        <f t="shared" si="60"/>
        <v/>
      </c>
      <c r="T173" s="212" t="str">
        <f t="shared" si="60"/>
        <v/>
      </c>
      <c r="U173" s="212" t="str">
        <f t="shared" si="60"/>
        <v/>
      </c>
      <c r="V173" s="212" t="str">
        <f t="shared" si="60"/>
        <v/>
      </c>
      <c r="W173" s="212" t="str">
        <f t="shared" si="60"/>
        <v/>
      </c>
      <c r="X173" s="212" t="str">
        <f t="shared" si="60"/>
        <v/>
      </c>
      <c r="Y173" s="212" t="str">
        <f t="shared" si="60"/>
        <v/>
      </c>
      <c r="Z173" s="212" t="str">
        <f t="shared" si="60"/>
        <v/>
      </c>
      <c r="AA173" s="212" t="str">
        <f t="shared" si="60"/>
        <v/>
      </c>
      <c r="AB173" s="212" t="str">
        <f t="shared" si="60"/>
        <v/>
      </c>
      <c r="AC173" s="212" t="str">
        <f t="shared" si="60"/>
        <v/>
      </c>
      <c r="AD173" s="212" t="str">
        <f t="shared" si="60"/>
        <v/>
      </c>
      <c r="AE173" s="212" t="str">
        <f t="shared" si="60"/>
        <v/>
      </c>
      <c r="AF173" s="212" t="str">
        <f t="shared" si="60"/>
        <v/>
      </c>
      <c r="AG173" s="213" t="str">
        <f t="shared" si="60"/>
        <v/>
      </c>
      <c r="AH173" s="503" t="str">
        <f>IF(C172="","","　閉所日数計")</f>
        <v/>
      </c>
      <c r="AI173" s="504" t="str">
        <f>IF(C172="","","　対象日数計")</f>
        <v/>
      </c>
      <c r="AJ173" s="504" t="str">
        <f>IF(C172="","","　現場閉所率")</f>
        <v/>
      </c>
      <c r="AK173" s="505" t="str">
        <f>IF(C172="","","　達成状況")</f>
        <v/>
      </c>
      <c r="AL173" s="502"/>
      <c r="AM173" s="503" t="str">
        <f>IF(C172="","","　閉所日数計")</f>
        <v/>
      </c>
      <c r="AN173" s="504" t="str">
        <f>IF(C172="","","　対象日数計")</f>
        <v/>
      </c>
      <c r="AO173" s="504" t="str">
        <f>IF(C172="","","　現場閉所率")</f>
        <v/>
      </c>
      <c r="AP173" s="506" t="str">
        <f>IF(C172="","",IF(C180="","　達成状況",""))</f>
        <v/>
      </c>
    </row>
    <row r="174" spans="2:43" ht="15" customHeight="1">
      <c r="B174" s="211" t="str">
        <f>IF(C172="","","曜日")</f>
        <v/>
      </c>
      <c r="C174" s="214" t="str">
        <f>IFERROR(IF(COUNTIF(BD!$F$3:$F$281,'週休2日計画実績表 (記入例)'!C173)&gt;0,"休",IF(OR(WEEKDAY(C173)=1,WEEKDAY(C173)=7),TEXT(C173,"aaa"),IF(COUNTIF(BD!$B$3:$B$548,'週休2日計画実績表 (記入例)'!C173)&gt;0,"祝",'週休2日計画実績表 (記入例)'!C173))),"")</f>
        <v/>
      </c>
      <c r="D174" s="214" t="str">
        <f>IFERROR(IF(COUNTIF(BD!$F$3:$F$281,'週休2日計画実績表 (記入例)'!D173)&gt;0,"休",IF(OR(WEEKDAY(D173)=1,WEEKDAY(D173)=7),TEXT(D173,"aaa"),IF(COUNTIF(BD!$B$3:$B$548,'週休2日計画実績表 (記入例)'!D173)&gt;0,"祝",'週休2日計画実績表 (記入例)'!D173))),"")</f>
        <v/>
      </c>
      <c r="E174" s="214" t="str">
        <f>IFERROR(IF(COUNTIF(BD!$F$3:$F$281,'週休2日計画実績表 (記入例)'!E173)&gt;0,"休",IF(OR(WEEKDAY(E173)=1,WEEKDAY(E173)=7),TEXT(E173,"aaa"),IF(COUNTIF(BD!$B$3:$B$548,'週休2日計画実績表 (記入例)'!E173)&gt;0,"祝",'週休2日計画実績表 (記入例)'!E173))),"")</f>
        <v/>
      </c>
      <c r="F174" s="214" t="str">
        <f>IFERROR(IF(COUNTIF(BD!$F$3:$F$281,'週休2日計画実績表 (記入例)'!F173)&gt;0,"休",IF(OR(WEEKDAY(F173)=1,WEEKDAY(F173)=7),TEXT(F173,"aaa"),IF(COUNTIF(BD!$B$3:$B$548,'週休2日計画実績表 (記入例)'!F173)&gt;0,"祝",'週休2日計画実績表 (記入例)'!F173))),"")</f>
        <v/>
      </c>
      <c r="G174" s="214" t="str">
        <f>IFERROR(IF(COUNTIF(BD!$F$3:$F$281,'週休2日計画実績表 (記入例)'!G173)&gt;0,"休",IF(OR(WEEKDAY(G173)=1,WEEKDAY(G173)=7),TEXT(G173,"aaa"),IF(COUNTIF(BD!$B$3:$B$548,'週休2日計画実績表 (記入例)'!G173)&gt;0,"祝",'週休2日計画実績表 (記入例)'!G173))),"")</f>
        <v/>
      </c>
      <c r="H174" s="214" t="str">
        <f>IFERROR(IF(COUNTIF(BD!$F$3:$F$281,'週休2日計画実績表 (記入例)'!H173)&gt;0,"休",IF(OR(WEEKDAY(H173)=1,WEEKDAY(H173)=7),TEXT(H173,"aaa"),IF(COUNTIF(BD!$B$3:$B$548,'週休2日計画実績表 (記入例)'!H173)&gt;0,"祝",'週休2日計画実績表 (記入例)'!H173))),"")</f>
        <v/>
      </c>
      <c r="I174" s="214" t="str">
        <f>IFERROR(IF(COUNTIF(BD!$F$3:$F$281,'週休2日計画実績表 (記入例)'!I173)&gt;0,"休",IF(OR(WEEKDAY(I173)=1,WEEKDAY(I173)=7),TEXT(I173,"aaa"),IF(COUNTIF(BD!$B$3:$B$548,'週休2日計画実績表 (記入例)'!I173)&gt;0,"祝",'週休2日計画実績表 (記入例)'!I173))),"")</f>
        <v/>
      </c>
      <c r="J174" s="214" t="str">
        <f>IFERROR(IF(COUNTIF(BD!$F$3:$F$281,'週休2日計画実績表 (記入例)'!J173)&gt;0,"休",IF(OR(WEEKDAY(J173)=1,WEEKDAY(J173)=7),TEXT(J173,"aaa"),IF(COUNTIF(BD!$B$3:$B$548,'週休2日計画実績表 (記入例)'!J173)&gt;0,"祝",'週休2日計画実績表 (記入例)'!J173))),"")</f>
        <v/>
      </c>
      <c r="K174" s="214" t="str">
        <f>IFERROR(IF(COUNTIF(BD!$F$3:$F$281,'週休2日計画実績表 (記入例)'!K173)&gt;0,"休",IF(OR(WEEKDAY(K173)=1,WEEKDAY(K173)=7),TEXT(K173,"aaa"),IF(COUNTIF(BD!$B$3:$B$548,'週休2日計画実績表 (記入例)'!K173)&gt;0,"祝",'週休2日計画実績表 (記入例)'!K173))),"")</f>
        <v/>
      </c>
      <c r="L174" s="214" t="str">
        <f>IFERROR(IF(COUNTIF(BD!$F$3:$F$281,'週休2日計画実績表 (記入例)'!L173)&gt;0,"休",IF(OR(WEEKDAY(L173)=1,WEEKDAY(L173)=7),TEXT(L173,"aaa"),IF(COUNTIF(BD!$B$3:$B$548,'週休2日計画実績表 (記入例)'!L173)&gt;0,"祝",'週休2日計画実績表 (記入例)'!L173))),"")</f>
        <v/>
      </c>
      <c r="M174" s="214" t="str">
        <f>IFERROR(IF(COUNTIF(BD!$F$3:$F$281,'週休2日計画実績表 (記入例)'!M173)&gt;0,"休",IF(OR(WEEKDAY(M173)=1,WEEKDAY(M173)=7),TEXT(M173,"aaa"),IF(COUNTIF(BD!$B$3:$B$548,'週休2日計画実績表 (記入例)'!M173)&gt;0,"祝",'週休2日計画実績表 (記入例)'!M173))),"")</f>
        <v/>
      </c>
      <c r="N174" s="214" t="str">
        <f>IFERROR(IF(COUNTIF(BD!$F$3:$F$281,'週休2日計画実績表 (記入例)'!N173)&gt;0,"休",IF(OR(WEEKDAY(N173)=1,WEEKDAY(N173)=7),TEXT(N173,"aaa"),IF(COUNTIF(BD!$B$3:$B$548,'週休2日計画実績表 (記入例)'!N173)&gt;0,"祝",'週休2日計画実績表 (記入例)'!N173))),"")</f>
        <v/>
      </c>
      <c r="O174" s="214" t="str">
        <f>IFERROR(IF(COUNTIF(BD!$F$3:$F$281,'週休2日計画実績表 (記入例)'!O173)&gt;0,"休",IF(OR(WEEKDAY(O173)=1,WEEKDAY(O173)=7),TEXT(O173,"aaa"),IF(COUNTIF(BD!$B$3:$B$548,'週休2日計画実績表 (記入例)'!O173)&gt;0,"祝",'週休2日計画実績表 (記入例)'!O173))),"")</f>
        <v/>
      </c>
      <c r="P174" s="214" t="str">
        <f>IFERROR(IF(COUNTIF(BD!$F$3:$F$281,'週休2日計画実績表 (記入例)'!P173)&gt;0,"休",IF(OR(WEEKDAY(P173)=1,WEEKDAY(P173)=7),TEXT(P173,"aaa"),IF(COUNTIF(BD!$B$3:$B$548,'週休2日計画実績表 (記入例)'!P173)&gt;0,"祝",'週休2日計画実績表 (記入例)'!P173))),"")</f>
        <v/>
      </c>
      <c r="Q174" s="214" t="str">
        <f>IFERROR(IF(COUNTIF(BD!$F$3:$F$281,'週休2日計画実績表 (記入例)'!Q173)&gt;0,"休",IF(OR(WEEKDAY(Q173)=1,WEEKDAY(Q173)=7),TEXT(Q173,"aaa"),IF(COUNTIF(BD!$B$3:$B$548,'週休2日計画実績表 (記入例)'!Q173)&gt;0,"祝",'週休2日計画実績表 (記入例)'!Q173))),"")</f>
        <v/>
      </c>
      <c r="R174" s="214" t="str">
        <f>IFERROR(IF(COUNTIF(BD!$F$3:$F$281,'週休2日計画実績表 (記入例)'!R173)&gt;0,"休",IF(OR(WEEKDAY(R173)=1,WEEKDAY(R173)=7),TEXT(R173,"aaa"),IF(COUNTIF(BD!$B$3:$B$548,'週休2日計画実績表 (記入例)'!R173)&gt;0,"祝",'週休2日計画実績表 (記入例)'!R173))),"")</f>
        <v/>
      </c>
      <c r="S174" s="214" t="str">
        <f>IFERROR(IF(COUNTIF(BD!$F$3:$F$281,'週休2日計画実績表 (記入例)'!S173)&gt;0,"休",IF(OR(WEEKDAY(S173)=1,WEEKDAY(S173)=7),TEXT(S173,"aaa"),IF(COUNTIF(BD!$B$3:$B$548,'週休2日計画実績表 (記入例)'!S173)&gt;0,"祝",'週休2日計画実績表 (記入例)'!S173))),"")</f>
        <v/>
      </c>
      <c r="T174" s="214" t="str">
        <f>IFERROR(IF(COUNTIF(BD!$F$3:$F$281,'週休2日計画実績表 (記入例)'!T173)&gt;0,"休",IF(OR(WEEKDAY(T173)=1,WEEKDAY(T173)=7),TEXT(T173,"aaa"),IF(COUNTIF(BD!$B$3:$B$548,'週休2日計画実績表 (記入例)'!T173)&gt;0,"祝",'週休2日計画実績表 (記入例)'!T173))),"")</f>
        <v/>
      </c>
      <c r="U174" s="214" t="str">
        <f>IFERROR(IF(COUNTIF(BD!$F$3:$F$281,'週休2日計画実績表 (記入例)'!U173)&gt;0,"休",IF(OR(WEEKDAY(U173)=1,WEEKDAY(U173)=7),TEXT(U173,"aaa"),IF(COUNTIF(BD!$B$3:$B$548,'週休2日計画実績表 (記入例)'!U173)&gt;0,"祝",'週休2日計画実績表 (記入例)'!U173))),"")</f>
        <v/>
      </c>
      <c r="V174" s="214" t="str">
        <f>IFERROR(IF(COUNTIF(BD!$F$3:$F$281,'週休2日計画実績表 (記入例)'!V173)&gt;0,"休",IF(OR(WEEKDAY(V173)=1,WEEKDAY(V173)=7),TEXT(V173,"aaa"),IF(COUNTIF(BD!$B$3:$B$548,'週休2日計画実績表 (記入例)'!V173)&gt;0,"祝",'週休2日計画実績表 (記入例)'!V173))),"")</f>
        <v/>
      </c>
      <c r="W174" s="214" t="str">
        <f>IFERROR(IF(COUNTIF(BD!$F$3:$F$281,'週休2日計画実績表 (記入例)'!W173)&gt;0,"休",IF(OR(WEEKDAY(W173)=1,WEEKDAY(W173)=7),TEXT(W173,"aaa"),IF(COUNTIF(BD!$B$3:$B$548,'週休2日計画実績表 (記入例)'!W173)&gt;0,"祝",'週休2日計画実績表 (記入例)'!W173))),"")</f>
        <v/>
      </c>
      <c r="X174" s="214" t="str">
        <f>IFERROR(IF(COUNTIF(BD!$F$3:$F$281,'週休2日計画実績表 (記入例)'!X173)&gt;0,"休",IF(OR(WEEKDAY(X173)=1,WEEKDAY(X173)=7),TEXT(X173,"aaa"),IF(COUNTIF(BD!$B$3:$B$548,'週休2日計画実績表 (記入例)'!X173)&gt;0,"祝",'週休2日計画実績表 (記入例)'!X173))),"")</f>
        <v/>
      </c>
      <c r="Y174" s="214" t="str">
        <f>IFERROR(IF(COUNTIF(BD!$F$3:$F$281,'週休2日計画実績表 (記入例)'!Y173)&gt;0,"休",IF(OR(WEEKDAY(Y173)=1,WEEKDAY(Y173)=7),TEXT(Y173,"aaa"),IF(COUNTIF(BD!$B$3:$B$548,'週休2日計画実績表 (記入例)'!Y173)&gt;0,"祝",'週休2日計画実績表 (記入例)'!Y173))),"")</f>
        <v/>
      </c>
      <c r="Z174" s="214" t="str">
        <f>IFERROR(IF(COUNTIF(BD!$F$3:$F$281,'週休2日計画実績表 (記入例)'!Z173)&gt;0,"休",IF(OR(WEEKDAY(Z173)=1,WEEKDAY(Z173)=7),TEXT(Z173,"aaa"),IF(COUNTIF(BD!$B$3:$B$548,'週休2日計画実績表 (記入例)'!Z173)&gt;0,"祝",'週休2日計画実績表 (記入例)'!Z173))),"")</f>
        <v/>
      </c>
      <c r="AA174" s="214" t="str">
        <f>IFERROR(IF(COUNTIF(BD!$F$3:$F$281,'週休2日計画実績表 (記入例)'!AA173)&gt;0,"休",IF(OR(WEEKDAY(AA173)=1,WEEKDAY(AA173)=7),TEXT(AA173,"aaa"),IF(COUNTIF(BD!$B$3:$B$548,'週休2日計画実績表 (記入例)'!AA173)&gt;0,"祝",'週休2日計画実績表 (記入例)'!AA173))),"")</f>
        <v/>
      </c>
      <c r="AB174" s="214" t="str">
        <f>IFERROR(IF(COUNTIF(BD!$F$3:$F$281,'週休2日計画実績表 (記入例)'!AB173)&gt;0,"休",IF(OR(WEEKDAY(AB173)=1,WEEKDAY(AB173)=7),TEXT(AB173,"aaa"),IF(COUNTIF(BD!$B$3:$B$548,'週休2日計画実績表 (記入例)'!AB173)&gt;0,"祝",'週休2日計画実績表 (記入例)'!AB173))),"")</f>
        <v/>
      </c>
      <c r="AC174" s="214" t="str">
        <f>IFERROR(IF(COUNTIF(BD!$F$3:$F$281,'週休2日計画実績表 (記入例)'!AC173)&gt;0,"休",IF(OR(WEEKDAY(AC173)=1,WEEKDAY(AC173)=7),TEXT(AC173,"aaa"),IF(COUNTIF(BD!$B$3:$B$548,'週休2日計画実績表 (記入例)'!AC173)&gt;0,"祝",'週休2日計画実績表 (記入例)'!AC173))),"")</f>
        <v/>
      </c>
      <c r="AD174" s="214" t="str">
        <f>IFERROR(IF(COUNTIF(BD!$F$3:$F$281,'週休2日計画実績表 (記入例)'!AD173)&gt;0,"休",IF(OR(WEEKDAY(AD173)=1,WEEKDAY(AD173)=7),TEXT(AD173,"aaa"),IF(COUNTIF(BD!$B$3:$B$548,'週休2日計画実績表 (記入例)'!AD173)&gt;0,"祝",'週休2日計画実績表 (記入例)'!AD173))),"")</f>
        <v/>
      </c>
      <c r="AE174" s="214" t="str">
        <f>IFERROR(IF(COUNTIF(BD!$F$3:$F$281,'週休2日計画実績表 (記入例)'!AE173)&gt;0,"休",IF(OR(WEEKDAY(AE173)=1,WEEKDAY(AE173)=7),TEXT(AE173,"aaa"),IF(COUNTIF(BD!$B$3:$B$548,'週休2日計画実績表 (記入例)'!AE173)&gt;0,"祝",'週休2日計画実績表 (記入例)'!AE173))),"")</f>
        <v/>
      </c>
      <c r="AF174" s="214" t="str">
        <f>IFERROR(IF(COUNTIF(BD!$F$3:$F$281,'週休2日計画実績表 (記入例)'!AF173)&gt;0,"休",IF(OR(WEEKDAY(AF173)=1,WEEKDAY(AF173)=7),TEXT(AF173,"aaa"),IF(COUNTIF(BD!$B$3:$B$548,'週休2日計画実績表 (記入例)'!AF173)&gt;0,"祝",'週休2日計画実績表 (記入例)'!AF173))),"")</f>
        <v/>
      </c>
      <c r="AG174" s="233" t="str">
        <f>IFERROR(IF(COUNTIF(BD!$F$3:$F$281,'週休2日計画実績表 (記入例)'!AG173)&gt;0,"休",IF(OR(WEEKDAY(AG173)=1,WEEKDAY(AG173)=7),TEXT(AG173,"aaa"),IF(COUNTIF(BD!$B$3:$B$548,'週休2日計画実績表 (記入例)'!AG173)&gt;0,"祝",'週休2日計画実績表 (記入例)'!AG173))),"")</f>
        <v/>
      </c>
      <c r="AH174" s="503"/>
      <c r="AI174" s="504"/>
      <c r="AJ174" s="504"/>
      <c r="AK174" s="505"/>
      <c r="AL174" s="502"/>
      <c r="AM174" s="503"/>
      <c r="AN174" s="504"/>
      <c r="AO174" s="504"/>
      <c r="AP174" s="506"/>
      <c r="AQ174" s="215"/>
    </row>
    <row r="175" spans="2:43" ht="15" hidden="1" customHeight="1">
      <c r="B175" s="211"/>
      <c r="C175" s="214" t="str">
        <f t="shared" ref="C175:F175" si="61">IF(OR(C174="",C174="休"),"","有")</f>
        <v/>
      </c>
      <c r="D175" s="214" t="str">
        <f t="shared" si="61"/>
        <v/>
      </c>
      <c r="E175" s="214" t="str">
        <f t="shared" si="61"/>
        <v/>
      </c>
      <c r="F175" s="214" t="str">
        <f t="shared" si="61"/>
        <v/>
      </c>
      <c r="G175" s="214" t="str">
        <f>IF(OR(G174="",G174="休"),"","有")</f>
        <v/>
      </c>
      <c r="H175" s="214" t="str">
        <f t="shared" ref="H175:AG175" si="62">IF(OR(H174="",H174="休"),"","有")</f>
        <v/>
      </c>
      <c r="I175" s="214" t="str">
        <f t="shared" si="62"/>
        <v/>
      </c>
      <c r="J175" s="214" t="str">
        <f t="shared" si="62"/>
        <v/>
      </c>
      <c r="K175" s="214" t="str">
        <f t="shared" si="62"/>
        <v/>
      </c>
      <c r="L175" s="214" t="str">
        <f t="shared" si="62"/>
        <v/>
      </c>
      <c r="M175" s="214" t="str">
        <f t="shared" si="62"/>
        <v/>
      </c>
      <c r="N175" s="214" t="str">
        <f t="shared" si="62"/>
        <v/>
      </c>
      <c r="O175" s="214" t="str">
        <f t="shared" si="62"/>
        <v/>
      </c>
      <c r="P175" s="214" t="str">
        <f t="shared" si="62"/>
        <v/>
      </c>
      <c r="Q175" s="214" t="str">
        <f t="shared" si="62"/>
        <v/>
      </c>
      <c r="R175" s="214" t="str">
        <f t="shared" si="62"/>
        <v/>
      </c>
      <c r="S175" s="214" t="str">
        <f t="shared" si="62"/>
        <v/>
      </c>
      <c r="T175" s="214" t="str">
        <f t="shared" si="62"/>
        <v/>
      </c>
      <c r="U175" s="214" t="str">
        <f t="shared" si="62"/>
        <v/>
      </c>
      <c r="V175" s="214" t="str">
        <f t="shared" si="62"/>
        <v/>
      </c>
      <c r="W175" s="214" t="str">
        <f t="shared" si="62"/>
        <v/>
      </c>
      <c r="X175" s="214" t="str">
        <f t="shared" si="62"/>
        <v/>
      </c>
      <c r="Y175" s="214" t="str">
        <f t="shared" si="62"/>
        <v/>
      </c>
      <c r="Z175" s="214" t="str">
        <f t="shared" si="62"/>
        <v/>
      </c>
      <c r="AA175" s="214" t="str">
        <f t="shared" si="62"/>
        <v/>
      </c>
      <c r="AB175" s="214" t="str">
        <f t="shared" si="62"/>
        <v/>
      </c>
      <c r="AC175" s="214" t="str">
        <f t="shared" si="62"/>
        <v/>
      </c>
      <c r="AD175" s="214" t="str">
        <f t="shared" si="62"/>
        <v/>
      </c>
      <c r="AE175" s="214" t="str">
        <f t="shared" si="62"/>
        <v/>
      </c>
      <c r="AF175" s="214" t="str">
        <f t="shared" si="62"/>
        <v/>
      </c>
      <c r="AG175" s="233" t="str">
        <f t="shared" si="62"/>
        <v/>
      </c>
      <c r="AH175" s="503"/>
      <c r="AI175" s="504"/>
      <c r="AJ175" s="504"/>
      <c r="AK175" s="505"/>
      <c r="AL175" s="502"/>
      <c r="AM175" s="503"/>
      <c r="AN175" s="504"/>
      <c r="AO175" s="504"/>
      <c r="AP175" s="506"/>
      <c r="AQ175" s="215"/>
    </row>
    <row r="176" spans="2:43" s="220" customFormat="1" ht="60" customHeight="1">
      <c r="B176" s="216" t="str">
        <f>IF(C172="","","行事")</f>
        <v/>
      </c>
      <c r="C176" s="217"/>
      <c r="D176" s="217"/>
      <c r="E176" s="217"/>
      <c r="F176" s="217"/>
      <c r="G176" s="217"/>
      <c r="H176" s="217"/>
      <c r="I176" s="217"/>
      <c r="J176" s="217"/>
      <c r="K176" s="217"/>
      <c r="L176" s="217"/>
      <c r="M176" s="217"/>
      <c r="N176" s="217"/>
      <c r="O176" s="217"/>
      <c r="P176" s="217"/>
      <c r="Q176" s="217"/>
      <c r="R176" s="217"/>
      <c r="S176" s="217"/>
      <c r="T176" s="217"/>
      <c r="U176" s="217"/>
      <c r="V176" s="217"/>
      <c r="W176" s="217"/>
      <c r="X176" s="217"/>
      <c r="Y176" s="217"/>
      <c r="Z176" s="217"/>
      <c r="AA176" s="217"/>
      <c r="AB176" s="217"/>
      <c r="AC176" s="217"/>
      <c r="AD176" s="217"/>
      <c r="AE176" s="217"/>
      <c r="AF176" s="217"/>
      <c r="AG176" s="218"/>
      <c r="AH176" s="503"/>
      <c r="AI176" s="504"/>
      <c r="AJ176" s="504"/>
      <c r="AK176" s="505"/>
      <c r="AL176" s="502"/>
      <c r="AM176" s="503"/>
      <c r="AN176" s="504"/>
      <c r="AO176" s="504"/>
      <c r="AP176" s="506"/>
      <c r="AQ176" s="219"/>
    </row>
    <row r="177" spans="2:43" s="224" customFormat="1" ht="15" customHeight="1">
      <c r="B177" s="211" t="str">
        <f>IF(C172="","","計画")</f>
        <v/>
      </c>
      <c r="C177" s="221"/>
      <c r="D177" s="221"/>
      <c r="E177" s="221"/>
      <c r="F177" s="221"/>
      <c r="G177" s="221"/>
      <c r="H177" s="221"/>
      <c r="I177" s="221"/>
      <c r="J177" s="221"/>
      <c r="K177" s="221"/>
      <c r="L177" s="221"/>
      <c r="M177" s="221"/>
      <c r="N177" s="221"/>
      <c r="O177" s="221"/>
      <c r="P177" s="221"/>
      <c r="Q177" s="221"/>
      <c r="R177" s="221"/>
      <c r="S177" s="221"/>
      <c r="T177" s="221"/>
      <c r="U177" s="221"/>
      <c r="V177" s="221"/>
      <c r="W177" s="221"/>
      <c r="X177" s="221"/>
      <c r="Y177" s="221"/>
      <c r="Z177" s="221"/>
      <c r="AA177" s="221"/>
      <c r="AB177" s="221"/>
      <c r="AC177" s="221"/>
      <c r="AD177" s="221"/>
      <c r="AE177" s="221"/>
      <c r="AF177" s="221"/>
      <c r="AG177" s="235"/>
      <c r="AH177" s="211" t="str">
        <f>IF(C172="","",COUNTIF(C177:AG177,"○"))</f>
        <v/>
      </c>
      <c r="AI177" s="221" t="str">
        <f>IF(C172="","",COUNTA(C173:AG173)-COUNTIF(C175:AG175,"")-COUNTIF(C177:AG177,"/"))</f>
        <v/>
      </c>
      <c r="AJ177" s="222" t="str">
        <f>IF(C172="","",IFERROR(AH177/AI177,""))</f>
        <v/>
      </c>
      <c r="AK177" s="223" t="str">
        <f>IF(C172="","",IF(AI177=0,"",IF(COUNTIFS(C174:AG174,"日",C177:AG177,"")+COUNTIFS(C174:AG174,"日",C177:AG177,"○")+COUNTIFS(C174:AG174,"土",C177:AG177,"")+COUNTIFS(C174:AG174,"土",C177:AG177,"○")&lt;=COUNTIF(C177:AG177,"○"),"○",IF(AH177/AI177&gt;=2/7,"○","-"))))</f>
        <v/>
      </c>
      <c r="AM177" s="211" t="str">
        <f>IF(C172="","",AM169+AH177)</f>
        <v/>
      </c>
      <c r="AN177" s="221" t="str">
        <f>IF(C172="","",AN169+AI177)</f>
        <v/>
      </c>
      <c r="AO177" s="222" t="str">
        <f>IFERROR(AM177/AN177,"")</f>
        <v/>
      </c>
      <c r="AP177" s="225" t="str">
        <f>IF(C172="","",IF(C180="",IF(AM177/AN177&gt;=2/7,"OK","NG"),""))</f>
        <v/>
      </c>
      <c r="AQ177" s="226"/>
    </row>
    <row r="178" spans="2:43" s="224" customFormat="1" ht="15" customHeight="1" thickBot="1">
      <c r="B178" s="227" t="str">
        <f>IF(C172="","","実施")</f>
        <v/>
      </c>
      <c r="C178" s="228"/>
      <c r="D178" s="228"/>
      <c r="E178" s="228"/>
      <c r="F178" s="228"/>
      <c r="G178" s="228"/>
      <c r="H178" s="228"/>
      <c r="I178" s="228"/>
      <c r="J178" s="228"/>
      <c r="K178" s="228"/>
      <c r="L178" s="228"/>
      <c r="M178" s="228"/>
      <c r="N178" s="228"/>
      <c r="O178" s="228"/>
      <c r="P178" s="228"/>
      <c r="Q178" s="228"/>
      <c r="R178" s="228"/>
      <c r="S178" s="228"/>
      <c r="T178" s="228"/>
      <c r="U178" s="228"/>
      <c r="V178" s="228"/>
      <c r="W178" s="228"/>
      <c r="X178" s="228"/>
      <c r="Y178" s="228"/>
      <c r="Z178" s="228"/>
      <c r="AA178" s="228"/>
      <c r="AB178" s="228"/>
      <c r="AC178" s="228"/>
      <c r="AD178" s="228"/>
      <c r="AE178" s="228"/>
      <c r="AF178" s="228"/>
      <c r="AG178" s="234"/>
      <c r="AH178" s="227" t="str">
        <f>IF(C172="","",COUNTIF(C178:AG178,"●"))</f>
        <v/>
      </c>
      <c r="AI178" s="228" t="str">
        <f>IF(C172="","",COUNTA(C173:AG173)-COUNTIF(C175:AG175,"")-COUNTIF(C178:AG178,"/"))</f>
        <v/>
      </c>
      <c r="AJ178" s="229" t="str">
        <f>IF(C172="","",IFERROR(AH178/AI178,""))</f>
        <v/>
      </c>
      <c r="AK178" s="230" t="str">
        <f>IF(C172="","",IF(AI178=0,"",IF(COUNTIFS(C174:AG174,"日",C178:AG178,"")+COUNTIFS(C174:AG174,"日",C178:AG178,"●")+COUNTIFS(C174:AG174,"土",C178:AG178,"")+COUNTIFS(C174:AG174,"土",C178:AG178,"●")&lt;=COUNTIF(C178:AG178,"●"),"○",IF(AH178/AI178&gt;=2/7,"○","-"))))</f>
        <v/>
      </c>
      <c r="AM178" s="227" t="str">
        <f>IF(C172="","",AM170+AH178)</f>
        <v/>
      </c>
      <c r="AN178" s="228" t="str">
        <f>IF(C172="","",AN170+AI178)</f>
        <v/>
      </c>
      <c r="AO178" s="229" t="str">
        <f>IFERROR(AM178/AN178,"")</f>
        <v/>
      </c>
      <c r="AP178" s="231" t="str">
        <f>IF(C172="","",IF(C180="",IF(AM178/AN178&gt;=2/7,"OK","NG"),""))</f>
        <v/>
      </c>
      <c r="AQ178" s="215"/>
    </row>
    <row r="179" spans="2:43" ht="18" customHeight="1" thickBot="1">
      <c r="AP179" s="224"/>
      <c r="AQ179" s="232"/>
    </row>
    <row r="180" spans="2:43" ht="16.899999999999999" customHeight="1">
      <c r="B180" s="210" t="str">
        <f>IF(C180="","","月")</f>
        <v/>
      </c>
      <c r="C180" s="496" t="str">
        <f>IFERROR(IF(EOMONTH(C172,0)+1&gt;$L$5,"",EOMONTH(C172,0)+1),"")</f>
        <v/>
      </c>
      <c r="D180" s="497"/>
      <c r="E180" s="497"/>
      <c r="F180" s="497"/>
      <c r="G180" s="497"/>
      <c r="H180" s="497"/>
      <c r="I180" s="497"/>
      <c r="J180" s="497"/>
      <c r="K180" s="497"/>
      <c r="L180" s="497"/>
      <c r="M180" s="497"/>
      <c r="N180" s="497"/>
      <c r="O180" s="497"/>
      <c r="P180" s="497"/>
      <c r="Q180" s="497"/>
      <c r="R180" s="497"/>
      <c r="S180" s="497"/>
      <c r="T180" s="497"/>
      <c r="U180" s="497"/>
      <c r="V180" s="497"/>
      <c r="W180" s="497"/>
      <c r="X180" s="497"/>
      <c r="Y180" s="497"/>
      <c r="Z180" s="497"/>
      <c r="AA180" s="497"/>
      <c r="AB180" s="497"/>
      <c r="AC180" s="497"/>
      <c r="AD180" s="497"/>
      <c r="AE180" s="497"/>
      <c r="AF180" s="497"/>
      <c r="AG180" s="497"/>
      <c r="AH180" s="498" t="str">
        <f>IF(C180="","","月単位")</f>
        <v/>
      </c>
      <c r="AI180" s="499"/>
      <c r="AJ180" s="499"/>
      <c r="AK180" s="500"/>
      <c r="AL180" s="501"/>
      <c r="AM180" s="498" t="str">
        <f>IF(C180="","","累計")</f>
        <v/>
      </c>
      <c r="AN180" s="499"/>
      <c r="AO180" s="499"/>
      <c r="AP180" s="500"/>
    </row>
    <row r="181" spans="2:43" ht="15" customHeight="1">
      <c r="B181" s="211" t="str">
        <f>IF(C180="","","日")</f>
        <v/>
      </c>
      <c r="C181" s="212" t="str">
        <f>IF($C180="","",IF($C180+COLUMN(C181)-COLUMN($B181)-1&gt;$L$5,"",IF($C180+COLUMN(C181)-COLUMN($B181)-1&gt;=EOMONTH($C180,0)+1,"",$C180+COLUMN(C181)-COLUMN($B181)-1)))</f>
        <v/>
      </c>
      <c r="D181" s="212" t="str">
        <f t="shared" ref="D181:AG181" si="63">IF($C180="","",IF($C180+COLUMN(D181)-COLUMN($B181)-1&gt;$L$5,"",IF($C180+COLUMN(D181)-COLUMN($B181)-1&gt;=EOMONTH($C180,0)+1,"",$C180+COLUMN(D181)-COLUMN($B181)-1)))</f>
        <v/>
      </c>
      <c r="E181" s="212" t="str">
        <f t="shared" si="63"/>
        <v/>
      </c>
      <c r="F181" s="212" t="str">
        <f t="shared" si="63"/>
        <v/>
      </c>
      <c r="G181" s="212" t="str">
        <f t="shared" si="63"/>
        <v/>
      </c>
      <c r="H181" s="212" t="str">
        <f t="shared" si="63"/>
        <v/>
      </c>
      <c r="I181" s="212" t="str">
        <f t="shared" si="63"/>
        <v/>
      </c>
      <c r="J181" s="212" t="str">
        <f t="shared" si="63"/>
        <v/>
      </c>
      <c r="K181" s="212" t="str">
        <f t="shared" si="63"/>
        <v/>
      </c>
      <c r="L181" s="212" t="str">
        <f t="shared" si="63"/>
        <v/>
      </c>
      <c r="M181" s="212" t="str">
        <f t="shared" si="63"/>
        <v/>
      </c>
      <c r="N181" s="212" t="str">
        <f t="shared" si="63"/>
        <v/>
      </c>
      <c r="O181" s="212" t="str">
        <f t="shared" si="63"/>
        <v/>
      </c>
      <c r="P181" s="212" t="str">
        <f t="shared" si="63"/>
        <v/>
      </c>
      <c r="Q181" s="212" t="str">
        <f t="shared" si="63"/>
        <v/>
      </c>
      <c r="R181" s="212" t="str">
        <f t="shared" si="63"/>
        <v/>
      </c>
      <c r="S181" s="212" t="str">
        <f t="shared" si="63"/>
        <v/>
      </c>
      <c r="T181" s="212" t="str">
        <f t="shared" si="63"/>
        <v/>
      </c>
      <c r="U181" s="212" t="str">
        <f t="shared" si="63"/>
        <v/>
      </c>
      <c r="V181" s="212" t="str">
        <f t="shared" si="63"/>
        <v/>
      </c>
      <c r="W181" s="212" t="str">
        <f t="shared" si="63"/>
        <v/>
      </c>
      <c r="X181" s="212" t="str">
        <f t="shared" si="63"/>
        <v/>
      </c>
      <c r="Y181" s="212" t="str">
        <f t="shared" si="63"/>
        <v/>
      </c>
      <c r="Z181" s="212" t="str">
        <f t="shared" si="63"/>
        <v/>
      </c>
      <c r="AA181" s="212" t="str">
        <f t="shared" si="63"/>
        <v/>
      </c>
      <c r="AB181" s="212" t="str">
        <f t="shared" si="63"/>
        <v/>
      </c>
      <c r="AC181" s="212" t="str">
        <f t="shared" si="63"/>
        <v/>
      </c>
      <c r="AD181" s="212" t="str">
        <f t="shared" si="63"/>
        <v/>
      </c>
      <c r="AE181" s="212" t="str">
        <f t="shared" si="63"/>
        <v/>
      </c>
      <c r="AF181" s="212" t="str">
        <f t="shared" si="63"/>
        <v/>
      </c>
      <c r="AG181" s="213" t="str">
        <f t="shared" si="63"/>
        <v/>
      </c>
      <c r="AH181" s="503" t="str">
        <f>IF(C180="","","　閉所日数計")</f>
        <v/>
      </c>
      <c r="AI181" s="504" t="str">
        <f>IF(C180="","","　対象日数計")</f>
        <v/>
      </c>
      <c r="AJ181" s="504" t="str">
        <f>IF(C180="","","　現場閉所率")</f>
        <v/>
      </c>
      <c r="AK181" s="505" t="str">
        <f>IF(C180="","","　達成状況")</f>
        <v/>
      </c>
      <c r="AL181" s="502"/>
      <c r="AM181" s="503" t="str">
        <f>IF(C180="","","　閉所日数計")</f>
        <v/>
      </c>
      <c r="AN181" s="504" t="str">
        <f>IF(C180="","","　対象日数計")</f>
        <v/>
      </c>
      <c r="AO181" s="504" t="str">
        <f>IF(C180="","","　現場閉所率")</f>
        <v/>
      </c>
      <c r="AP181" s="506" t="str">
        <f>IF(C180="","",IF(C188="","　達成状況",""))</f>
        <v/>
      </c>
    </row>
    <row r="182" spans="2:43" ht="15" customHeight="1">
      <c r="B182" s="211" t="str">
        <f>IF(C180="","","曜日")</f>
        <v/>
      </c>
      <c r="C182" s="214" t="str">
        <f>IFERROR(IF(COUNTIF(BD!$F$3:$F$281,'週休2日計画実績表 (記入例)'!C181)&gt;0,"休",IF(OR(WEEKDAY(C181)=1,WEEKDAY(C181)=7),TEXT(C181,"aaa"),IF(COUNTIF(BD!$B$3:$B$548,'週休2日計画実績表 (記入例)'!C181)&gt;0,"祝",'週休2日計画実績表 (記入例)'!C181))),"")</f>
        <v/>
      </c>
      <c r="D182" s="214" t="str">
        <f>IFERROR(IF(COUNTIF(BD!$F$3:$F$281,'週休2日計画実績表 (記入例)'!D181)&gt;0,"休",IF(OR(WEEKDAY(D181)=1,WEEKDAY(D181)=7),TEXT(D181,"aaa"),IF(COUNTIF(BD!$B$3:$B$548,'週休2日計画実績表 (記入例)'!D181)&gt;0,"祝",'週休2日計画実績表 (記入例)'!D181))),"")</f>
        <v/>
      </c>
      <c r="E182" s="214" t="str">
        <f>IFERROR(IF(COUNTIF(BD!$F$3:$F$281,'週休2日計画実績表 (記入例)'!E181)&gt;0,"休",IF(OR(WEEKDAY(E181)=1,WEEKDAY(E181)=7),TEXT(E181,"aaa"),IF(COUNTIF(BD!$B$3:$B$548,'週休2日計画実績表 (記入例)'!E181)&gt;0,"祝",'週休2日計画実績表 (記入例)'!E181))),"")</f>
        <v/>
      </c>
      <c r="F182" s="214" t="str">
        <f>IFERROR(IF(COUNTIF(BD!$F$3:$F$281,'週休2日計画実績表 (記入例)'!F181)&gt;0,"休",IF(OR(WEEKDAY(F181)=1,WEEKDAY(F181)=7),TEXT(F181,"aaa"),IF(COUNTIF(BD!$B$3:$B$548,'週休2日計画実績表 (記入例)'!F181)&gt;0,"祝",'週休2日計画実績表 (記入例)'!F181))),"")</f>
        <v/>
      </c>
      <c r="G182" s="214" t="str">
        <f>IFERROR(IF(COUNTIF(BD!$F$3:$F$281,'週休2日計画実績表 (記入例)'!G181)&gt;0,"休",IF(OR(WEEKDAY(G181)=1,WEEKDAY(G181)=7),TEXT(G181,"aaa"),IF(COUNTIF(BD!$B$3:$B$548,'週休2日計画実績表 (記入例)'!G181)&gt;0,"祝",'週休2日計画実績表 (記入例)'!G181))),"")</f>
        <v/>
      </c>
      <c r="H182" s="214" t="str">
        <f>IFERROR(IF(COUNTIF(BD!$F$3:$F$281,'週休2日計画実績表 (記入例)'!H181)&gt;0,"休",IF(OR(WEEKDAY(H181)=1,WEEKDAY(H181)=7),TEXT(H181,"aaa"),IF(COUNTIF(BD!$B$3:$B$548,'週休2日計画実績表 (記入例)'!H181)&gt;0,"祝",'週休2日計画実績表 (記入例)'!H181))),"")</f>
        <v/>
      </c>
      <c r="I182" s="214" t="str">
        <f>IFERROR(IF(COUNTIF(BD!$F$3:$F$281,'週休2日計画実績表 (記入例)'!I181)&gt;0,"休",IF(OR(WEEKDAY(I181)=1,WEEKDAY(I181)=7),TEXT(I181,"aaa"),IF(COUNTIF(BD!$B$3:$B$548,'週休2日計画実績表 (記入例)'!I181)&gt;0,"祝",'週休2日計画実績表 (記入例)'!I181))),"")</f>
        <v/>
      </c>
      <c r="J182" s="214" t="str">
        <f>IFERROR(IF(COUNTIF(BD!$F$3:$F$281,'週休2日計画実績表 (記入例)'!J181)&gt;0,"休",IF(OR(WEEKDAY(J181)=1,WEEKDAY(J181)=7),TEXT(J181,"aaa"),IF(COUNTIF(BD!$B$3:$B$548,'週休2日計画実績表 (記入例)'!J181)&gt;0,"祝",'週休2日計画実績表 (記入例)'!J181))),"")</f>
        <v/>
      </c>
      <c r="K182" s="214" t="str">
        <f>IFERROR(IF(COUNTIF(BD!$F$3:$F$281,'週休2日計画実績表 (記入例)'!K181)&gt;0,"休",IF(OR(WEEKDAY(K181)=1,WEEKDAY(K181)=7),TEXT(K181,"aaa"),IF(COUNTIF(BD!$B$3:$B$548,'週休2日計画実績表 (記入例)'!K181)&gt;0,"祝",'週休2日計画実績表 (記入例)'!K181))),"")</f>
        <v/>
      </c>
      <c r="L182" s="214" t="str">
        <f>IFERROR(IF(COUNTIF(BD!$F$3:$F$281,'週休2日計画実績表 (記入例)'!L181)&gt;0,"休",IF(OR(WEEKDAY(L181)=1,WEEKDAY(L181)=7),TEXT(L181,"aaa"),IF(COUNTIF(BD!$B$3:$B$548,'週休2日計画実績表 (記入例)'!L181)&gt;0,"祝",'週休2日計画実績表 (記入例)'!L181))),"")</f>
        <v/>
      </c>
      <c r="M182" s="214" t="str">
        <f>IFERROR(IF(COUNTIF(BD!$F$3:$F$281,'週休2日計画実績表 (記入例)'!M181)&gt;0,"休",IF(OR(WEEKDAY(M181)=1,WEEKDAY(M181)=7),TEXT(M181,"aaa"),IF(COUNTIF(BD!$B$3:$B$548,'週休2日計画実績表 (記入例)'!M181)&gt;0,"祝",'週休2日計画実績表 (記入例)'!M181))),"")</f>
        <v/>
      </c>
      <c r="N182" s="214" t="str">
        <f>IFERROR(IF(COUNTIF(BD!$F$3:$F$281,'週休2日計画実績表 (記入例)'!N181)&gt;0,"休",IF(OR(WEEKDAY(N181)=1,WEEKDAY(N181)=7),TEXT(N181,"aaa"),IF(COUNTIF(BD!$B$3:$B$548,'週休2日計画実績表 (記入例)'!N181)&gt;0,"祝",'週休2日計画実績表 (記入例)'!N181))),"")</f>
        <v/>
      </c>
      <c r="O182" s="214" t="str">
        <f>IFERROR(IF(COUNTIF(BD!$F$3:$F$281,'週休2日計画実績表 (記入例)'!O181)&gt;0,"休",IF(OR(WEEKDAY(O181)=1,WEEKDAY(O181)=7),TEXT(O181,"aaa"),IF(COUNTIF(BD!$B$3:$B$548,'週休2日計画実績表 (記入例)'!O181)&gt;0,"祝",'週休2日計画実績表 (記入例)'!O181))),"")</f>
        <v/>
      </c>
      <c r="P182" s="214" t="str">
        <f>IFERROR(IF(COUNTIF(BD!$F$3:$F$281,'週休2日計画実績表 (記入例)'!P181)&gt;0,"休",IF(OR(WEEKDAY(P181)=1,WEEKDAY(P181)=7),TEXT(P181,"aaa"),IF(COUNTIF(BD!$B$3:$B$548,'週休2日計画実績表 (記入例)'!P181)&gt;0,"祝",'週休2日計画実績表 (記入例)'!P181))),"")</f>
        <v/>
      </c>
      <c r="Q182" s="214" t="str">
        <f>IFERROR(IF(COUNTIF(BD!$F$3:$F$281,'週休2日計画実績表 (記入例)'!Q181)&gt;0,"休",IF(OR(WEEKDAY(Q181)=1,WEEKDAY(Q181)=7),TEXT(Q181,"aaa"),IF(COUNTIF(BD!$B$3:$B$548,'週休2日計画実績表 (記入例)'!Q181)&gt;0,"祝",'週休2日計画実績表 (記入例)'!Q181))),"")</f>
        <v/>
      </c>
      <c r="R182" s="214" t="str">
        <f>IFERROR(IF(COUNTIF(BD!$F$3:$F$281,'週休2日計画実績表 (記入例)'!R181)&gt;0,"休",IF(OR(WEEKDAY(R181)=1,WEEKDAY(R181)=7),TEXT(R181,"aaa"),IF(COUNTIF(BD!$B$3:$B$548,'週休2日計画実績表 (記入例)'!R181)&gt;0,"祝",'週休2日計画実績表 (記入例)'!R181))),"")</f>
        <v/>
      </c>
      <c r="S182" s="214" t="str">
        <f>IFERROR(IF(COUNTIF(BD!$F$3:$F$281,'週休2日計画実績表 (記入例)'!S181)&gt;0,"休",IF(OR(WEEKDAY(S181)=1,WEEKDAY(S181)=7),TEXT(S181,"aaa"),IF(COUNTIF(BD!$B$3:$B$548,'週休2日計画実績表 (記入例)'!S181)&gt;0,"祝",'週休2日計画実績表 (記入例)'!S181))),"")</f>
        <v/>
      </c>
      <c r="T182" s="214" t="str">
        <f>IFERROR(IF(COUNTIF(BD!$F$3:$F$281,'週休2日計画実績表 (記入例)'!T181)&gt;0,"休",IF(OR(WEEKDAY(T181)=1,WEEKDAY(T181)=7),TEXT(T181,"aaa"),IF(COUNTIF(BD!$B$3:$B$548,'週休2日計画実績表 (記入例)'!T181)&gt;0,"祝",'週休2日計画実績表 (記入例)'!T181))),"")</f>
        <v/>
      </c>
      <c r="U182" s="214" t="str">
        <f>IFERROR(IF(COUNTIF(BD!$F$3:$F$281,'週休2日計画実績表 (記入例)'!U181)&gt;0,"休",IF(OR(WEEKDAY(U181)=1,WEEKDAY(U181)=7),TEXT(U181,"aaa"),IF(COUNTIF(BD!$B$3:$B$548,'週休2日計画実績表 (記入例)'!U181)&gt;0,"祝",'週休2日計画実績表 (記入例)'!U181))),"")</f>
        <v/>
      </c>
      <c r="V182" s="214" t="str">
        <f>IFERROR(IF(COUNTIF(BD!$F$3:$F$281,'週休2日計画実績表 (記入例)'!V181)&gt;0,"休",IF(OR(WEEKDAY(V181)=1,WEEKDAY(V181)=7),TEXT(V181,"aaa"),IF(COUNTIF(BD!$B$3:$B$548,'週休2日計画実績表 (記入例)'!V181)&gt;0,"祝",'週休2日計画実績表 (記入例)'!V181))),"")</f>
        <v/>
      </c>
      <c r="W182" s="214" t="str">
        <f>IFERROR(IF(COUNTIF(BD!$F$3:$F$281,'週休2日計画実績表 (記入例)'!W181)&gt;0,"休",IF(OR(WEEKDAY(W181)=1,WEEKDAY(W181)=7),TEXT(W181,"aaa"),IF(COUNTIF(BD!$B$3:$B$548,'週休2日計画実績表 (記入例)'!W181)&gt;0,"祝",'週休2日計画実績表 (記入例)'!W181))),"")</f>
        <v/>
      </c>
      <c r="X182" s="214" t="str">
        <f>IFERROR(IF(COUNTIF(BD!$F$3:$F$281,'週休2日計画実績表 (記入例)'!X181)&gt;0,"休",IF(OR(WEEKDAY(X181)=1,WEEKDAY(X181)=7),TEXT(X181,"aaa"),IF(COUNTIF(BD!$B$3:$B$548,'週休2日計画実績表 (記入例)'!X181)&gt;0,"祝",'週休2日計画実績表 (記入例)'!X181))),"")</f>
        <v/>
      </c>
      <c r="Y182" s="214" t="str">
        <f>IFERROR(IF(COUNTIF(BD!$F$3:$F$281,'週休2日計画実績表 (記入例)'!Y181)&gt;0,"休",IF(OR(WEEKDAY(Y181)=1,WEEKDAY(Y181)=7),TEXT(Y181,"aaa"),IF(COUNTIF(BD!$B$3:$B$548,'週休2日計画実績表 (記入例)'!Y181)&gt;0,"祝",'週休2日計画実績表 (記入例)'!Y181))),"")</f>
        <v/>
      </c>
      <c r="Z182" s="214" t="str">
        <f>IFERROR(IF(COUNTIF(BD!$F$3:$F$281,'週休2日計画実績表 (記入例)'!Z181)&gt;0,"休",IF(OR(WEEKDAY(Z181)=1,WEEKDAY(Z181)=7),TEXT(Z181,"aaa"),IF(COUNTIF(BD!$B$3:$B$548,'週休2日計画実績表 (記入例)'!Z181)&gt;0,"祝",'週休2日計画実績表 (記入例)'!Z181))),"")</f>
        <v/>
      </c>
      <c r="AA182" s="214" t="str">
        <f>IFERROR(IF(COUNTIF(BD!$F$3:$F$281,'週休2日計画実績表 (記入例)'!AA181)&gt;0,"休",IF(OR(WEEKDAY(AA181)=1,WEEKDAY(AA181)=7),TEXT(AA181,"aaa"),IF(COUNTIF(BD!$B$3:$B$548,'週休2日計画実績表 (記入例)'!AA181)&gt;0,"祝",'週休2日計画実績表 (記入例)'!AA181))),"")</f>
        <v/>
      </c>
      <c r="AB182" s="214" t="str">
        <f>IFERROR(IF(COUNTIF(BD!$F$3:$F$281,'週休2日計画実績表 (記入例)'!AB181)&gt;0,"休",IF(OR(WEEKDAY(AB181)=1,WEEKDAY(AB181)=7),TEXT(AB181,"aaa"),IF(COUNTIF(BD!$B$3:$B$548,'週休2日計画実績表 (記入例)'!AB181)&gt;0,"祝",'週休2日計画実績表 (記入例)'!AB181))),"")</f>
        <v/>
      </c>
      <c r="AC182" s="214" t="str">
        <f>IFERROR(IF(COUNTIF(BD!$F$3:$F$281,'週休2日計画実績表 (記入例)'!AC181)&gt;0,"休",IF(OR(WEEKDAY(AC181)=1,WEEKDAY(AC181)=7),TEXT(AC181,"aaa"),IF(COUNTIF(BD!$B$3:$B$548,'週休2日計画実績表 (記入例)'!AC181)&gt;0,"祝",'週休2日計画実績表 (記入例)'!AC181))),"")</f>
        <v/>
      </c>
      <c r="AD182" s="214" t="str">
        <f>IFERROR(IF(COUNTIF(BD!$F$3:$F$281,'週休2日計画実績表 (記入例)'!AD181)&gt;0,"休",IF(OR(WEEKDAY(AD181)=1,WEEKDAY(AD181)=7),TEXT(AD181,"aaa"),IF(COUNTIF(BD!$B$3:$B$548,'週休2日計画実績表 (記入例)'!AD181)&gt;0,"祝",'週休2日計画実績表 (記入例)'!AD181))),"")</f>
        <v/>
      </c>
      <c r="AE182" s="214" t="str">
        <f>IFERROR(IF(COUNTIF(BD!$F$3:$F$281,'週休2日計画実績表 (記入例)'!AE181)&gt;0,"休",IF(OR(WEEKDAY(AE181)=1,WEEKDAY(AE181)=7),TEXT(AE181,"aaa"),IF(COUNTIF(BD!$B$3:$B$548,'週休2日計画実績表 (記入例)'!AE181)&gt;0,"祝",'週休2日計画実績表 (記入例)'!AE181))),"")</f>
        <v/>
      </c>
      <c r="AF182" s="214" t="str">
        <f>IFERROR(IF(COUNTIF(BD!$F$3:$F$281,'週休2日計画実績表 (記入例)'!AF181)&gt;0,"休",IF(OR(WEEKDAY(AF181)=1,WEEKDAY(AF181)=7),TEXT(AF181,"aaa"),IF(COUNTIF(BD!$B$3:$B$548,'週休2日計画実績表 (記入例)'!AF181)&gt;0,"祝",'週休2日計画実績表 (記入例)'!AF181))),"")</f>
        <v/>
      </c>
      <c r="AG182" s="233" t="str">
        <f>IFERROR(IF(COUNTIF(BD!$F$3:$F$281,'週休2日計画実績表 (記入例)'!AG181)&gt;0,"休",IF(OR(WEEKDAY(AG181)=1,WEEKDAY(AG181)=7),TEXT(AG181,"aaa"),IF(COUNTIF(BD!$B$3:$B$548,'週休2日計画実績表 (記入例)'!AG181)&gt;0,"祝",'週休2日計画実績表 (記入例)'!AG181))),"")</f>
        <v/>
      </c>
      <c r="AH182" s="503"/>
      <c r="AI182" s="504"/>
      <c r="AJ182" s="504"/>
      <c r="AK182" s="505"/>
      <c r="AL182" s="502"/>
      <c r="AM182" s="503"/>
      <c r="AN182" s="504"/>
      <c r="AO182" s="504"/>
      <c r="AP182" s="506"/>
      <c r="AQ182" s="215"/>
    </row>
    <row r="183" spans="2:43" ht="15" hidden="1" customHeight="1">
      <c r="B183" s="211"/>
      <c r="C183" s="214" t="str">
        <f t="shared" ref="C183:F183" si="64">IF(OR(C182="",C182="休"),"","有")</f>
        <v/>
      </c>
      <c r="D183" s="214" t="str">
        <f t="shared" si="64"/>
        <v/>
      </c>
      <c r="E183" s="214" t="str">
        <f t="shared" si="64"/>
        <v/>
      </c>
      <c r="F183" s="214" t="str">
        <f t="shared" si="64"/>
        <v/>
      </c>
      <c r="G183" s="214" t="str">
        <f>IF(OR(G182="",G182="休"),"","有")</f>
        <v/>
      </c>
      <c r="H183" s="214" t="str">
        <f t="shared" ref="H183:AG183" si="65">IF(OR(H182="",H182="休"),"","有")</f>
        <v/>
      </c>
      <c r="I183" s="214" t="str">
        <f t="shared" si="65"/>
        <v/>
      </c>
      <c r="J183" s="214" t="str">
        <f t="shared" si="65"/>
        <v/>
      </c>
      <c r="K183" s="214" t="str">
        <f t="shared" si="65"/>
        <v/>
      </c>
      <c r="L183" s="214" t="str">
        <f t="shared" si="65"/>
        <v/>
      </c>
      <c r="M183" s="214" t="str">
        <f t="shared" si="65"/>
        <v/>
      </c>
      <c r="N183" s="214" t="str">
        <f t="shared" si="65"/>
        <v/>
      </c>
      <c r="O183" s="214" t="str">
        <f t="shared" si="65"/>
        <v/>
      </c>
      <c r="P183" s="214" t="str">
        <f t="shared" si="65"/>
        <v/>
      </c>
      <c r="Q183" s="214" t="str">
        <f t="shared" si="65"/>
        <v/>
      </c>
      <c r="R183" s="214" t="str">
        <f t="shared" si="65"/>
        <v/>
      </c>
      <c r="S183" s="214" t="str">
        <f t="shared" si="65"/>
        <v/>
      </c>
      <c r="T183" s="214" t="str">
        <f t="shared" si="65"/>
        <v/>
      </c>
      <c r="U183" s="214" t="str">
        <f t="shared" si="65"/>
        <v/>
      </c>
      <c r="V183" s="214" t="str">
        <f t="shared" si="65"/>
        <v/>
      </c>
      <c r="W183" s="214" t="str">
        <f t="shared" si="65"/>
        <v/>
      </c>
      <c r="X183" s="214" t="str">
        <f t="shared" si="65"/>
        <v/>
      </c>
      <c r="Y183" s="214" t="str">
        <f t="shared" si="65"/>
        <v/>
      </c>
      <c r="Z183" s="214" t="str">
        <f t="shared" si="65"/>
        <v/>
      </c>
      <c r="AA183" s="214" t="str">
        <f t="shared" si="65"/>
        <v/>
      </c>
      <c r="AB183" s="214" t="str">
        <f t="shared" si="65"/>
        <v/>
      </c>
      <c r="AC183" s="214" t="str">
        <f t="shared" si="65"/>
        <v/>
      </c>
      <c r="AD183" s="214" t="str">
        <f t="shared" si="65"/>
        <v/>
      </c>
      <c r="AE183" s="214" t="str">
        <f t="shared" si="65"/>
        <v/>
      </c>
      <c r="AF183" s="214" t="str">
        <f t="shared" si="65"/>
        <v/>
      </c>
      <c r="AG183" s="233" t="str">
        <f t="shared" si="65"/>
        <v/>
      </c>
      <c r="AH183" s="503"/>
      <c r="AI183" s="504"/>
      <c r="AJ183" s="504"/>
      <c r="AK183" s="505"/>
      <c r="AL183" s="502"/>
      <c r="AM183" s="503"/>
      <c r="AN183" s="504"/>
      <c r="AO183" s="504"/>
      <c r="AP183" s="506"/>
      <c r="AQ183" s="215"/>
    </row>
    <row r="184" spans="2:43" s="220" customFormat="1" ht="60" customHeight="1">
      <c r="B184" s="216" t="str">
        <f>IF(C180="","","行事")</f>
        <v/>
      </c>
      <c r="C184" s="217"/>
      <c r="D184" s="217"/>
      <c r="E184" s="217"/>
      <c r="F184" s="217"/>
      <c r="G184" s="217"/>
      <c r="H184" s="217"/>
      <c r="I184" s="217"/>
      <c r="J184" s="217"/>
      <c r="K184" s="217"/>
      <c r="L184" s="217"/>
      <c r="M184" s="217"/>
      <c r="N184" s="217"/>
      <c r="O184" s="217"/>
      <c r="P184" s="217"/>
      <c r="Q184" s="217"/>
      <c r="R184" s="217"/>
      <c r="S184" s="217"/>
      <c r="T184" s="217"/>
      <c r="U184" s="217"/>
      <c r="V184" s="217"/>
      <c r="W184" s="217"/>
      <c r="X184" s="217"/>
      <c r="Y184" s="217"/>
      <c r="Z184" s="217"/>
      <c r="AA184" s="217"/>
      <c r="AB184" s="217"/>
      <c r="AC184" s="217"/>
      <c r="AD184" s="217"/>
      <c r="AE184" s="217"/>
      <c r="AF184" s="217"/>
      <c r="AG184" s="218"/>
      <c r="AH184" s="503"/>
      <c r="AI184" s="504"/>
      <c r="AJ184" s="504"/>
      <c r="AK184" s="505"/>
      <c r="AL184" s="502"/>
      <c r="AM184" s="503"/>
      <c r="AN184" s="504"/>
      <c r="AO184" s="504"/>
      <c r="AP184" s="506"/>
      <c r="AQ184" s="219"/>
    </row>
    <row r="185" spans="2:43" s="224" customFormat="1" ht="15" customHeight="1">
      <c r="B185" s="211" t="str">
        <f>IF(C180="","","計画")</f>
        <v/>
      </c>
      <c r="C185" s="221"/>
      <c r="D185" s="221"/>
      <c r="E185" s="221"/>
      <c r="F185" s="221"/>
      <c r="G185" s="221"/>
      <c r="H185" s="221"/>
      <c r="I185" s="221"/>
      <c r="J185" s="221"/>
      <c r="K185" s="221"/>
      <c r="L185" s="221"/>
      <c r="M185" s="221"/>
      <c r="N185" s="221"/>
      <c r="O185" s="221"/>
      <c r="P185" s="221"/>
      <c r="Q185" s="221"/>
      <c r="R185" s="221"/>
      <c r="S185" s="221"/>
      <c r="T185" s="221"/>
      <c r="U185" s="221"/>
      <c r="V185" s="221"/>
      <c r="W185" s="221"/>
      <c r="X185" s="221"/>
      <c r="Y185" s="221"/>
      <c r="Z185" s="221"/>
      <c r="AA185" s="221"/>
      <c r="AB185" s="221"/>
      <c r="AC185" s="221"/>
      <c r="AD185" s="221"/>
      <c r="AE185" s="221"/>
      <c r="AF185" s="221"/>
      <c r="AG185" s="235"/>
      <c r="AH185" s="211" t="str">
        <f>IF(C180="","",COUNTIF(C185:AG185,"○"))</f>
        <v/>
      </c>
      <c r="AI185" s="221" t="str">
        <f>IF(C180="","",COUNTA(C181:AG181)-COUNTIF(C183:AG183,"")-COUNTIF(C185:AG185,"/"))</f>
        <v/>
      </c>
      <c r="AJ185" s="222" t="str">
        <f>IF(C180="","",IFERROR(AH185/AI185,""))</f>
        <v/>
      </c>
      <c r="AK185" s="223" t="str">
        <f>IF(C180="","",IF(AI185=0,"",IF(COUNTIFS(C182:AG182,"日",C185:AG185,"")+COUNTIFS(C182:AG182,"日",C185:AG185,"○")+COUNTIFS(C182:AG182,"土",C185:AG185,"")+COUNTIFS(C182:AG182,"土",C185:AG185,"○")&lt;=COUNTIF(C185:AG185,"○"),"○",IF(AH185/AI185&gt;=2/7,"○","-"))))</f>
        <v/>
      </c>
      <c r="AM185" s="211" t="str">
        <f>IF(C180="","",AM177+AH185)</f>
        <v/>
      </c>
      <c r="AN185" s="221" t="str">
        <f>IF(C180="","",AN177+AI185)</f>
        <v/>
      </c>
      <c r="AO185" s="222" t="str">
        <f>IFERROR(AM185/AN185,"")</f>
        <v/>
      </c>
      <c r="AP185" s="225" t="str">
        <f>IF(C180="","",IF(C188="",IF(AM185/AN185&gt;=2/7,"OK","NG"),""))</f>
        <v/>
      </c>
      <c r="AQ185" s="226"/>
    </row>
    <row r="186" spans="2:43" s="224" customFormat="1" ht="15" customHeight="1" thickBot="1">
      <c r="B186" s="227" t="str">
        <f>IF(C180="","","実施")</f>
        <v/>
      </c>
      <c r="C186" s="228"/>
      <c r="D186" s="228"/>
      <c r="E186" s="228"/>
      <c r="F186" s="228"/>
      <c r="G186" s="228"/>
      <c r="H186" s="228"/>
      <c r="I186" s="228"/>
      <c r="J186" s="228"/>
      <c r="K186" s="228"/>
      <c r="L186" s="228"/>
      <c r="M186" s="228"/>
      <c r="N186" s="228"/>
      <c r="O186" s="228"/>
      <c r="P186" s="228"/>
      <c r="Q186" s="228"/>
      <c r="R186" s="228"/>
      <c r="S186" s="228"/>
      <c r="T186" s="228"/>
      <c r="U186" s="228"/>
      <c r="V186" s="228"/>
      <c r="W186" s="228"/>
      <c r="X186" s="228"/>
      <c r="Y186" s="228"/>
      <c r="Z186" s="228"/>
      <c r="AA186" s="228"/>
      <c r="AB186" s="228"/>
      <c r="AC186" s="228"/>
      <c r="AD186" s="228"/>
      <c r="AE186" s="228"/>
      <c r="AF186" s="228"/>
      <c r="AG186" s="234"/>
      <c r="AH186" s="227" t="str">
        <f>IF(C180="","",COUNTIF(C186:AG186,"●"))</f>
        <v/>
      </c>
      <c r="AI186" s="228" t="str">
        <f>IF(C180="","",COUNTA(C181:AG181)-COUNTIF(C183:AG183,"")-COUNTIF(C186:AG186,"/"))</f>
        <v/>
      </c>
      <c r="AJ186" s="229" t="str">
        <f>IF(C180="","",IFERROR(AH186/AI186,""))</f>
        <v/>
      </c>
      <c r="AK186" s="230" t="str">
        <f>IF(C180="","",IF(AI186=0,"",IF(COUNTIFS(C182:AG182,"日",C186:AG186,"")+COUNTIFS(C182:AG182,"日",C186:AG186,"●")+COUNTIFS(C182:AG182,"土",C186:AG186,"")+COUNTIFS(C182:AG182,"土",C186:AG186,"●")&lt;=COUNTIF(C186:AG186,"●"),"○",IF(AH186/AI186&gt;=2/7,"○","-"))))</f>
        <v/>
      </c>
      <c r="AM186" s="227" t="str">
        <f>IF(C180="","",AM178+AH186)</f>
        <v/>
      </c>
      <c r="AN186" s="228" t="str">
        <f>IF(C180="","",AN178+AI186)</f>
        <v/>
      </c>
      <c r="AO186" s="229" t="str">
        <f>IFERROR(AM186/AN186,"")</f>
        <v/>
      </c>
      <c r="AP186" s="231" t="str">
        <f>IF(C180="","",IF(C188="",IF(AM186/AN186&gt;=2/7,"OK","NG"),""))</f>
        <v/>
      </c>
      <c r="AQ186" s="215"/>
    </row>
    <row r="187" spans="2:43" ht="18" customHeight="1" thickBot="1">
      <c r="AP187" s="224"/>
      <c r="AQ187" s="232"/>
    </row>
    <row r="188" spans="2:43" ht="16.899999999999999" customHeight="1">
      <c r="B188" s="210" t="str">
        <f>IF(C188="","","月")</f>
        <v/>
      </c>
      <c r="C188" s="496" t="str">
        <f>IFERROR(IF(EOMONTH(C180,0)+1&gt;$L$5,"",EOMONTH(C180,0)+1),"")</f>
        <v/>
      </c>
      <c r="D188" s="497"/>
      <c r="E188" s="497"/>
      <c r="F188" s="497"/>
      <c r="G188" s="497"/>
      <c r="H188" s="497"/>
      <c r="I188" s="497"/>
      <c r="J188" s="497"/>
      <c r="K188" s="497"/>
      <c r="L188" s="497"/>
      <c r="M188" s="497"/>
      <c r="N188" s="497"/>
      <c r="O188" s="497"/>
      <c r="P188" s="497"/>
      <c r="Q188" s="497"/>
      <c r="R188" s="497"/>
      <c r="S188" s="497"/>
      <c r="T188" s="497"/>
      <c r="U188" s="497"/>
      <c r="V188" s="497"/>
      <c r="W188" s="497"/>
      <c r="X188" s="497"/>
      <c r="Y188" s="497"/>
      <c r="Z188" s="497"/>
      <c r="AA188" s="497"/>
      <c r="AB188" s="497"/>
      <c r="AC188" s="497"/>
      <c r="AD188" s="497"/>
      <c r="AE188" s="497"/>
      <c r="AF188" s="497"/>
      <c r="AG188" s="497"/>
      <c r="AH188" s="498" t="str">
        <f>IF(C188="","","月単位")</f>
        <v/>
      </c>
      <c r="AI188" s="499"/>
      <c r="AJ188" s="499"/>
      <c r="AK188" s="500"/>
      <c r="AL188" s="501"/>
      <c r="AM188" s="498" t="str">
        <f>IF(C188="","","累計")</f>
        <v/>
      </c>
      <c r="AN188" s="499"/>
      <c r="AO188" s="499"/>
      <c r="AP188" s="500"/>
    </row>
    <row r="189" spans="2:43" ht="15" customHeight="1">
      <c r="B189" s="211" t="str">
        <f>IF(C188="","","日")</f>
        <v/>
      </c>
      <c r="C189" s="212" t="str">
        <f>IF($C188="","",IF($C188+COLUMN(C189)-COLUMN($B189)-1&gt;$L$5,"",IF($C188+COLUMN(C189)-COLUMN($B189)-1&gt;=EOMONTH($C188,0)+1,"",$C188+COLUMN(C189)-COLUMN($B189)-1)))</f>
        <v/>
      </c>
      <c r="D189" s="212" t="str">
        <f t="shared" ref="D189:AG189" si="66">IF($C188="","",IF($C188+COLUMN(D189)-COLUMN($B189)-1&gt;$L$5,"",IF($C188+COLUMN(D189)-COLUMN($B189)-1&gt;=EOMONTH($C188,0)+1,"",$C188+COLUMN(D189)-COLUMN($B189)-1)))</f>
        <v/>
      </c>
      <c r="E189" s="212" t="str">
        <f t="shared" si="66"/>
        <v/>
      </c>
      <c r="F189" s="212" t="str">
        <f t="shared" si="66"/>
        <v/>
      </c>
      <c r="G189" s="212" t="str">
        <f t="shared" si="66"/>
        <v/>
      </c>
      <c r="H189" s="212" t="str">
        <f t="shared" si="66"/>
        <v/>
      </c>
      <c r="I189" s="212" t="str">
        <f t="shared" si="66"/>
        <v/>
      </c>
      <c r="J189" s="212" t="str">
        <f t="shared" si="66"/>
        <v/>
      </c>
      <c r="K189" s="212" t="str">
        <f t="shared" si="66"/>
        <v/>
      </c>
      <c r="L189" s="212" t="str">
        <f t="shared" si="66"/>
        <v/>
      </c>
      <c r="M189" s="212" t="str">
        <f t="shared" si="66"/>
        <v/>
      </c>
      <c r="N189" s="212" t="str">
        <f t="shared" si="66"/>
        <v/>
      </c>
      <c r="O189" s="212" t="str">
        <f t="shared" si="66"/>
        <v/>
      </c>
      <c r="P189" s="212" t="str">
        <f t="shared" si="66"/>
        <v/>
      </c>
      <c r="Q189" s="212" t="str">
        <f t="shared" si="66"/>
        <v/>
      </c>
      <c r="R189" s="212" t="str">
        <f t="shared" si="66"/>
        <v/>
      </c>
      <c r="S189" s="212" t="str">
        <f t="shared" si="66"/>
        <v/>
      </c>
      <c r="T189" s="212" t="str">
        <f t="shared" si="66"/>
        <v/>
      </c>
      <c r="U189" s="212" t="str">
        <f t="shared" si="66"/>
        <v/>
      </c>
      <c r="V189" s="212" t="str">
        <f t="shared" si="66"/>
        <v/>
      </c>
      <c r="W189" s="212" t="str">
        <f t="shared" si="66"/>
        <v/>
      </c>
      <c r="X189" s="212" t="str">
        <f t="shared" si="66"/>
        <v/>
      </c>
      <c r="Y189" s="212" t="str">
        <f t="shared" si="66"/>
        <v/>
      </c>
      <c r="Z189" s="212" t="str">
        <f t="shared" si="66"/>
        <v/>
      </c>
      <c r="AA189" s="212" t="str">
        <f t="shared" si="66"/>
        <v/>
      </c>
      <c r="AB189" s="212" t="str">
        <f t="shared" si="66"/>
        <v/>
      </c>
      <c r="AC189" s="212" t="str">
        <f t="shared" si="66"/>
        <v/>
      </c>
      <c r="AD189" s="212" t="str">
        <f t="shared" si="66"/>
        <v/>
      </c>
      <c r="AE189" s="212" t="str">
        <f t="shared" si="66"/>
        <v/>
      </c>
      <c r="AF189" s="212" t="str">
        <f t="shared" si="66"/>
        <v/>
      </c>
      <c r="AG189" s="213" t="str">
        <f t="shared" si="66"/>
        <v/>
      </c>
      <c r="AH189" s="503" t="str">
        <f>IF(C188="","","　閉所日数計")</f>
        <v/>
      </c>
      <c r="AI189" s="504" t="str">
        <f>IF(C188="","","　対象日数計")</f>
        <v/>
      </c>
      <c r="AJ189" s="504" t="str">
        <f>IF(C188="","","　現場閉所率")</f>
        <v/>
      </c>
      <c r="AK189" s="505" t="str">
        <f>IF(C188="","","　達成状況")</f>
        <v/>
      </c>
      <c r="AL189" s="502"/>
      <c r="AM189" s="503" t="str">
        <f>IF(C188="","","　閉所日数計")</f>
        <v/>
      </c>
      <c r="AN189" s="504" t="str">
        <f>IF(C188="","","　対象日数計")</f>
        <v/>
      </c>
      <c r="AO189" s="504" t="str">
        <f>IF(C188="","","　現場閉所率")</f>
        <v/>
      </c>
      <c r="AP189" s="506" t="str">
        <f>IF(C188="","",IF(C196="","　達成状況",""))</f>
        <v/>
      </c>
    </row>
    <row r="190" spans="2:43" ht="15" customHeight="1">
      <c r="B190" s="211" t="str">
        <f>IF(C188="","","曜日")</f>
        <v/>
      </c>
      <c r="C190" s="214" t="str">
        <f>IFERROR(IF(COUNTIF(BD!$F$3:$F$281,'週休2日計画実績表 (記入例)'!C189)&gt;0,"休",IF(OR(WEEKDAY(C189)=1,WEEKDAY(C189)=7),TEXT(C189,"aaa"),IF(COUNTIF(BD!$B$3:$B$548,'週休2日計画実績表 (記入例)'!C189)&gt;0,"祝",'週休2日計画実績表 (記入例)'!C189))),"")</f>
        <v/>
      </c>
      <c r="D190" s="214" t="str">
        <f>IFERROR(IF(COUNTIF(BD!$F$3:$F$281,'週休2日計画実績表 (記入例)'!D189)&gt;0,"休",IF(OR(WEEKDAY(D189)=1,WEEKDAY(D189)=7),TEXT(D189,"aaa"),IF(COUNTIF(BD!$B$3:$B$548,'週休2日計画実績表 (記入例)'!D189)&gt;0,"祝",'週休2日計画実績表 (記入例)'!D189))),"")</f>
        <v/>
      </c>
      <c r="E190" s="214" t="str">
        <f>IFERROR(IF(COUNTIF(BD!$F$3:$F$281,'週休2日計画実績表 (記入例)'!E189)&gt;0,"休",IF(OR(WEEKDAY(E189)=1,WEEKDAY(E189)=7),TEXT(E189,"aaa"),IF(COUNTIF(BD!$B$3:$B$548,'週休2日計画実績表 (記入例)'!E189)&gt;0,"祝",'週休2日計画実績表 (記入例)'!E189))),"")</f>
        <v/>
      </c>
      <c r="F190" s="214" t="str">
        <f>IFERROR(IF(COUNTIF(BD!$F$3:$F$281,'週休2日計画実績表 (記入例)'!F189)&gt;0,"休",IF(OR(WEEKDAY(F189)=1,WEEKDAY(F189)=7),TEXT(F189,"aaa"),IF(COUNTIF(BD!$B$3:$B$548,'週休2日計画実績表 (記入例)'!F189)&gt;0,"祝",'週休2日計画実績表 (記入例)'!F189))),"")</f>
        <v/>
      </c>
      <c r="G190" s="214" t="str">
        <f>IFERROR(IF(COUNTIF(BD!$F$3:$F$281,'週休2日計画実績表 (記入例)'!G189)&gt;0,"休",IF(OR(WEEKDAY(G189)=1,WEEKDAY(G189)=7),TEXT(G189,"aaa"),IF(COUNTIF(BD!$B$3:$B$548,'週休2日計画実績表 (記入例)'!G189)&gt;0,"祝",'週休2日計画実績表 (記入例)'!G189))),"")</f>
        <v/>
      </c>
      <c r="H190" s="214" t="str">
        <f>IFERROR(IF(COUNTIF(BD!$F$3:$F$281,'週休2日計画実績表 (記入例)'!H189)&gt;0,"休",IF(OR(WEEKDAY(H189)=1,WEEKDAY(H189)=7),TEXT(H189,"aaa"),IF(COUNTIF(BD!$B$3:$B$548,'週休2日計画実績表 (記入例)'!H189)&gt;0,"祝",'週休2日計画実績表 (記入例)'!H189))),"")</f>
        <v/>
      </c>
      <c r="I190" s="214" t="str">
        <f>IFERROR(IF(COUNTIF(BD!$F$3:$F$281,'週休2日計画実績表 (記入例)'!I189)&gt;0,"休",IF(OR(WEEKDAY(I189)=1,WEEKDAY(I189)=7),TEXT(I189,"aaa"),IF(COUNTIF(BD!$B$3:$B$548,'週休2日計画実績表 (記入例)'!I189)&gt;0,"祝",'週休2日計画実績表 (記入例)'!I189))),"")</f>
        <v/>
      </c>
      <c r="J190" s="214" t="str">
        <f>IFERROR(IF(COUNTIF(BD!$F$3:$F$281,'週休2日計画実績表 (記入例)'!J189)&gt;0,"休",IF(OR(WEEKDAY(J189)=1,WEEKDAY(J189)=7),TEXT(J189,"aaa"),IF(COUNTIF(BD!$B$3:$B$548,'週休2日計画実績表 (記入例)'!J189)&gt;0,"祝",'週休2日計画実績表 (記入例)'!J189))),"")</f>
        <v/>
      </c>
      <c r="K190" s="214" t="str">
        <f>IFERROR(IF(COUNTIF(BD!$F$3:$F$281,'週休2日計画実績表 (記入例)'!K189)&gt;0,"休",IF(OR(WEEKDAY(K189)=1,WEEKDAY(K189)=7),TEXT(K189,"aaa"),IF(COUNTIF(BD!$B$3:$B$548,'週休2日計画実績表 (記入例)'!K189)&gt;0,"祝",'週休2日計画実績表 (記入例)'!K189))),"")</f>
        <v/>
      </c>
      <c r="L190" s="214" t="str">
        <f>IFERROR(IF(COUNTIF(BD!$F$3:$F$281,'週休2日計画実績表 (記入例)'!L189)&gt;0,"休",IF(OR(WEEKDAY(L189)=1,WEEKDAY(L189)=7),TEXT(L189,"aaa"),IF(COUNTIF(BD!$B$3:$B$548,'週休2日計画実績表 (記入例)'!L189)&gt;0,"祝",'週休2日計画実績表 (記入例)'!L189))),"")</f>
        <v/>
      </c>
      <c r="M190" s="214" t="str">
        <f>IFERROR(IF(COUNTIF(BD!$F$3:$F$281,'週休2日計画実績表 (記入例)'!M189)&gt;0,"休",IF(OR(WEEKDAY(M189)=1,WEEKDAY(M189)=7),TEXT(M189,"aaa"),IF(COUNTIF(BD!$B$3:$B$548,'週休2日計画実績表 (記入例)'!M189)&gt;0,"祝",'週休2日計画実績表 (記入例)'!M189))),"")</f>
        <v/>
      </c>
      <c r="N190" s="214" t="str">
        <f>IFERROR(IF(COUNTIF(BD!$F$3:$F$281,'週休2日計画実績表 (記入例)'!N189)&gt;0,"休",IF(OR(WEEKDAY(N189)=1,WEEKDAY(N189)=7),TEXT(N189,"aaa"),IF(COUNTIF(BD!$B$3:$B$548,'週休2日計画実績表 (記入例)'!N189)&gt;0,"祝",'週休2日計画実績表 (記入例)'!N189))),"")</f>
        <v/>
      </c>
      <c r="O190" s="214" t="str">
        <f>IFERROR(IF(COUNTIF(BD!$F$3:$F$281,'週休2日計画実績表 (記入例)'!O189)&gt;0,"休",IF(OR(WEEKDAY(O189)=1,WEEKDAY(O189)=7),TEXT(O189,"aaa"),IF(COUNTIF(BD!$B$3:$B$548,'週休2日計画実績表 (記入例)'!O189)&gt;0,"祝",'週休2日計画実績表 (記入例)'!O189))),"")</f>
        <v/>
      </c>
      <c r="P190" s="214" t="str">
        <f>IFERROR(IF(COUNTIF(BD!$F$3:$F$281,'週休2日計画実績表 (記入例)'!P189)&gt;0,"休",IF(OR(WEEKDAY(P189)=1,WEEKDAY(P189)=7),TEXT(P189,"aaa"),IF(COUNTIF(BD!$B$3:$B$548,'週休2日計画実績表 (記入例)'!P189)&gt;0,"祝",'週休2日計画実績表 (記入例)'!P189))),"")</f>
        <v/>
      </c>
      <c r="Q190" s="214" t="str">
        <f>IFERROR(IF(COUNTIF(BD!$F$3:$F$281,'週休2日計画実績表 (記入例)'!Q189)&gt;0,"休",IF(OR(WEEKDAY(Q189)=1,WEEKDAY(Q189)=7),TEXT(Q189,"aaa"),IF(COUNTIF(BD!$B$3:$B$548,'週休2日計画実績表 (記入例)'!Q189)&gt;0,"祝",'週休2日計画実績表 (記入例)'!Q189))),"")</f>
        <v/>
      </c>
      <c r="R190" s="214" t="str">
        <f>IFERROR(IF(COUNTIF(BD!$F$3:$F$281,'週休2日計画実績表 (記入例)'!R189)&gt;0,"休",IF(OR(WEEKDAY(R189)=1,WEEKDAY(R189)=7),TEXT(R189,"aaa"),IF(COUNTIF(BD!$B$3:$B$548,'週休2日計画実績表 (記入例)'!R189)&gt;0,"祝",'週休2日計画実績表 (記入例)'!R189))),"")</f>
        <v/>
      </c>
      <c r="S190" s="214" t="str">
        <f>IFERROR(IF(COUNTIF(BD!$F$3:$F$281,'週休2日計画実績表 (記入例)'!S189)&gt;0,"休",IF(OR(WEEKDAY(S189)=1,WEEKDAY(S189)=7),TEXT(S189,"aaa"),IF(COUNTIF(BD!$B$3:$B$548,'週休2日計画実績表 (記入例)'!S189)&gt;0,"祝",'週休2日計画実績表 (記入例)'!S189))),"")</f>
        <v/>
      </c>
      <c r="T190" s="214" t="str">
        <f>IFERROR(IF(COUNTIF(BD!$F$3:$F$281,'週休2日計画実績表 (記入例)'!T189)&gt;0,"休",IF(OR(WEEKDAY(T189)=1,WEEKDAY(T189)=7),TEXT(T189,"aaa"),IF(COUNTIF(BD!$B$3:$B$548,'週休2日計画実績表 (記入例)'!T189)&gt;0,"祝",'週休2日計画実績表 (記入例)'!T189))),"")</f>
        <v/>
      </c>
      <c r="U190" s="214" t="str">
        <f>IFERROR(IF(COUNTIF(BD!$F$3:$F$281,'週休2日計画実績表 (記入例)'!U189)&gt;0,"休",IF(OR(WEEKDAY(U189)=1,WEEKDAY(U189)=7),TEXT(U189,"aaa"),IF(COUNTIF(BD!$B$3:$B$548,'週休2日計画実績表 (記入例)'!U189)&gt;0,"祝",'週休2日計画実績表 (記入例)'!U189))),"")</f>
        <v/>
      </c>
      <c r="V190" s="214" t="str">
        <f>IFERROR(IF(COUNTIF(BD!$F$3:$F$281,'週休2日計画実績表 (記入例)'!V189)&gt;0,"休",IF(OR(WEEKDAY(V189)=1,WEEKDAY(V189)=7),TEXT(V189,"aaa"),IF(COUNTIF(BD!$B$3:$B$548,'週休2日計画実績表 (記入例)'!V189)&gt;0,"祝",'週休2日計画実績表 (記入例)'!V189))),"")</f>
        <v/>
      </c>
      <c r="W190" s="214" t="str">
        <f>IFERROR(IF(COUNTIF(BD!$F$3:$F$281,'週休2日計画実績表 (記入例)'!W189)&gt;0,"休",IF(OR(WEEKDAY(W189)=1,WEEKDAY(W189)=7),TEXT(W189,"aaa"),IF(COUNTIF(BD!$B$3:$B$548,'週休2日計画実績表 (記入例)'!W189)&gt;0,"祝",'週休2日計画実績表 (記入例)'!W189))),"")</f>
        <v/>
      </c>
      <c r="X190" s="214" t="str">
        <f>IFERROR(IF(COUNTIF(BD!$F$3:$F$281,'週休2日計画実績表 (記入例)'!X189)&gt;0,"休",IF(OR(WEEKDAY(X189)=1,WEEKDAY(X189)=7),TEXT(X189,"aaa"),IF(COUNTIF(BD!$B$3:$B$548,'週休2日計画実績表 (記入例)'!X189)&gt;0,"祝",'週休2日計画実績表 (記入例)'!X189))),"")</f>
        <v/>
      </c>
      <c r="Y190" s="214" t="str">
        <f>IFERROR(IF(COUNTIF(BD!$F$3:$F$281,'週休2日計画実績表 (記入例)'!Y189)&gt;0,"休",IF(OR(WEEKDAY(Y189)=1,WEEKDAY(Y189)=7),TEXT(Y189,"aaa"),IF(COUNTIF(BD!$B$3:$B$548,'週休2日計画実績表 (記入例)'!Y189)&gt;0,"祝",'週休2日計画実績表 (記入例)'!Y189))),"")</f>
        <v/>
      </c>
      <c r="Z190" s="214" t="str">
        <f>IFERROR(IF(COUNTIF(BD!$F$3:$F$281,'週休2日計画実績表 (記入例)'!Z189)&gt;0,"休",IF(OR(WEEKDAY(Z189)=1,WEEKDAY(Z189)=7),TEXT(Z189,"aaa"),IF(COUNTIF(BD!$B$3:$B$548,'週休2日計画実績表 (記入例)'!Z189)&gt;0,"祝",'週休2日計画実績表 (記入例)'!Z189))),"")</f>
        <v/>
      </c>
      <c r="AA190" s="214" t="str">
        <f>IFERROR(IF(COUNTIF(BD!$F$3:$F$281,'週休2日計画実績表 (記入例)'!AA189)&gt;0,"休",IF(OR(WEEKDAY(AA189)=1,WEEKDAY(AA189)=7),TEXT(AA189,"aaa"),IF(COUNTIF(BD!$B$3:$B$548,'週休2日計画実績表 (記入例)'!AA189)&gt;0,"祝",'週休2日計画実績表 (記入例)'!AA189))),"")</f>
        <v/>
      </c>
      <c r="AB190" s="214" t="str">
        <f>IFERROR(IF(COUNTIF(BD!$F$3:$F$281,'週休2日計画実績表 (記入例)'!AB189)&gt;0,"休",IF(OR(WEEKDAY(AB189)=1,WEEKDAY(AB189)=7),TEXT(AB189,"aaa"),IF(COUNTIF(BD!$B$3:$B$548,'週休2日計画実績表 (記入例)'!AB189)&gt;0,"祝",'週休2日計画実績表 (記入例)'!AB189))),"")</f>
        <v/>
      </c>
      <c r="AC190" s="214" t="str">
        <f>IFERROR(IF(COUNTIF(BD!$F$3:$F$281,'週休2日計画実績表 (記入例)'!AC189)&gt;0,"休",IF(OR(WEEKDAY(AC189)=1,WEEKDAY(AC189)=7),TEXT(AC189,"aaa"),IF(COUNTIF(BD!$B$3:$B$548,'週休2日計画実績表 (記入例)'!AC189)&gt;0,"祝",'週休2日計画実績表 (記入例)'!AC189))),"")</f>
        <v/>
      </c>
      <c r="AD190" s="214" t="str">
        <f>IFERROR(IF(COUNTIF(BD!$F$3:$F$281,'週休2日計画実績表 (記入例)'!AD189)&gt;0,"休",IF(OR(WEEKDAY(AD189)=1,WEEKDAY(AD189)=7),TEXT(AD189,"aaa"),IF(COUNTIF(BD!$B$3:$B$548,'週休2日計画実績表 (記入例)'!AD189)&gt;0,"祝",'週休2日計画実績表 (記入例)'!AD189))),"")</f>
        <v/>
      </c>
      <c r="AE190" s="214" t="str">
        <f>IFERROR(IF(COUNTIF(BD!$F$3:$F$281,'週休2日計画実績表 (記入例)'!AE189)&gt;0,"休",IF(OR(WEEKDAY(AE189)=1,WEEKDAY(AE189)=7),TEXT(AE189,"aaa"),IF(COUNTIF(BD!$B$3:$B$548,'週休2日計画実績表 (記入例)'!AE189)&gt;0,"祝",'週休2日計画実績表 (記入例)'!AE189))),"")</f>
        <v/>
      </c>
      <c r="AF190" s="214" t="str">
        <f>IFERROR(IF(COUNTIF(BD!$F$3:$F$281,'週休2日計画実績表 (記入例)'!AF189)&gt;0,"休",IF(OR(WEEKDAY(AF189)=1,WEEKDAY(AF189)=7),TEXT(AF189,"aaa"),IF(COUNTIF(BD!$B$3:$B$548,'週休2日計画実績表 (記入例)'!AF189)&gt;0,"祝",'週休2日計画実績表 (記入例)'!AF189))),"")</f>
        <v/>
      </c>
      <c r="AG190" s="233" t="str">
        <f>IFERROR(IF(COUNTIF(BD!$F$3:$F$281,'週休2日計画実績表 (記入例)'!AG189)&gt;0,"休",IF(OR(WEEKDAY(AG189)=1,WEEKDAY(AG189)=7),TEXT(AG189,"aaa"),IF(COUNTIF(BD!$B$3:$B$548,'週休2日計画実績表 (記入例)'!AG189)&gt;0,"祝",'週休2日計画実績表 (記入例)'!AG189))),"")</f>
        <v/>
      </c>
      <c r="AH190" s="503"/>
      <c r="AI190" s="504"/>
      <c r="AJ190" s="504"/>
      <c r="AK190" s="505"/>
      <c r="AL190" s="502"/>
      <c r="AM190" s="503"/>
      <c r="AN190" s="504"/>
      <c r="AO190" s="504"/>
      <c r="AP190" s="506"/>
      <c r="AQ190" s="215"/>
    </row>
    <row r="191" spans="2:43" ht="15" hidden="1" customHeight="1">
      <c r="B191" s="211"/>
      <c r="C191" s="214" t="str">
        <f t="shared" ref="C191:F191" si="67">IF(OR(C190="",C190="休"),"","有")</f>
        <v/>
      </c>
      <c r="D191" s="214" t="str">
        <f t="shared" si="67"/>
        <v/>
      </c>
      <c r="E191" s="214" t="str">
        <f t="shared" si="67"/>
        <v/>
      </c>
      <c r="F191" s="214" t="str">
        <f t="shared" si="67"/>
        <v/>
      </c>
      <c r="G191" s="214" t="str">
        <f>IF(OR(G190="",G190="休"),"","有")</f>
        <v/>
      </c>
      <c r="H191" s="214" t="str">
        <f t="shared" ref="H191:AG191" si="68">IF(OR(H190="",H190="休"),"","有")</f>
        <v/>
      </c>
      <c r="I191" s="214" t="str">
        <f t="shared" si="68"/>
        <v/>
      </c>
      <c r="J191" s="214" t="str">
        <f t="shared" si="68"/>
        <v/>
      </c>
      <c r="K191" s="214" t="str">
        <f t="shared" si="68"/>
        <v/>
      </c>
      <c r="L191" s="214" t="str">
        <f t="shared" si="68"/>
        <v/>
      </c>
      <c r="M191" s="214" t="str">
        <f t="shared" si="68"/>
        <v/>
      </c>
      <c r="N191" s="214" t="str">
        <f t="shared" si="68"/>
        <v/>
      </c>
      <c r="O191" s="214" t="str">
        <f t="shared" si="68"/>
        <v/>
      </c>
      <c r="P191" s="214" t="str">
        <f t="shared" si="68"/>
        <v/>
      </c>
      <c r="Q191" s="214" t="str">
        <f t="shared" si="68"/>
        <v/>
      </c>
      <c r="R191" s="214" t="str">
        <f t="shared" si="68"/>
        <v/>
      </c>
      <c r="S191" s="214" t="str">
        <f t="shared" si="68"/>
        <v/>
      </c>
      <c r="T191" s="214" t="str">
        <f t="shared" si="68"/>
        <v/>
      </c>
      <c r="U191" s="214" t="str">
        <f t="shared" si="68"/>
        <v/>
      </c>
      <c r="V191" s="214" t="str">
        <f t="shared" si="68"/>
        <v/>
      </c>
      <c r="W191" s="214" t="str">
        <f t="shared" si="68"/>
        <v/>
      </c>
      <c r="X191" s="214" t="str">
        <f t="shared" si="68"/>
        <v/>
      </c>
      <c r="Y191" s="214" t="str">
        <f t="shared" si="68"/>
        <v/>
      </c>
      <c r="Z191" s="214" t="str">
        <f t="shared" si="68"/>
        <v/>
      </c>
      <c r="AA191" s="214" t="str">
        <f t="shared" si="68"/>
        <v/>
      </c>
      <c r="AB191" s="214" t="str">
        <f t="shared" si="68"/>
        <v/>
      </c>
      <c r="AC191" s="214" t="str">
        <f t="shared" si="68"/>
        <v/>
      </c>
      <c r="AD191" s="214" t="str">
        <f t="shared" si="68"/>
        <v/>
      </c>
      <c r="AE191" s="214" t="str">
        <f t="shared" si="68"/>
        <v/>
      </c>
      <c r="AF191" s="214" t="str">
        <f t="shared" si="68"/>
        <v/>
      </c>
      <c r="AG191" s="233" t="str">
        <f t="shared" si="68"/>
        <v/>
      </c>
      <c r="AH191" s="503"/>
      <c r="AI191" s="504"/>
      <c r="AJ191" s="504"/>
      <c r="AK191" s="505"/>
      <c r="AL191" s="502"/>
      <c r="AM191" s="503"/>
      <c r="AN191" s="504"/>
      <c r="AO191" s="504"/>
      <c r="AP191" s="506"/>
      <c r="AQ191" s="215"/>
    </row>
    <row r="192" spans="2:43" s="220" customFormat="1" ht="60" customHeight="1">
      <c r="B192" s="216" t="str">
        <f>IF(C188="","","行事")</f>
        <v/>
      </c>
      <c r="C192" s="217"/>
      <c r="D192" s="217"/>
      <c r="E192" s="217"/>
      <c r="F192" s="217"/>
      <c r="G192" s="217"/>
      <c r="H192" s="217"/>
      <c r="I192" s="217"/>
      <c r="J192" s="217"/>
      <c r="K192" s="217"/>
      <c r="L192" s="217"/>
      <c r="M192" s="217"/>
      <c r="N192" s="217"/>
      <c r="O192" s="217"/>
      <c r="P192" s="217"/>
      <c r="Q192" s="217"/>
      <c r="R192" s="217"/>
      <c r="S192" s="217"/>
      <c r="T192" s="217"/>
      <c r="U192" s="217"/>
      <c r="V192" s="217"/>
      <c r="W192" s="217"/>
      <c r="X192" s="217"/>
      <c r="Y192" s="217"/>
      <c r="Z192" s="217"/>
      <c r="AA192" s="217"/>
      <c r="AB192" s="217"/>
      <c r="AC192" s="217"/>
      <c r="AD192" s="217"/>
      <c r="AE192" s="217"/>
      <c r="AF192" s="217"/>
      <c r="AG192" s="218"/>
      <c r="AH192" s="503"/>
      <c r="AI192" s="504"/>
      <c r="AJ192" s="504"/>
      <c r="AK192" s="505"/>
      <c r="AL192" s="502"/>
      <c r="AM192" s="503"/>
      <c r="AN192" s="504"/>
      <c r="AO192" s="504"/>
      <c r="AP192" s="506"/>
      <c r="AQ192" s="219"/>
    </row>
    <row r="193" spans="2:43" s="224" customFormat="1" ht="15" customHeight="1">
      <c r="B193" s="211" t="str">
        <f>IF(C188="","","計画")</f>
        <v/>
      </c>
      <c r="C193" s="221"/>
      <c r="D193" s="221"/>
      <c r="E193" s="221"/>
      <c r="F193" s="221"/>
      <c r="G193" s="221"/>
      <c r="H193" s="221"/>
      <c r="I193" s="221"/>
      <c r="J193" s="221"/>
      <c r="K193" s="221"/>
      <c r="L193" s="221"/>
      <c r="M193" s="221"/>
      <c r="N193" s="221"/>
      <c r="O193" s="221"/>
      <c r="P193" s="221"/>
      <c r="Q193" s="221"/>
      <c r="R193" s="221"/>
      <c r="S193" s="221"/>
      <c r="T193" s="221"/>
      <c r="U193" s="221"/>
      <c r="V193" s="221"/>
      <c r="W193" s="221"/>
      <c r="X193" s="221"/>
      <c r="Y193" s="221"/>
      <c r="Z193" s="221"/>
      <c r="AA193" s="221"/>
      <c r="AB193" s="221"/>
      <c r="AC193" s="221"/>
      <c r="AD193" s="221"/>
      <c r="AE193" s="221"/>
      <c r="AF193" s="221"/>
      <c r="AG193" s="235"/>
      <c r="AH193" s="211" t="str">
        <f>IF(C188="","",COUNTIF(C193:AG193,"○"))</f>
        <v/>
      </c>
      <c r="AI193" s="221" t="str">
        <f>IF(C188="","",COUNTA(C189:AG189)-COUNTIF(C191:AG191,"")-COUNTIF(C193:AG193,"/"))</f>
        <v/>
      </c>
      <c r="AJ193" s="222" t="str">
        <f>IF(C188="","",IFERROR(AH193/AI193,""))</f>
        <v/>
      </c>
      <c r="AK193" s="223" t="str">
        <f>IF(C188="","",IF(AI193=0,"",IF(COUNTIFS(C190:AG190,"日",C193:AG193,"")+COUNTIFS(C190:AG190,"日",C193:AG193,"○")+COUNTIFS(C190:AG190,"土",C193:AG193,"")+COUNTIFS(C190:AG190,"土",C193:AG193,"○")&lt;=COUNTIF(C193:AG193,"○"),"○",IF(AH193/AI193&gt;=2/7,"○","-"))))</f>
        <v/>
      </c>
      <c r="AM193" s="211" t="str">
        <f>IF(C188="","",AM185+AH193)</f>
        <v/>
      </c>
      <c r="AN193" s="221" t="str">
        <f>IF(C188="","",AN185+AI193)</f>
        <v/>
      </c>
      <c r="AO193" s="222" t="str">
        <f>IFERROR(AM193/AN193,"")</f>
        <v/>
      </c>
      <c r="AP193" s="225" t="str">
        <f>IF(C188="","",IF(C196="",IF(AM193/AN193&gt;=2/7,"OK","NG"),""))</f>
        <v/>
      </c>
      <c r="AQ193" s="226"/>
    </row>
    <row r="194" spans="2:43" s="224" customFormat="1" ht="15" customHeight="1" thickBot="1">
      <c r="B194" s="227" t="str">
        <f>IF(C188="","","実施")</f>
        <v/>
      </c>
      <c r="C194" s="228"/>
      <c r="D194" s="228"/>
      <c r="E194" s="228"/>
      <c r="F194" s="228"/>
      <c r="G194" s="228"/>
      <c r="H194" s="228"/>
      <c r="I194" s="228"/>
      <c r="J194" s="228"/>
      <c r="K194" s="228"/>
      <c r="L194" s="228"/>
      <c r="M194" s="228"/>
      <c r="N194" s="228"/>
      <c r="O194" s="228"/>
      <c r="P194" s="228"/>
      <c r="Q194" s="228"/>
      <c r="R194" s="228"/>
      <c r="S194" s="228"/>
      <c r="T194" s="228"/>
      <c r="U194" s="228"/>
      <c r="V194" s="228"/>
      <c r="W194" s="228"/>
      <c r="X194" s="228"/>
      <c r="Y194" s="228"/>
      <c r="Z194" s="228"/>
      <c r="AA194" s="228"/>
      <c r="AB194" s="228"/>
      <c r="AC194" s="228"/>
      <c r="AD194" s="228"/>
      <c r="AE194" s="228"/>
      <c r="AF194" s="228"/>
      <c r="AG194" s="234"/>
      <c r="AH194" s="227" t="str">
        <f>IF(C188="","",COUNTIF(C194:AG194,"●"))</f>
        <v/>
      </c>
      <c r="AI194" s="228" t="str">
        <f>IF(C188="","",COUNTA(C189:AG189)-COUNTIF(C191:AG191,"")-COUNTIF(C194:AG194,"/"))</f>
        <v/>
      </c>
      <c r="AJ194" s="229" t="str">
        <f>IF(C188="","",IFERROR(AH194/AI194,""))</f>
        <v/>
      </c>
      <c r="AK194" s="230" t="str">
        <f>IF(C188="","",IF(AI194=0,"",IF(COUNTIFS(C190:AG190,"日",C194:AG194,"")+COUNTIFS(C190:AG190,"日",C194:AG194,"●")+COUNTIFS(C190:AG190,"土",C194:AG194,"")+COUNTIFS(C190:AG190,"土",C194:AG194,"●")&lt;=COUNTIF(C194:AG194,"●"),"○",IF(AH194/AI194&gt;=2/7,"○","-"))))</f>
        <v/>
      </c>
      <c r="AM194" s="227" t="str">
        <f>IF(C188="","",AM186+AH194)</f>
        <v/>
      </c>
      <c r="AN194" s="228" t="str">
        <f>IF(C188="","",AN186+AI194)</f>
        <v/>
      </c>
      <c r="AO194" s="229" t="str">
        <f>IFERROR(AM194/AN194,"")</f>
        <v/>
      </c>
      <c r="AP194" s="231" t="str">
        <f>IF(C188="","",IF(C196="",IF(AM194/AN194&gt;=2/7,"OK","NG"),""))</f>
        <v/>
      </c>
      <c r="AQ194" s="215"/>
    </row>
    <row r="195" spans="2:43" ht="18" customHeight="1" thickBot="1">
      <c r="AP195" s="224"/>
      <c r="AQ195" s="232"/>
    </row>
    <row r="196" spans="2:43" ht="16.899999999999999" customHeight="1">
      <c r="B196" s="210" t="str">
        <f>IF(C196="","","月")</f>
        <v/>
      </c>
      <c r="C196" s="496" t="str">
        <f>IFERROR(IF(EOMONTH(C188,0)+1&gt;$L$5,"",EOMONTH(C188,0)+1),"")</f>
        <v/>
      </c>
      <c r="D196" s="497"/>
      <c r="E196" s="497"/>
      <c r="F196" s="497"/>
      <c r="G196" s="497"/>
      <c r="H196" s="497"/>
      <c r="I196" s="497"/>
      <c r="J196" s="497"/>
      <c r="K196" s="497"/>
      <c r="L196" s="497"/>
      <c r="M196" s="497"/>
      <c r="N196" s="497"/>
      <c r="O196" s="497"/>
      <c r="P196" s="497"/>
      <c r="Q196" s="497"/>
      <c r="R196" s="497"/>
      <c r="S196" s="497"/>
      <c r="T196" s="497"/>
      <c r="U196" s="497"/>
      <c r="V196" s="497"/>
      <c r="W196" s="497"/>
      <c r="X196" s="497"/>
      <c r="Y196" s="497"/>
      <c r="Z196" s="497"/>
      <c r="AA196" s="497"/>
      <c r="AB196" s="497"/>
      <c r="AC196" s="497"/>
      <c r="AD196" s="497"/>
      <c r="AE196" s="497"/>
      <c r="AF196" s="497"/>
      <c r="AG196" s="497"/>
      <c r="AH196" s="498" t="str">
        <f>IF(C196="","","月単位")</f>
        <v/>
      </c>
      <c r="AI196" s="499"/>
      <c r="AJ196" s="499"/>
      <c r="AK196" s="500"/>
      <c r="AL196" s="501"/>
      <c r="AM196" s="498" t="str">
        <f>IF(C196="","","累計")</f>
        <v/>
      </c>
      <c r="AN196" s="499"/>
      <c r="AO196" s="499"/>
      <c r="AP196" s="500"/>
    </row>
    <row r="197" spans="2:43" ht="15" customHeight="1">
      <c r="B197" s="211" t="str">
        <f>IF(C196="","","日")</f>
        <v/>
      </c>
      <c r="C197" s="212" t="str">
        <f>IF($C196="","",IF($C196+COLUMN(C197)-COLUMN($B197)-1&gt;$L$5,"",IF($C196+COLUMN(C197)-COLUMN($B197)-1&gt;=EOMONTH($C196,0)+1,"",$C196+COLUMN(C197)-COLUMN($B197)-1)))</f>
        <v/>
      </c>
      <c r="D197" s="212" t="str">
        <f t="shared" ref="D197:AG197" si="69">IF($C196="","",IF($C196+COLUMN(D197)-COLUMN($B197)-1&gt;$L$5,"",IF($C196+COLUMN(D197)-COLUMN($B197)-1&gt;=EOMONTH($C196,0)+1,"",$C196+COLUMN(D197)-COLUMN($B197)-1)))</f>
        <v/>
      </c>
      <c r="E197" s="212" t="str">
        <f t="shared" si="69"/>
        <v/>
      </c>
      <c r="F197" s="212" t="str">
        <f t="shared" si="69"/>
        <v/>
      </c>
      <c r="G197" s="212" t="str">
        <f t="shared" si="69"/>
        <v/>
      </c>
      <c r="H197" s="212" t="str">
        <f t="shared" si="69"/>
        <v/>
      </c>
      <c r="I197" s="212" t="str">
        <f t="shared" si="69"/>
        <v/>
      </c>
      <c r="J197" s="212" t="str">
        <f t="shared" si="69"/>
        <v/>
      </c>
      <c r="K197" s="212" t="str">
        <f t="shared" si="69"/>
        <v/>
      </c>
      <c r="L197" s="212" t="str">
        <f t="shared" si="69"/>
        <v/>
      </c>
      <c r="M197" s="212" t="str">
        <f t="shared" si="69"/>
        <v/>
      </c>
      <c r="N197" s="212" t="str">
        <f t="shared" si="69"/>
        <v/>
      </c>
      <c r="O197" s="212" t="str">
        <f t="shared" si="69"/>
        <v/>
      </c>
      <c r="P197" s="212" t="str">
        <f t="shared" si="69"/>
        <v/>
      </c>
      <c r="Q197" s="212" t="str">
        <f t="shared" si="69"/>
        <v/>
      </c>
      <c r="R197" s="212" t="str">
        <f t="shared" si="69"/>
        <v/>
      </c>
      <c r="S197" s="212" t="str">
        <f t="shared" si="69"/>
        <v/>
      </c>
      <c r="T197" s="212" t="str">
        <f t="shared" si="69"/>
        <v/>
      </c>
      <c r="U197" s="212" t="str">
        <f t="shared" si="69"/>
        <v/>
      </c>
      <c r="V197" s="212" t="str">
        <f t="shared" si="69"/>
        <v/>
      </c>
      <c r="W197" s="212" t="str">
        <f t="shared" si="69"/>
        <v/>
      </c>
      <c r="X197" s="212" t="str">
        <f t="shared" si="69"/>
        <v/>
      </c>
      <c r="Y197" s="212" t="str">
        <f t="shared" si="69"/>
        <v/>
      </c>
      <c r="Z197" s="212" t="str">
        <f t="shared" si="69"/>
        <v/>
      </c>
      <c r="AA197" s="212" t="str">
        <f t="shared" si="69"/>
        <v/>
      </c>
      <c r="AB197" s="212" t="str">
        <f t="shared" si="69"/>
        <v/>
      </c>
      <c r="AC197" s="212" t="str">
        <f t="shared" si="69"/>
        <v/>
      </c>
      <c r="AD197" s="212" t="str">
        <f t="shared" si="69"/>
        <v/>
      </c>
      <c r="AE197" s="212" t="str">
        <f t="shared" si="69"/>
        <v/>
      </c>
      <c r="AF197" s="212" t="str">
        <f t="shared" si="69"/>
        <v/>
      </c>
      <c r="AG197" s="213" t="str">
        <f t="shared" si="69"/>
        <v/>
      </c>
      <c r="AH197" s="503" t="str">
        <f>IF(C196="","","　閉所日数計")</f>
        <v/>
      </c>
      <c r="AI197" s="504" t="str">
        <f>IF(C196="","","　対象日数計")</f>
        <v/>
      </c>
      <c r="AJ197" s="504" t="str">
        <f>IF(C196="","","　現場閉所率")</f>
        <v/>
      </c>
      <c r="AK197" s="505" t="str">
        <f>IF(C196="","","　達成状況")</f>
        <v/>
      </c>
      <c r="AL197" s="502"/>
      <c r="AM197" s="503" t="str">
        <f>IF(C196="","","　閉所日数計")</f>
        <v/>
      </c>
      <c r="AN197" s="504" t="str">
        <f>IF(C196="","","　対象日数計")</f>
        <v/>
      </c>
      <c r="AO197" s="504" t="str">
        <f>IF(C196="","","　現場閉所率")</f>
        <v/>
      </c>
      <c r="AP197" s="506" t="str">
        <f>IF(C196="","",IF(C204="","　達成状況",""))</f>
        <v/>
      </c>
    </row>
    <row r="198" spans="2:43" ht="15" customHeight="1">
      <c r="B198" s="211" t="str">
        <f>IF(C196="","","曜日")</f>
        <v/>
      </c>
      <c r="C198" s="214" t="str">
        <f>IFERROR(IF(COUNTIF(BD!$F$3:$F$281,'週休2日計画実績表 (記入例)'!C197)&gt;0,"休",IF(OR(WEEKDAY(C197)=1,WEEKDAY(C197)=7),TEXT(C197,"aaa"),IF(COUNTIF(BD!$B$3:$B$548,'週休2日計画実績表 (記入例)'!C197)&gt;0,"祝",'週休2日計画実績表 (記入例)'!C197))),"")</f>
        <v/>
      </c>
      <c r="D198" s="214" t="str">
        <f>IFERROR(IF(COUNTIF(BD!$F$3:$F$281,'週休2日計画実績表 (記入例)'!D197)&gt;0,"休",IF(OR(WEEKDAY(D197)=1,WEEKDAY(D197)=7),TEXT(D197,"aaa"),IF(COUNTIF(BD!$B$3:$B$548,'週休2日計画実績表 (記入例)'!D197)&gt;0,"祝",'週休2日計画実績表 (記入例)'!D197))),"")</f>
        <v/>
      </c>
      <c r="E198" s="214" t="str">
        <f>IFERROR(IF(COUNTIF(BD!$F$3:$F$281,'週休2日計画実績表 (記入例)'!E197)&gt;0,"休",IF(OR(WEEKDAY(E197)=1,WEEKDAY(E197)=7),TEXT(E197,"aaa"),IF(COUNTIF(BD!$B$3:$B$548,'週休2日計画実績表 (記入例)'!E197)&gt;0,"祝",'週休2日計画実績表 (記入例)'!E197))),"")</f>
        <v/>
      </c>
      <c r="F198" s="214" t="str">
        <f>IFERROR(IF(COUNTIF(BD!$F$3:$F$281,'週休2日計画実績表 (記入例)'!F197)&gt;0,"休",IF(OR(WEEKDAY(F197)=1,WEEKDAY(F197)=7),TEXT(F197,"aaa"),IF(COUNTIF(BD!$B$3:$B$548,'週休2日計画実績表 (記入例)'!F197)&gt;0,"祝",'週休2日計画実績表 (記入例)'!F197))),"")</f>
        <v/>
      </c>
      <c r="G198" s="214" t="str">
        <f>IFERROR(IF(COUNTIF(BD!$F$3:$F$281,'週休2日計画実績表 (記入例)'!G197)&gt;0,"休",IF(OR(WEEKDAY(G197)=1,WEEKDAY(G197)=7),TEXT(G197,"aaa"),IF(COUNTIF(BD!$B$3:$B$548,'週休2日計画実績表 (記入例)'!G197)&gt;0,"祝",'週休2日計画実績表 (記入例)'!G197))),"")</f>
        <v/>
      </c>
      <c r="H198" s="214" t="str">
        <f>IFERROR(IF(COUNTIF(BD!$F$3:$F$281,'週休2日計画実績表 (記入例)'!H197)&gt;0,"休",IF(OR(WEEKDAY(H197)=1,WEEKDAY(H197)=7),TEXT(H197,"aaa"),IF(COUNTIF(BD!$B$3:$B$548,'週休2日計画実績表 (記入例)'!H197)&gt;0,"祝",'週休2日計画実績表 (記入例)'!H197))),"")</f>
        <v/>
      </c>
      <c r="I198" s="214" t="str">
        <f>IFERROR(IF(COUNTIF(BD!$F$3:$F$281,'週休2日計画実績表 (記入例)'!I197)&gt;0,"休",IF(OR(WEEKDAY(I197)=1,WEEKDAY(I197)=7),TEXT(I197,"aaa"),IF(COUNTIF(BD!$B$3:$B$548,'週休2日計画実績表 (記入例)'!I197)&gt;0,"祝",'週休2日計画実績表 (記入例)'!I197))),"")</f>
        <v/>
      </c>
      <c r="J198" s="214" t="str">
        <f>IFERROR(IF(COUNTIF(BD!$F$3:$F$281,'週休2日計画実績表 (記入例)'!J197)&gt;0,"休",IF(OR(WEEKDAY(J197)=1,WEEKDAY(J197)=7),TEXT(J197,"aaa"),IF(COUNTIF(BD!$B$3:$B$548,'週休2日計画実績表 (記入例)'!J197)&gt;0,"祝",'週休2日計画実績表 (記入例)'!J197))),"")</f>
        <v/>
      </c>
      <c r="K198" s="214" t="str">
        <f>IFERROR(IF(COUNTIF(BD!$F$3:$F$281,'週休2日計画実績表 (記入例)'!K197)&gt;0,"休",IF(OR(WEEKDAY(K197)=1,WEEKDAY(K197)=7),TEXT(K197,"aaa"),IF(COUNTIF(BD!$B$3:$B$548,'週休2日計画実績表 (記入例)'!K197)&gt;0,"祝",'週休2日計画実績表 (記入例)'!K197))),"")</f>
        <v/>
      </c>
      <c r="L198" s="214" t="str">
        <f>IFERROR(IF(COUNTIF(BD!$F$3:$F$281,'週休2日計画実績表 (記入例)'!L197)&gt;0,"休",IF(OR(WEEKDAY(L197)=1,WEEKDAY(L197)=7),TEXT(L197,"aaa"),IF(COUNTIF(BD!$B$3:$B$548,'週休2日計画実績表 (記入例)'!L197)&gt;0,"祝",'週休2日計画実績表 (記入例)'!L197))),"")</f>
        <v/>
      </c>
      <c r="M198" s="214" t="str">
        <f>IFERROR(IF(COUNTIF(BD!$F$3:$F$281,'週休2日計画実績表 (記入例)'!M197)&gt;0,"休",IF(OR(WEEKDAY(M197)=1,WEEKDAY(M197)=7),TEXT(M197,"aaa"),IF(COUNTIF(BD!$B$3:$B$548,'週休2日計画実績表 (記入例)'!M197)&gt;0,"祝",'週休2日計画実績表 (記入例)'!M197))),"")</f>
        <v/>
      </c>
      <c r="N198" s="214" t="str">
        <f>IFERROR(IF(COUNTIF(BD!$F$3:$F$281,'週休2日計画実績表 (記入例)'!N197)&gt;0,"休",IF(OR(WEEKDAY(N197)=1,WEEKDAY(N197)=7),TEXT(N197,"aaa"),IF(COUNTIF(BD!$B$3:$B$548,'週休2日計画実績表 (記入例)'!N197)&gt;0,"祝",'週休2日計画実績表 (記入例)'!N197))),"")</f>
        <v/>
      </c>
      <c r="O198" s="214" t="str">
        <f>IFERROR(IF(COUNTIF(BD!$F$3:$F$281,'週休2日計画実績表 (記入例)'!O197)&gt;0,"休",IF(OR(WEEKDAY(O197)=1,WEEKDAY(O197)=7),TEXT(O197,"aaa"),IF(COUNTIF(BD!$B$3:$B$548,'週休2日計画実績表 (記入例)'!O197)&gt;0,"祝",'週休2日計画実績表 (記入例)'!O197))),"")</f>
        <v/>
      </c>
      <c r="P198" s="214" t="str">
        <f>IFERROR(IF(COUNTIF(BD!$F$3:$F$281,'週休2日計画実績表 (記入例)'!P197)&gt;0,"休",IF(OR(WEEKDAY(P197)=1,WEEKDAY(P197)=7),TEXT(P197,"aaa"),IF(COUNTIF(BD!$B$3:$B$548,'週休2日計画実績表 (記入例)'!P197)&gt;0,"祝",'週休2日計画実績表 (記入例)'!P197))),"")</f>
        <v/>
      </c>
      <c r="Q198" s="214" t="str">
        <f>IFERROR(IF(COUNTIF(BD!$F$3:$F$281,'週休2日計画実績表 (記入例)'!Q197)&gt;0,"休",IF(OR(WEEKDAY(Q197)=1,WEEKDAY(Q197)=7),TEXT(Q197,"aaa"),IF(COUNTIF(BD!$B$3:$B$548,'週休2日計画実績表 (記入例)'!Q197)&gt;0,"祝",'週休2日計画実績表 (記入例)'!Q197))),"")</f>
        <v/>
      </c>
      <c r="R198" s="214" t="str">
        <f>IFERROR(IF(COUNTIF(BD!$F$3:$F$281,'週休2日計画実績表 (記入例)'!R197)&gt;0,"休",IF(OR(WEEKDAY(R197)=1,WEEKDAY(R197)=7),TEXT(R197,"aaa"),IF(COUNTIF(BD!$B$3:$B$548,'週休2日計画実績表 (記入例)'!R197)&gt;0,"祝",'週休2日計画実績表 (記入例)'!R197))),"")</f>
        <v/>
      </c>
      <c r="S198" s="214" t="str">
        <f>IFERROR(IF(COUNTIF(BD!$F$3:$F$281,'週休2日計画実績表 (記入例)'!S197)&gt;0,"休",IF(OR(WEEKDAY(S197)=1,WEEKDAY(S197)=7),TEXT(S197,"aaa"),IF(COUNTIF(BD!$B$3:$B$548,'週休2日計画実績表 (記入例)'!S197)&gt;0,"祝",'週休2日計画実績表 (記入例)'!S197))),"")</f>
        <v/>
      </c>
      <c r="T198" s="214" t="str">
        <f>IFERROR(IF(COUNTIF(BD!$F$3:$F$281,'週休2日計画実績表 (記入例)'!T197)&gt;0,"休",IF(OR(WEEKDAY(T197)=1,WEEKDAY(T197)=7),TEXT(T197,"aaa"),IF(COUNTIF(BD!$B$3:$B$548,'週休2日計画実績表 (記入例)'!T197)&gt;0,"祝",'週休2日計画実績表 (記入例)'!T197))),"")</f>
        <v/>
      </c>
      <c r="U198" s="214" t="str">
        <f>IFERROR(IF(COUNTIF(BD!$F$3:$F$281,'週休2日計画実績表 (記入例)'!U197)&gt;0,"休",IF(OR(WEEKDAY(U197)=1,WEEKDAY(U197)=7),TEXT(U197,"aaa"),IF(COUNTIF(BD!$B$3:$B$548,'週休2日計画実績表 (記入例)'!U197)&gt;0,"祝",'週休2日計画実績表 (記入例)'!U197))),"")</f>
        <v/>
      </c>
      <c r="V198" s="214" t="str">
        <f>IFERROR(IF(COUNTIF(BD!$F$3:$F$281,'週休2日計画実績表 (記入例)'!V197)&gt;0,"休",IF(OR(WEEKDAY(V197)=1,WEEKDAY(V197)=7),TEXT(V197,"aaa"),IF(COUNTIF(BD!$B$3:$B$548,'週休2日計画実績表 (記入例)'!V197)&gt;0,"祝",'週休2日計画実績表 (記入例)'!V197))),"")</f>
        <v/>
      </c>
      <c r="W198" s="214" t="str">
        <f>IFERROR(IF(COUNTIF(BD!$F$3:$F$281,'週休2日計画実績表 (記入例)'!W197)&gt;0,"休",IF(OR(WEEKDAY(W197)=1,WEEKDAY(W197)=7),TEXT(W197,"aaa"),IF(COUNTIF(BD!$B$3:$B$548,'週休2日計画実績表 (記入例)'!W197)&gt;0,"祝",'週休2日計画実績表 (記入例)'!W197))),"")</f>
        <v/>
      </c>
      <c r="X198" s="214" t="str">
        <f>IFERROR(IF(COUNTIF(BD!$F$3:$F$281,'週休2日計画実績表 (記入例)'!X197)&gt;0,"休",IF(OR(WEEKDAY(X197)=1,WEEKDAY(X197)=7),TEXT(X197,"aaa"),IF(COUNTIF(BD!$B$3:$B$548,'週休2日計画実績表 (記入例)'!X197)&gt;0,"祝",'週休2日計画実績表 (記入例)'!X197))),"")</f>
        <v/>
      </c>
      <c r="Y198" s="214" t="str">
        <f>IFERROR(IF(COUNTIF(BD!$F$3:$F$281,'週休2日計画実績表 (記入例)'!Y197)&gt;0,"休",IF(OR(WEEKDAY(Y197)=1,WEEKDAY(Y197)=7),TEXT(Y197,"aaa"),IF(COUNTIF(BD!$B$3:$B$548,'週休2日計画実績表 (記入例)'!Y197)&gt;0,"祝",'週休2日計画実績表 (記入例)'!Y197))),"")</f>
        <v/>
      </c>
      <c r="Z198" s="214" t="str">
        <f>IFERROR(IF(COUNTIF(BD!$F$3:$F$281,'週休2日計画実績表 (記入例)'!Z197)&gt;0,"休",IF(OR(WEEKDAY(Z197)=1,WEEKDAY(Z197)=7),TEXT(Z197,"aaa"),IF(COUNTIF(BD!$B$3:$B$548,'週休2日計画実績表 (記入例)'!Z197)&gt;0,"祝",'週休2日計画実績表 (記入例)'!Z197))),"")</f>
        <v/>
      </c>
      <c r="AA198" s="214" t="str">
        <f>IFERROR(IF(COUNTIF(BD!$F$3:$F$281,'週休2日計画実績表 (記入例)'!AA197)&gt;0,"休",IF(OR(WEEKDAY(AA197)=1,WEEKDAY(AA197)=7),TEXT(AA197,"aaa"),IF(COUNTIF(BD!$B$3:$B$548,'週休2日計画実績表 (記入例)'!AA197)&gt;0,"祝",'週休2日計画実績表 (記入例)'!AA197))),"")</f>
        <v/>
      </c>
      <c r="AB198" s="214" t="str">
        <f>IFERROR(IF(COUNTIF(BD!$F$3:$F$281,'週休2日計画実績表 (記入例)'!AB197)&gt;0,"休",IF(OR(WEEKDAY(AB197)=1,WEEKDAY(AB197)=7),TEXT(AB197,"aaa"),IF(COUNTIF(BD!$B$3:$B$548,'週休2日計画実績表 (記入例)'!AB197)&gt;0,"祝",'週休2日計画実績表 (記入例)'!AB197))),"")</f>
        <v/>
      </c>
      <c r="AC198" s="214" t="str">
        <f>IFERROR(IF(COUNTIF(BD!$F$3:$F$281,'週休2日計画実績表 (記入例)'!AC197)&gt;0,"休",IF(OR(WEEKDAY(AC197)=1,WEEKDAY(AC197)=7),TEXT(AC197,"aaa"),IF(COUNTIF(BD!$B$3:$B$548,'週休2日計画実績表 (記入例)'!AC197)&gt;0,"祝",'週休2日計画実績表 (記入例)'!AC197))),"")</f>
        <v/>
      </c>
      <c r="AD198" s="214" t="str">
        <f>IFERROR(IF(COUNTIF(BD!$F$3:$F$281,'週休2日計画実績表 (記入例)'!AD197)&gt;0,"休",IF(OR(WEEKDAY(AD197)=1,WEEKDAY(AD197)=7),TEXT(AD197,"aaa"),IF(COUNTIF(BD!$B$3:$B$548,'週休2日計画実績表 (記入例)'!AD197)&gt;0,"祝",'週休2日計画実績表 (記入例)'!AD197))),"")</f>
        <v/>
      </c>
      <c r="AE198" s="214" t="str">
        <f>IFERROR(IF(COUNTIF(BD!$F$3:$F$281,'週休2日計画実績表 (記入例)'!AE197)&gt;0,"休",IF(OR(WEEKDAY(AE197)=1,WEEKDAY(AE197)=7),TEXT(AE197,"aaa"),IF(COUNTIF(BD!$B$3:$B$548,'週休2日計画実績表 (記入例)'!AE197)&gt;0,"祝",'週休2日計画実績表 (記入例)'!AE197))),"")</f>
        <v/>
      </c>
      <c r="AF198" s="214" t="str">
        <f>IFERROR(IF(COUNTIF(BD!$F$3:$F$281,'週休2日計画実績表 (記入例)'!AF197)&gt;0,"休",IF(OR(WEEKDAY(AF197)=1,WEEKDAY(AF197)=7),TEXT(AF197,"aaa"),IF(COUNTIF(BD!$B$3:$B$548,'週休2日計画実績表 (記入例)'!AF197)&gt;0,"祝",'週休2日計画実績表 (記入例)'!AF197))),"")</f>
        <v/>
      </c>
      <c r="AG198" s="233" t="str">
        <f>IFERROR(IF(COUNTIF(BD!$F$3:$F$281,'週休2日計画実績表 (記入例)'!AG197)&gt;0,"休",IF(OR(WEEKDAY(AG197)=1,WEEKDAY(AG197)=7),TEXT(AG197,"aaa"),IF(COUNTIF(BD!$B$3:$B$548,'週休2日計画実績表 (記入例)'!AG197)&gt;0,"祝",'週休2日計画実績表 (記入例)'!AG197))),"")</f>
        <v/>
      </c>
      <c r="AH198" s="503"/>
      <c r="AI198" s="504"/>
      <c r="AJ198" s="504"/>
      <c r="AK198" s="505"/>
      <c r="AL198" s="502"/>
      <c r="AM198" s="503"/>
      <c r="AN198" s="504"/>
      <c r="AO198" s="504"/>
      <c r="AP198" s="506"/>
      <c r="AQ198" s="215"/>
    </row>
    <row r="199" spans="2:43" ht="15" hidden="1" customHeight="1">
      <c r="B199" s="211"/>
      <c r="C199" s="214" t="str">
        <f t="shared" ref="C199:F199" si="70">IF(OR(C198="",C198="休"),"","有")</f>
        <v/>
      </c>
      <c r="D199" s="214" t="str">
        <f t="shared" si="70"/>
        <v/>
      </c>
      <c r="E199" s="214" t="str">
        <f t="shared" si="70"/>
        <v/>
      </c>
      <c r="F199" s="214" t="str">
        <f t="shared" si="70"/>
        <v/>
      </c>
      <c r="G199" s="214" t="str">
        <f>IF(OR(G198="",G198="休"),"","有")</f>
        <v/>
      </c>
      <c r="H199" s="214" t="str">
        <f t="shared" ref="H199:AG199" si="71">IF(OR(H198="",H198="休"),"","有")</f>
        <v/>
      </c>
      <c r="I199" s="214" t="str">
        <f t="shared" si="71"/>
        <v/>
      </c>
      <c r="J199" s="214" t="str">
        <f t="shared" si="71"/>
        <v/>
      </c>
      <c r="K199" s="214" t="str">
        <f t="shared" si="71"/>
        <v/>
      </c>
      <c r="L199" s="214" t="str">
        <f t="shared" si="71"/>
        <v/>
      </c>
      <c r="M199" s="214" t="str">
        <f t="shared" si="71"/>
        <v/>
      </c>
      <c r="N199" s="214" t="str">
        <f t="shared" si="71"/>
        <v/>
      </c>
      <c r="O199" s="214" t="str">
        <f t="shared" si="71"/>
        <v/>
      </c>
      <c r="P199" s="214" t="str">
        <f t="shared" si="71"/>
        <v/>
      </c>
      <c r="Q199" s="214" t="str">
        <f t="shared" si="71"/>
        <v/>
      </c>
      <c r="R199" s="214" t="str">
        <f t="shared" si="71"/>
        <v/>
      </c>
      <c r="S199" s="214" t="str">
        <f t="shared" si="71"/>
        <v/>
      </c>
      <c r="T199" s="214" t="str">
        <f t="shared" si="71"/>
        <v/>
      </c>
      <c r="U199" s="214" t="str">
        <f t="shared" si="71"/>
        <v/>
      </c>
      <c r="V199" s="214" t="str">
        <f t="shared" si="71"/>
        <v/>
      </c>
      <c r="W199" s="214" t="str">
        <f t="shared" si="71"/>
        <v/>
      </c>
      <c r="X199" s="214" t="str">
        <f t="shared" si="71"/>
        <v/>
      </c>
      <c r="Y199" s="214" t="str">
        <f t="shared" si="71"/>
        <v/>
      </c>
      <c r="Z199" s="214" t="str">
        <f t="shared" si="71"/>
        <v/>
      </c>
      <c r="AA199" s="214" t="str">
        <f t="shared" si="71"/>
        <v/>
      </c>
      <c r="AB199" s="214" t="str">
        <f t="shared" si="71"/>
        <v/>
      </c>
      <c r="AC199" s="214" t="str">
        <f t="shared" si="71"/>
        <v/>
      </c>
      <c r="AD199" s="214" t="str">
        <f t="shared" si="71"/>
        <v/>
      </c>
      <c r="AE199" s="214" t="str">
        <f t="shared" si="71"/>
        <v/>
      </c>
      <c r="AF199" s="214" t="str">
        <f t="shared" si="71"/>
        <v/>
      </c>
      <c r="AG199" s="233" t="str">
        <f t="shared" si="71"/>
        <v/>
      </c>
      <c r="AH199" s="503"/>
      <c r="AI199" s="504"/>
      <c r="AJ199" s="504"/>
      <c r="AK199" s="505"/>
      <c r="AL199" s="502"/>
      <c r="AM199" s="503"/>
      <c r="AN199" s="504"/>
      <c r="AO199" s="504"/>
      <c r="AP199" s="506"/>
      <c r="AQ199" s="215"/>
    </row>
    <row r="200" spans="2:43" s="220" customFormat="1" ht="60" customHeight="1">
      <c r="B200" s="216" t="str">
        <f>IF(C196="","","行事")</f>
        <v/>
      </c>
      <c r="C200" s="217"/>
      <c r="D200" s="217"/>
      <c r="E200" s="217"/>
      <c r="F200" s="217"/>
      <c r="G200" s="217"/>
      <c r="H200" s="217"/>
      <c r="I200" s="217"/>
      <c r="J200" s="217"/>
      <c r="K200" s="217"/>
      <c r="L200" s="217"/>
      <c r="M200" s="217"/>
      <c r="N200" s="217"/>
      <c r="O200" s="217"/>
      <c r="P200" s="217"/>
      <c r="Q200" s="217"/>
      <c r="R200" s="217"/>
      <c r="S200" s="217"/>
      <c r="T200" s="217"/>
      <c r="U200" s="217"/>
      <c r="V200" s="217"/>
      <c r="W200" s="217"/>
      <c r="X200" s="217"/>
      <c r="Y200" s="217"/>
      <c r="Z200" s="217"/>
      <c r="AA200" s="217"/>
      <c r="AB200" s="217"/>
      <c r="AC200" s="217"/>
      <c r="AD200" s="217"/>
      <c r="AE200" s="217"/>
      <c r="AF200" s="217"/>
      <c r="AG200" s="218"/>
      <c r="AH200" s="503"/>
      <c r="AI200" s="504"/>
      <c r="AJ200" s="504"/>
      <c r="AK200" s="505"/>
      <c r="AL200" s="502"/>
      <c r="AM200" s="503"/>
      <c r="AN200" s="504"/>
      <c r="AO200" s="504"/>
      <c r="AP200" s="506"/>
      <c r="AQ200" s="219"/>
    </row>
    <row r="201" spans="2:43" s="224" customFormat="1" ht="15" customHeight="1">
      <c r="B201" s="211" t="str">
        <f>IF(C196="","","計画")</f>
        <v/>
      </c>
      <c r="C201" s="221"/>
      <c r="D201" s="221"/>
      <c r="E201" s="221"/>
      <c r="F201" s="221"/>
      <c r="G201" s="221"/>
      <c r="H201" s="221"/>
      <c r="I201" s="221"/>
      <c r="J201" s="221"/>
      <c r="K201" s="221"/>
      <c r="L201" s="221"/>
      <c r="M201" s="221"/>
      <c r="N201" s="221"/>
      <c r="O201" s="221"/>
      <c r="P201" s="221"/>
      <c r="Q201" s="221"/>
      <c r="R201" s="221"/>
      <c r="S201" s="221"/>
      <c r="T201" s="221"/>
      <c r="U201" s="221"/>
      <c r="V201" s="221"/>
      <c r="W201" s="221"/>
      <c r="X201" s="221"/>
      <c r="Y201" s="221"/>
      <c r="Z201" s="221"/>
      <c r="AA201" s="221"/>
      <c r="AB201" s="221"/>
      <c r="AC201" s="221"/>
      <c r="AD201" s="221"/>
      <c r="AE201" s="221"/>
      <c r="AF201" s="221"/>
      <c r="AG201" s="235"/>
      <c r="AH201" s="211" t="str">
        <f>IF(C196="","",COUNTIF(C201:AG201,"○"))</f>
        <v/>
      </c>
      <c r="AI201" s="221" t="str">
        <f>IF(C196="","",COUNTA(C197:AG197)-COUNTIF(C199:AG199,"")-COUNTIF(C201:AG201,"/"))</f>
        <v/>
      </c>
      <c r="AJ201" s="222" t="str">
        <f>IF(C196="","",IFERROR(AH201/AI201,""))</f>
        <v/>
      </c>
      <c r="AK201" s="223" t="str">
        <f>IF(C196="","",IF(AI201=0,"",IF(COUNTIFS(C198:AG198,"日",C201:AG201,"")+COUNTIFS(C198:AG198,"日",C201:AG201,"○")+COUNTIFS(C198:AG198,"土",C201:AG201,"")+COUNTIFS(C198:AG198,"土",C201:AG201,"○")&lt;=COUNTIF(C201:AG201,"○"),"○",IF(AH201/AI201&gt;=2/7,"○","-"))))</f>
        <v/>
      </c>
      <c r="AM201" s="211" t="str">
        <f>IF(C196="","",AM193+AH201)</f>
        <v/>
      </c>
      <c r="AN201" s="221" t="str">
        <f>IF(C196="","",AN193+AI201)</f>
        <v/>
      </c>
      <c r="AO201" s="222" t="str">
        <f>IFERROR(AM201/AN201,"")</f>
        <v/>
      </c>
      <c r="AP201" s="225" t="str">
        <f>IF(C196="","",IF(C204="",IF(AM201/AN201&gt;=2/7,"OK","NG"),""))</f>
        <v/>
      </c>
      <c r="AQ201" s="226"/>
    </row>
    <row r="202" spans="2:43" s="224" customFormat="1" ht="15" customHeight="1" thickBot="1">
      <c r="B202" s="227" t="str">
        <f>IF(C196="","","実施")</f>
        <v/>
      </c>
      <c r="C202" s="228"/>
      <c r="D202" s="228"/>
      <c r="E202" s="228"/>
      <c r="F202" s="228"/>
      <c r="G202" s="228"/>
      <c r="H202" s="228"/>
      <c r="I202" s="228"/>
      <c r="J202" s="228"/>
      <c r="K202" s="228"/>
      <c r="L202" s="228"/>
      <c r="M202" s="228"/>
      <c r="N202" s="228"/>
      <c r="O202" s="228"/>
      <c r="P202" s="228"/>
      <c r="Q202" s="228"/>
      <c r="R202" s="228"/>
      <c r="S202" s="228"/>
      <c r="T202" s="228"/>
      <c r="U202" s="228"/>
      <c r="V202" s="228"/>
      <c r="W202" s="228"/>
      <c r="X202" s="228"/>
      <c r="Y202" s="228"/>
      <c r="Z202" s="228"/>
      <c r="AA202" s="228"/>
      <c r="AB202" s="228"/>
      <c r="AC202" s="228"/>
      <c r="AD202" s="228"/>
      <c r="AE202" s="228"/>
      <c r="AF202" s="228"/>
      <c r="AG202" s="234"/>
      <c r="AH202" s="227" t="str">
        <f>IF(C196="","",COUNTIF(C202:AG202,"●"))</f>
        <v/>
      </c>
      <c r="AI202" s="228" t="str">
        <f>IF(C196="","",COUNTA(C197:AG197)-COUNTIF(C199:AG199,"")-COUNTIF(C202:AG202,"/"))</f>
        <v/>
      </c>
      <c r="AJ202" s="229" t="str">
        <f>IF(C196="","",IFERROR(AH202/AI202,""))</f>
        <v/>
      </c>
      <c r="AK202" s="230" t="str">
        <f>IF(C196="","",IF(AI202=0,"",IF(COUNTIFS(C198:AG198,"日",C202:AG202,"")+COUNTIFS(C198:AG198,"日",C202:AG202,"●")+COUNTIFS(C198:AG198,"土",C202:AG202,"")+COUNTIFS(C198:AG198,"土",C202:AG202,"●")&lt;=COUNTIF(C202:AG202,"●"),"○",IF(AH202/AI202&gt;=2/7,"○","-"))))</f>
        <v/>
      </c>
      <c r="AM202" s="227" t="str">
        <f>IF(C196="","",AM194+AH202)</f>
        <v/>
      </c>
      <c r="AN202" s="228" t="str">
        <f>IF(C196="","",AN194+AI202)</f>
        <v/>
      </c>
      <c r="AO202" s="229" t="str">
        <f>IFERROR(AM202/AN202,"")</f>
        <v/>
      </c>
      <c r="AP202" s="231" t="str">
        <f>IF(C196="","",IF(C204="",IF(AM202/AN202&gt;=2/7,"OK","NG"),""))</f>
        <v/>
      </c>
      <c r="AQ202" s="215"/>
    </row>
  </sheetData>
  <mergeCells count="293">
    <mergeCell ref="E5:J5"/>
    <mergeCell ref="L5:Q5"/>
    <mergeCell ref="R5:U5"/>
    <mergeCell ref="V5:Z5"/>
    <mergeCell ref="AB5:AF5"/>
    <mergeCell ref="C12:AG12"/>
    <mergeCell ref="AH12:AK12"/>
    <mergeCell ref="AL12:AL16"/>
    <mergeCell ref="AM12:AP12"/>
    <mergeCell ref="AH13:AH16"/>
    <mergeCell ref="AI13:AI16"/>
    <mergeCell ref="AJ13:AJ16"/>
    <mergeCell ref="AK13:AK16"/>
    <mergeCell ref="AM13:AM16"/>
    <mergeCell ref="AN13:AN16"/>
    <mergeCell ref="AO13:AO16"/>
    <mergeCell ref="AP13:AP16"/>
    <mergeCell ref="C20:AG20"/>
    <mergeCell ref="AH20:AK20"/>
    <mergeCell ref="AL20:AL24"/>
    <mergeCell ref="AM20:AP20"/>
    <mergeCell ref="AH21:AH24"/>
    <mergeCell ref="AI21:AI24"/>
    <mergeCell ref="AJ21:AJ24"/>
    <mergeCell ref="AK21:AK24"/>
    <mergeCell ref="AM21:AM24"/>
    <mergeCell ref="AN21:AN24"/>
    <mergeCell ref="AO21:AO24"/>
    <mergeCell ref="AP21:AP24"/>
    <mergeCell ref="C28:AG28"/>
    <mergeCell ref="AH28:AK28"/>
    <mergeCell ref="AL28:AL32"/>
    <mergeCell ref="AM28:AP28"/>
    <mergeCell ref="AH29:AH32"/>
    <mergeCell ref="AI29:AI32"/>
    <mergeCell ref="AJ29:AJ32"/>
    <mergeCell ref="AK29:AK32"/>
    <mergeCell ref="AM29:AM32"/>
    <mergeCell ref="AN29:AN32"/>
    <mergeCell ref="AO29:AO32"/>
    <mergeCell ref="AP29:AP32"/>
    <mergeCell ref="C36:AG36"/>
    <mergeCell ref="AH36:AK36"/>
    <mergeCell ref="AL36:AL40"/>
    <mergeCell ref="AM36:AP36"/>
    <mergeCell ref="AH37:AH40"/>
    <mergeCell ref="AP37:AP40"/>
    <mergeCell ref="C44:AG44"/>
    <mergeCell ref="AH44:AK44"/>
    <mergeCell ref="AL44:AL48"/>
    <mergeCell ref="AM44:AP44"/>
    <mergeCell ref="AH45:AH48"/>
    <mergeCell ref="AI45:AI48"/>
    <mergeCell ref="AJ45:AJ48"/>
    <mergeCell ref="AK45:AK48"/>
    <mergeCell ref="AM45:AM48"/>
    <mergeCell ref="AI37:AI40"/>
    <mergeCell ref="AJ37:AJ40"/>
    <mergeCell ref="AK37:AK40"/>
    <mergeCell ref="AM37:AM40"/>
    <mergeCell ref="AN37:AN40"/>
    <mergeCell ref="AO37:AO40"/>
    <mergeCell ref="AN45:AN48"/>
    <mergeCell ref="AO45:AO48"/>
    <mergeCell ref="AP45:AP48"/>
    <mergeCell ref="C52:AG52"/>
    <mergeCell ref="AH52:AK52"/>
    <mergeCell ref="AL52:AL56"/>
    <mergeCell ref="AM52:AP52"/>
    <mergeCell ref="AH53:AH56"/>
    <mergeCell ref="AI53:AI56"/>
    <mergeCell ref="AJ53:AJ56"/>
    <mergeCell ref="AK53:AK56"/>
    <mergeCell ref="AM53:AM56"/>
    <mergeCell ref="AN53:AN56"/>
    <mergeCell ref="AO53:AO56"/>
    <mergeCell ref="AP53:AP56"/>
    <mergeCell ref="C60:AG60"/>
    <mergeCell ref="AH60:AK60"/>
    <mergeCell ref="AL60:AL64"/>
    <mergeCell ref="AM60:AP60"/>
    <mergeCell ref="AH61:AH64"/>
    <mergeCell ref="AP61:AP64"/>
    <mergeCell ref="C68:AG68"/>
    <mergeCell ref="AH68:AK68"/>
    <mergeCell ref="AL68:AL72"/>
    <mergeCell ref="AM68:AP68"/>
    <mergeCell ref="AH69:AH72"/>
    <mergeCell ref="AI69:AI72"/>
    <mergeCell ref="AJ69:AJ72"/>
    <mergeCell ref="AK69:AK72"/>
    <mergeCell ref="AM69:AM72"/>
    <mergeCell ref="AI61:AI64"/>
    <mergeCell ref="AJ61:AJ64"/>
    <mergeCell ref="AK61:AK64"/>
    <mergeCell ref="AM61:AM64"/>
    <mergeCell ref="AN61:AN64"/>
    <mergeCell ref="AO61:AO64"/>
    <mergeCell ref="AN69:AN72"/>
    <mergeCell ref="AO69:AO72"/>
    <mergeCell ref="AP69:AP72"/>
    <mergeCell ref="C76:AG76"/>
    <mergeCell ref="AH76:AK76"/>
    <mergeCell ref="AL76:AL80"/>
    <mergeCell ref="AM76:AP76"/>
    <mergeCell ref="AH77:AH80"/>
    <mergeCell ref="AI77:AI80"/>
    <mergeCell ref="AJ77:AJ80"/>
    <mergeCell ref="AK77:AK80"/>
    <mergeCell ref="AM77:AM80"/>
    <mergeCell ref="AN77:AN80"/>
    <mergeCell ref="AO77:AO80"/>
    <mergeCell ref="AP77:AP80"/>
    <mergeCell ref="C84:AG84"/>
    <mergeCell ref="AH84:AK84"/>
    <mergeCell ref="AL84:AL88"/>
    <mergeCell ref="AM84:AP84"/>
    <mergeCell ref="AH85:AH88"/>
    <mergeCell ref="AP85:AP88"/>
    <mergeCell ref="C92:AG92"/>
    <mergeCell ref="AH92:AK92"/>
    <mergeCell ref="AL92:AL96"/>
    <mergeCell ref="AM92:AP92"/>
    <mergeCell ref="AH93:AH96"/>
    <mergeCell ref="AI93:AI96"/>
    <mergeCell ref="AJ93:AJ96"/>
    <mergeCell ref="AK93:AK96"/>
    <mergeCell ref="AM93:AM96"/>
    <mergeCell ref="AI85:AI88"/>
    <mergeCell ref="AJ85:AJ88"/>
    <mergeCell ref="AK85:AK88"/>
    <mergeCell ref="AM85:AM88"/>
    <mergeCell ref="AN85:AN88"/>
    <mergeCell ref="AO85:AO88"/>
    <mergeCell ref="AN93:AN96"/>
    <mergeCell ref="AO93:AO96"/>
    <mergeCell ref="AP93:AP96"/>
    <mergeCell ref="C100:AG100"/>
    <mergeCell ref="AH100:AK100"/>
    <mergeCell ref="AL100:AL104"/>
    <mergeCell ref="AM100:AP100"/>
    <mergeCell ref="AH101:AH104"/>
    <mergeCell ref="AI101:AI104"/>
    <mergeCell ref="AJ101:AJ104"/>
    <mergeCell ref="AK101:AK104"/>
    <mergeCell ref="AM101:AM104"/>
    <mergeCell ref="AN101:AN104"/>
    <mergeCell ref="AO101:AO104"/>
    <mergeCell ref="AP101:AP104"/>
    <mergeCell ref="C108:AG108"/>
    <mergeCell ref="AH108:AK108"/>
    <mergeCell ref="AL108:AL112"/>
    <mergeCell ref="AM108:AP108"/>
    <mergeCell ref="AH109:AH112"/>
    <mergeCell ref="AP109:AP112"/>
    <mergeCell ref="C116:AG116"/>
    <mergeCell ref="AH116:AK116"/>
    <mergeCell ref="AL116:AL120"/>
    <mergeCell ref="AM116:AP116"/>
    <mergeCell ref="AH117:AH120"/>
    <mergeCell ref="AI117:AI120"/>
    <mergeCell ref="AJ117:AJ120"/>
    <mergeCell ref="AK117:AK120"/>
    <mergeCell ref="AM117:AM120"/>
    <mergeCell ref="AI109:AI112"/>
    <mergeCell ref="AJ109:AJ112"/>
    <mergeCell ref="AK109:AK112"/>
    <mergeCell ref="AM109:AM112"/>
    <mergeCell ref="AN109:AN112"/>
    <mergeCell ref="AO109:AO112"/>
    <mergeCell ref="AN117:AN120"/>
    <mergeCell ref="AO117:AO120"/>
    <mergeCell ref="AP117:AP120"/>
    <mergeCell ref="C124:AG124"/>
    <mergeCell ref="AH124:AK124"/>
    <mergeCell ref="AL124:AL128"/>
    <mergeCell ref="AM124:AP124"/>
    <mergeCell ref="AH125:AH128"/>
    <mergeCell ref="AI125:AI128"/>
    <mergeCell ref="AJ125:AJ128"/>
    <mergeCell ref="AK125:AK128"/>
    <mergeCell ref="AM125:AM128"/>
    <mergeCell ref="AN125:AN128"/>
    <mergeCell ref="AO125:AO128"/>
    <mergeCell ref="AP125:AP128"/>
    <mergeCell ref="C132:AG132"/>
    <mergeCell ref="AH132:AK132"/>
    <mergeCell ref="AL132:AL136"/>
    <mergeCell ref="AM132:AP132"/>
    <mergeCell ref="AH133:AH136"/>
    <mergeCell ref="AP133:AP136"/>
    <mergeCell ref="C140:AG140"/>
    <mergeCell ref="AH140:AK140"/>
    <mergeCell ref="AL140:AL144"/>
    <mergeCell ref="AM140:AP140"/>
    <mergeCell ref="AH141:AH144"/>
    <mergeCell ref="AI141:AI144"/>
    <mergeCell ref="AJ141:AJ144"/>
    <mergeCell ref="AK141:AK144"/>
    <mergeCell ref="AM141:AM144"/>
    <mergeCell ref="AI133:AI136"/>
    <mergeCell ref="AJ133:AJ136"/>
    <mergeCell ref="AK133:AK136"/>
    <mergeCell ref="AM133:AM136"/>
    <mergeCell ref="AN133:AN136"/>
    <mergeCell ref="AO133:AO136"/>
    <mergeCell ref="AN141:AN144"/>
    <mergeCell ref="AO141:AO144"/>
    <mergeCell ref="AP141:AP144"/>
    <mergeCell ref="C148:AG148"/>
    <mergeCell ref="AH148:AK148"/>
    <mergeCell ref="AL148:AL152"/>
    <mergeCell ref="AM148:AP148"/>
    <mergeCell ref="AH149:AH152"/>
    <mergeCell ref="AI149:AI152"/>
    <mergeCell ref="AJ149:AJ152"/>
    <mergeCell ref="AK149:AK152"/>
    <mergeCell ref="AM149:AM152"/>
    <mergeCell ref="AN149:AN152"/>
    <mergeCell ref="AO149:AO152"/>
    <mergeCell ref="AP149:AP152"/>
    <mergeCell ref="C156:AG156"/>
    <mergeCell ref="AH156:AK156"/>
    <mergeCell ref="AL156:AL160"/>
    <mergeCell ref="AM156:AP156"/>
    <mergeCell ref="AH157:AH160"/>
    <mergeCell ref="AP157:AP160"/>
    <mergeCell ref="C164:AG164"/>
    <mergeCell ref="AH164:AK164"/>
    <mergeCell ref="AL164:AL168"/>
    <mergeCell ref="AM164:AP164"/>
    <mergeCell ref="AH165:AH168"/>
    <mergeCell ref="AI165:AI168"/>
    <mergeCell ref="AJ165:AJ168"/>
    <mergeCell ref="AK165:AK168"/>
    <mergeCell ref="AM165:AM168"/>
    <mergeCell ref="AI157:AI160"/>
    <mergeCell ref="AJ157:AJ160"/>
    <mergeCell ref="AK157:AK160"/>
    <mergeCell ref="AM157:AM160"/>
    <mergeCell ref="AN157:AN160"/>
    <mergeCell ref="AO157:AO160"/>
    <mergeCell ref="AN165:AN168"/>
    <mergeCell ref="AO165:AO168"/>
    <mergeCell ref="AP165:AP168"/>
    <mergeCell ref="C172:AG172"/>
    <mergeCell ref="AH172:AK172"/>
    <mergeCell ref="AL172:AL176"/>
    <mergeCell ref="AM172:AP172"/>
    <mergeCell ref="AH173:AH176"/>
    <mergeCell ref="AI173:AI176"/>
    <mergeCell ref="AJ173:AJ176"/>
    <mergeCell ref="AK173:AK176"/>
    <mergeCell ref="AM173:AM176"/>
    <mergeCell ref="AN173:AN176"/>
    <mergeCell ref="AO173:AO176"/>
    <mergeCell ref="AP173:AP176"/>
    <mergeCell ref="C180:AG180"/>
    <mergeCell ref="AH180:AK180"/>
    <mergeCell ref="AL180:AL184"/>
    <mergeCell ref="AM180:AP180"/>
    <mergeCell ref="AH181:AH184"/>
    <mergeCell ref="AP181:AP184"/>
    <mergeCell ref="C188:AG188"/>
    <mergeCell ref="AH188:AK188"/>
    <mergeCell ref="AL188:AL192"/>
    <mergeCell ref="AM188:AP188"/>
    <mergeCell ref="AH189:AH192"/>
    <mergeCell ref="AI189:AI192"/>
    <mergeCell ref="AJ189:AJ192"/>
    <mergeCell ref="AK189:AK192"/>
    <mergeCell ref="AM189:AM192"/>
    <mergeCell ref="AI181:AI184"/>
    <mergeCell ref="AJ181:AJ184"/>
    <mergeCell ref="AK181:AK184"/>
    <mergeCell ref="AM181:AM184"/>
    <mergeCell ref="AN181:AN184"/>
    <mergeCell ref="AO181:AO184"/>
    <mergeCell ref="AK197:AK200"/>
    <mergeCell ref="AM197:AM200"/>
    <mergeCell ref="AN197:AN200"/>
    <mergeCell ref="AO197:AO200"/>
    <mergeCell ref="AP197:AP200"/>
    <mergeCell ref="AN189:AN192"/>
    <mergeCell ref="AO189:AO192"/>
    <mergeCell ref="AP189:AP192"/>
    <mergeCell ref="C196:AG196"/>
    <mergeCell ref="AH196:AK196"/>
    <mergeCell ref="AL196:AL200"/>
    <mergeCell ref="AM196:AP196"/>
    <mergeCell ref="AH197:AH200"/>
    <mergeCell ref="AI197:AI200"/>
    <mergeCell ref="AJ197:AJ200"/>
  </mergeCells>
  <phoneticPr fontId="3"/>
  <conditionalFormatting sqref="B20:AK26">
    <cfRule type="expression" dxfId="260" priority="19">
      <formula>$C$20=""</formula>
    </cfRule>
  </conditionalFormatting>
  <conditionalFormatting sqref="B28:AK34">
    <cfRule type="expression" dxfId="259" priority="13">
      <formula>$C$28=""</formula>
    </cfRule>
  </conditionalFormatting>
  <conditionalFormatting sqref="B36:AK42">
    <cfRule type="expression" dxfId="258" priority="7">
      <formula>$C$36=""</formula>
    </cfRule>
  </conditionalFormatting>
  <conditionalFormatting sqref="B44:AK47 AM44:AP50 B48:Y48 AA48:AK48">
    <cfRule type="expression" dxfId="257" priority="50">
      <formula>$C$44=""</formula>
    </cfRule>
  </conditionalFormatting>
  <conditionalFormatting sqref="B49:AK50">
    <cfRule type="expression" dxfId="256" priority="1">
      <formula>$C$44=""</formula>
    </cfRule>
  </conditionalFormatting>
  <conditionalFormatting sqref="B52:AK58 AM52:AP58">
    <cfRule type="expression" dxfId="255" priority="49">
      <formula>$C$52=""</formula>
    </cfRule>
  </conditionalFormatting>
  <conditionalFormatting sqref="B60:AK66 AM60:AP66">
    <cfRule type="expression" dxfId="254" priority="48">
      <formula>$C$60=""</formula>
    </cfRule>
  </conditionalFormatting>
  <conditionalFormatting sqref="B68:AK74 AM68:AP74">
    <cfRule type="expression" dxfId="253" priority="47">
      <formula>$C$68=""</formula>
    </cfRule>
  </conditionalFormatting>
  <conditionalFormatting sqref="B76:AK82 AM76:AP82">
    <cfRule type="expression" dxfId="252" priority="46">
      <formula>$C$76=""</formula>
    </cfRule>
  </conditionalFormatting>
  <conditionalFormatting sqref="B84:AK90 AM84:AP90">
    <cfRule type="expression" dxfId="251" priority="45">
      <formula>$C$84=""</formula>
    </cfRule>
  </conditionalFormatting>
  <conditionalFormatting sqref="B92:AK98 AM92:AP98">
    <cfRule type="expression" dxfId="250" priority="44">
      <formula>$C$92=""</formula>
    </cfRule>
  </conditionalFormatting>
  <conditionalFormatting sqref="B100:AK106 AM100:AP106">
    <cfRule type="expression" dxfId="249" priority="43">
      <formula>$C$100=""</formula>
    </cfRule>
  </conditionalFormatting>
  <conditionalFormatting sqref="B108:AK114 AM108:AP114">
    <cfRule type="expression" dxfId="248" priority="42">
      <formula>$C$108=""</formula>
    </cfRule>
  </conditionalFormatting>
  <conditionalFormatting sqref="B116:AK122 AM116:AP122">
    <cfRule type="expression" dxfId="247" priority="41">
      <formula>$C$116=""</formula>
    </cfRule>
  </conditionalFormatting>
  <conditionalFormatting sqref="B124:AK130 AM124:AP130">
    <cfRule type="expression" dxfId="246" priority="40">
      <formula>$C$124=""</formula>
    </cfRule>
  </conditionalFormatting>
  <conditionalFormatting sqref="B132:AK138 AM132:AP138">
    <cfRule type="expression" dxfId="245" priority="39">
      <formula>$C$132=""</formula>
    </cfRule>
  </conditionalFormatting>
  <conditionalFormatting sqref="B140:AK146 AM140:AP146">
    <cfRule type="expression" dxfId="244" priority="38">
      <formula>$C$140=""</formula>
    </cfRule>
  </conditionalFormatting>
  <conditionalFormatting sqref="B148:AK154 AM148:AP154">
    <cfRule type="expression" dxfId="243" priority="37">
      <formula>$C$148=""</formula>
    </cfRule>
  </conditionalFormatting>
  <conditionalFormatting sqref="B156:AK162 AM156:AP162">
    <cfRule type="expression" dxfId="242" priority="36">
      <formula>$C$156=""</formula>
    </cfRule>
  </conditionalFormatting>
  <conditionalFormatting sqref="B164:AK170 AM164:AP170">
    <cfRule type="expression" dxfId="241" priority="35">
      <formula>$C$164=""</formula>
    </cfRule>
  </conditionalFormatting>
  <conditionalFormatting sqref="B172:AK178 AM172:AP178">
    <cfRule type="expression" dxfId="240" priority="34">
      <formula>$C$172=""</formula>
    </cfRule>
  </conditionalFormatting>
  <conditionalFormatting sqref="B180:AK186 AM180:AP186">
    <cfRule type="expression" dxfId="239" priority="33">
      <formula>$C$180=""</formula>
    </cfRule>
  </conditionalFormatting>
  <conditionalFormatting sqref="B188:AK194 AM188:AP194">
    <cfRule type="expression" dxfId="238" priority="32">
      <formula>$C$188=""</formula>
    </cfRule>
  </conditionalFormatting>
  <conditionalFormatting sqref="B196:AK202 AM196:AP202">
    <cfRule type="expression" dxfId="237" priority="31">
      <formula>$C$196=""</formula>
    </cfRule>
  </conditionalFormatting>
  <conditionalFormatting sqref="C41:AD42">
    <cfRule type="expression" dxfId="236" priority="12">
      <formula>C$38="休"</formula>
    </cfRule>
  </conditionalFormatting>
  <conditionalFormatting sqref="C16:AE16">
    <cfRule type="expression" dxfId="235" priority="27">
      <formula>C$14="土"</formula>
    </cfRule>
    <cfRule type="expression" dxfId="234" priority="25">
      <formula>C$14=""</formula>
    </cfRule>
    <cfRule type="expression" dxfId="233" priority="26">
      <formula>C$14="日"</formula>
    </cfRule>
    <cfRule type="expression" dxfId="232" priority="28">
      <formula>C$14="祝"</formula>
    </cfRule>
  </conditionalFormatting>
  <conditionalFormatting sqref="C13:AG15 AG16 C17:AG18 C16:K16 M16:AE16">
    <cfRule type="expression" dxfId="231" priority="227">
      <formula>C$14="休"</formula>
    </cfRule>
  </conditionalFormatting>
  <conditionalFormatting sqref="C13:AG15 AG16 C17:AG18">
    <cfRule type="expression" dxfId="230" priority="225">
      <formula>C$14="土"</formula>
    </cfRule>
    <cfRule type="expression" dxfId="229" priority="226">
      <formula>C$14="祝"</formula>
    </cfRule>
    <cfRule type="expression" dxfId="228" priority="224">
      <formula>C$14="日"</formula>
    </cfRule>
    <cfRule type="expression" dxfId="227" priority="219">
      <formula>C$14=""</formula>
    </cfRule>
  </conditionalFormatting>
  <conditionalFormatting sqref="C20:AG20">
    <cfRule type="expression" dxfId="226" priority="217">
      <formula>C20=""</formula>
    </cfRule>
  </conditionalFormatting>
  <conditionalFormatting sqref="C21:AG24 C25:F26 AD25:AG26">
    <cfRule type="expression" dxfId="225" priority="223">
      <formula>C$22="休"</formula>
    </cfRule>
  </conditionalFormatting>
  <conditionalFormatting sqref="C21:AG26">
    <cfRule type="expression" dxfId="224" priority="23">
      <formula>C$22="祝"</formula>
    </cfRule>
    <cfRule type="expression" dxfId="223" priority="22">
      <formula>C$22="土"</formula>
    </cfRule>
    <cfRule type="expression" dxfId="222" priority="21">
      <formula>C$22="日"</formula>
    </cfRule>
    <cfRule type="expression" dxfId="221" priority="20">
      <formula>C$22=""</formula>
    </cfRule>
  </conditionalFormatting>
  <conditionalFormatting sqref="C28:AG28">
    <cfRule type="expression" dxfId="220" priority="102">
      <formula>C28=""</formula>
    </cfRule>
  </conditionalFormatting>
  <conditionalFormatting sqref="C29:AG32 C33:C34 AG33:AG34">
    <cfRule type="expression" dxfId="219" priority="205">
      <formula>C$30="休"</formula>
    </cfRule>
  </conditionalFormatting>
  <conditionalFormatting sqref="C29:AG34">
    <cfRule type="expression" dxfId="218" priority="17">
      <formula>C$30="祝"</formula>
    </cfRule>
    <cfRule type="expression" dxfId="217" priority="14">
      <formula>C$30=""</formula>
    </cfRule>
    <cfRule type="expression" dxfId="216" priority="15">
      <formula>C$30="土"</formula>
    </cfRule>
    <cfRule type="expression" dxfId="215" priority="16">
      <formula>C$30="日"</formula>
    </cfRule>
  </conditionalFormatting>
  <conditionalFormatting sqref="C36:AG36">
    <cfRule type="expression" dxfId="214" priority="101">
      <formula>C36=""</formula>
    </cfRule>
  </conditionalFormatting>
  <conditionalFormatting sqref="C37:AG40 AE41:AG42">
    <cfRule type="expression" dxfId="213" priority="211">
      <formula>C$38="休"</formula>
    </cfRule>
  </conditionalFormatting>
  <conditionalFormatting sqref="C37:AG42">
    <cfRule type="expression" dxfId="212" priority="9">
      <formula>C$38="日"</formula>
    </cfRule>
    <cfRule type="expression" dxfId="211" priority="11">
      <formula>C$38="祝"</formula>
    </cfRule>
    <cfRule type="expression" dxfId="210" priority="10">
      <formula>C$38="土"</formula>
    </cfRule>
    <cfRule type="expression" dxfId="209" priority="8">
      <formula>C$38=""</formula>
    </cfRule>
  </conditionalFormatting>
  <conditionalFormatting sqref="C44:AG44">
    <cfRule type="expression" dxfId="208" priority="206">
      <formula>C44=""</formula>
    </cfRule>
  </conditionalFormatting>
  <conditionalFormatting sqref="C45:AG47 C48:Y48 AA48:AG48 C49:E50">
    <cfRule type="expression" dxfId="207" priority="216">
      <formula>C$46="休"</formula>
    </cfRule>
  </conditionalFormatting>
  <conditionalFormatting sqref="C45:AG47 C48:Y48 AA48:AG48">
    <cfRule type="expression" dxfId="206" priority="212">
      <formula>C$46=""</formula>
    </cfRule>
    <cfRule type="expression" dxfId="205" priority="215">
      <formula>C$46="祝"</formula>
    </cfRule>
    <cfRule type="expression" dxfId="204" priority="214">
      <formula>C$46="土"</formula>
    </cfRule>
    <cfRule type="expression" dxfId="203" priority="213">
      <formula>C$46="日"</formula>
    </cfRule>
  </conditionalFormatting>
  <conditionalFormatting sqref="C49:AG50">
    <cfRule type="expression" dxfId="202" priority="2">
      <formula>C$46=""</formula>
    </cfRule>
    <cfRule type="expression" dxfId="201" priority="5">
      <formula>C$46="祝"</formula>
    </cfRule>
    <cfRule type="expression" dxfId="200" priority="4">
      <formula>C$46="土"</formula>
    </cfRule>
    <cfRule type="expression" dxfId="199" priority="3">
      <formula>C$46="日"</formula>
    </cfRule>
  </conditionalFormatting>
  <conditionalFormatting sqref="C52:AG52">
    <cfRule type="expression" dxfId="198" priority="195">
      <formula>C52=""</formula>
    </cfRule>
  </conditionalFormatting>
  <conditionalFormatting sqref="C53:AG58">
    <cfRule type="expression" dxfId="197" priority="200">
      <formula>C$54="休"</formula>
    </cfRule>
    <cfRule type="expression" dxfId="196" priority="199">
      <formula>C$54="祝"</formula>
    </cfRule>
    <cfRule type="expression" dxfId="195" priority="198">
      <formula>C$54="土"</formula>
    </cfRule>
    <cfRule type="expression" dxfId="194" priority="197">
      <formula>C$54="日"</formula>
    </cfRule>
    <cfRule type="expression" dxfId="193" priority="196">
      <formula>C$54=""</formula>
    </cfRule>
  </conditionalFormatting>
  <conditionalFormatting sqref="C60:AG60">
    <cfRule type="expression" dxfId="192" priority="194">
      <formula>C60=""</formula>
    </cfRule>
  </conditionalFormatting>
  <conditionalFormatting sqref="C61:AG66">
    <cfRule type="expression" dxfId="191" priority="190">
      <formula>C$62="日"</formula>
    </cfRule>
    <cfRule type="expression" dxfId="190" priority="191">
      <formula>C$62="祝"</formula>
    </cfRule>
    <cfRule type="expression" dxfId="189" priority="192">
      <formula>C$62="休"</formula>
    </cfRule>
    <cfRule type="expression" dxfId="188" priority="189">
      <formula>C$62="土"</formula>
    </cfRule>
    <cfRule type="expression" dxfId="187" priority="188">
      <formula>C$62=""</formula>
    </cfRule>
  </conditionalFormatting>
  <conditionalFormatting sqref="C68:AG68">
    <cfRule type="expression" dxfId="186" priority="193">
      <formula>C68=""</formula>
    </cfRule>
  </conditionalFormatting>
  <conditionalFormatting sqref="C69:AG74">
    <cfRule type="expression" dxfId="185" priority="92">
      <formula>C$70="休"</formula>
    </cfRule>
    <cfRule type="expression" dxfId="184" priority="90">
      <formula>C$70="土"</formula>
    </cfRule>
    <cfRule type="expression" dxfId="183" priority="89">
      <formula>C$70="日"</formula>
    </cfRule>
    <cfRule type="expression" dxfId="182" priority="88">
      <formula>C$70=""</formula>
    </cfRule>
    <cfRule type="expression" dxfId="181" priority="91">
      <formula>C$70="祝"</formula>
    </cfRule>
  </conditionalFormatting>
  <conditionalFormatting sqref="C76:AG76">
    <cfRule type="expression" dxfId="180" priority="182">
      <formula>C76=""</formula>
    </cfRule>
  </conditionalFormatting>
  <conditionalFormatting sqref="C77:AG82">
    <cfRule type="expression" dxfId="179" priority="183">
      <formula>C$78=""</formula>
    </cfRule>
    <cfRule type="expression" dxfId="178" priority="184">
      <formula>C$78="日"</formula>
    </cfRule>
    <cfRule type="expression" dxfId="177" priority="185">
      <formula>C$78="土"</formula>
    </cfRule>
    <cfRule type="expression" dxfId="176" priority="186">
      <formula>C$78="祝"</formula>
    </cfRule>
    <cfRule type="expression" dxfId="175" priority="187">
      <formula>C$78="休"</formula>
    </cfRule>
  </conditionalFormatting>
  <conditionalFormatting sqref="C84:AG84">
    <cfRule type="expression" dxfId="174" priority="177">
      <formula>C84=""</formula>
    </cfRule>
  </conditionalFormatting>
  <conditionalFormatting sqref="C85:AG90">
    <cfRule type="expression" dxfId="173" priority="168">
      <formula>C$86="祝"</formula>
    </cfRule>
    <cfRule type="expression" dxfId="172" priority="169">
      <formula>C$86="休"</formula>
    </cfRule>
    <cfRule type="expression" dxfId="171" priority="167">
      <formula>C$86="日"</formula>
    </cfRule>
    <cfRule type="expression" dxfId="170" priority="166">
      <formula>C$86="土"</formula>
    </cfRule>
    <cfRule type="expression" dxfId="169" priority="165">
      <formula>C$86=""</formula>
    </cfRule>
  </conditionalFormatting>
  <conditionalFormatting sqref="C92:AG92">
    <cfRule type="expression" dxfId="168" priority="171">
      <formula>C92=""</formula>
    </cfRule>
  </conditionalFormatting>
  <conditionalFormatting sqref="C93:AG98">
    <cfRule type="expression" dxfId="167" priority="172">
      <formula>C$94=""</formula>
    </cfRule>
    <cfRule type="expression" dxfId="166" priority="174">
      <formula>C$94="土"</formula>
    </cfRule>
    <cfRule type="expression" dxfId="165" priority="176">
      <formula>C$94="休"</formula>
    </cfRule>
    <cfRule type="expression" dxfId="164" priority="173">
      <formula>C$94="日"</formula>
    </cfRule>
    <cfRule type="expression" dxfId="163" priority="175">
      <formula>C$94="祝"</formula>
    </cfRule>
  </conditionalFormatting>
  <conditionalFormatting sqref="C100:AG100">
    <cfRule type="expression" dxfId="162" priority="170">
      <formula>C100=""</formula>
    </cfRule>
  </conditionalFormatting>
  <conditionalFormatting sqref="C101:AG106">
    <cfRule type="expression" dxfId="161" priority="151">
      <formula>C$102=""</formula>
    </cfRule>
    <cfRule type="expression" dxfId="160" priority="181">
      <formula>C$102="休"</formula>
    </cfRule>
    <cfRule type="expression" dxfId="159" priority="179">
      <formula>C$102="土"</formula>
    </cfRule>
    <cfRule type="expression" dxfId="158" priority="178">
      <formula>C$102="日"</formula>
    </cfRule>
    <cfRule type="expression" dxfId="157" priority="180">
      <formula>C$102="祝"</formula>
    </cfRule>
  </conditionalFormatting>
  <conditionalFormatting sqref="C108:AG108">
    <cfRule type="expression" dxfId="156" priority="159">
      <formula>C108=""</formula>
    </cfRule>
  </conditionalFormatting>
  <conditionalFormatting sqref="C109:AG114">
    <cfRule type="expression" dxfId="155" priority="162">
      <formula>C$110="土"</formula>
    </cfRule>
    <cfRule type="expression" dxfId="154" priority="164">
      <formula>C$110="休"</formula>
    </cfRule>
    <cfRule type="expression" dxfId="153" priority="163">
      <formula>C$110="祝"</formula>
    </cfRule>
    <cfRule type="expression" dxfId="152" priority="160">
      <formula>C$110=""</formula>
    </cfRule>
    <cfRule type="expression" dxfId="151" priority="161">
      <formula>C$110="日"</formula>
    </cfRule>
  </conditionalFormatting>
  <conditionalFormatting sqref="C116:AG116">
    <cfRule type="expression" dxfId="150" priority="158">
      <formula>C116=""</formula>
    </cfRule>
  </conditionalFormatting>
  <conditionalFormatting sqref="C117:AG122">
    <cfRule type="expression" dxfId="149" priority="152">
      <formula>C$118=""</formula>
    </cfRule>
    <cfRule type="expression" dxfId="148" priority="153">
      <formula>C$118="土"</formula>
    </cfRule>
    <cfRule type="expression" dxfId="147" priority="154">
      <formula>C$118="日"</formula>
    </cfRule>
    <cfRule type="expression" dxfId="146" priority="156">
      <formula>C$118="休"</formula>
    </cfRule>
    <cfRule type="expression" dxfId="145" priority="155">
      <formula>C$118="祝"</formula>
    </cfRule>
  </conditionalFormatting>
  <conditionalFormatting sqref="C124:AG124">
    <cfRule type="expression" dxfId="144" priority="157">
      <formula>C124=""</formula>
    </cfRule>
  </conditionalFormatting>
  <conditionalFormatting sqref="C125:AG130">
    <cfRule type="expression" dxfId="143" priority="84">
      <formula>C$126="日"</formula>
    </cfRule>
    <cfRule type="expression" dxfId="142" priority="85">
      <formula>C$126="土"</formula>
    </cfRule>
    <cfRule type="expression" dxfId="141" priority="83">
      <formula>C$126=""</formula>
    </cfRule>
    <cfRule type="expression" dxfId="140" priority="86">
      <formula>C$126="祝"</formula>
    </cfRule>
    <cfRule type="expression" dxfId="139" priority="87">
      <formula>C$126="休"</formula>
    </cfRule>
  </conditionalFormatting>
  <conditionalFormatting sqref="C132:AG132">
    <cfRule type="expression" dxfId="138" priority="145">
      <formula>C132=""</formula>
    </cfRule>
  </conditionalFormatting>
  <conditionalFormatting sqref="C133:AG138">
    <cfRule type="expression" dxfId="137" priority="146">
      <formula>C$134=""</formula>
    </cfRule>
    <cfRule type="expression" dxfId="136" priority="147">
      <formula>C$134="日"</formula>
    </cfRule>
    <cfRule type="expression" dxfId="135" priority="150">
      <formula>C$134="休"</formula>
    </cfRule>
    <cfRule type="expression" dxfId="134" priority="149">
      <formula>C$134="祝"</formula>
    </cfRule>
    <cfRule type="expression" dxfId="133" priority="148">
      <formula>C$134="土"</formula>
    </cfRule>
  </conditionalFormatting>
  <conditionalFormatting sqref="C140:AG140">
    <cfRule type="expression" dxfId="132" priority="139">
      <formula>C140=""</formula>
    </cfRule>
  </conditionalFormatting>
  <conditionalFormatting sqref="C141:AG146">
    <cfRule type="expression" dxfId="131" priority="131">
      <formula>C$142="休"</formula>
    </cfRule>
    <cfRule type="expression" dxfId="130" priority="130">
      <formula>C$142="祝"</formula>
    </cfRule>
    <cfRule type="expression" dxfId="129" priority="129">
      <formula>C$142="日"</formula>
    </cfRule>
    <cfRule type="expression" dxfId="128" priority="127">
      <formula>C$142=""</formula>
    </cfRule>
    <cfRule type="expression" dxfId="127" priority="128">
      <formula>C$142="土"</formula>
    </cfRule>
  </conditionalFormatting>
  <conditionalFormatting sqref="C148:AG148">
    <cfRule type="expression" dxfId="126" priority="133">
      <formula>C148=""</formula>
    </cfRule>
  </conditionalFormatting>
  <conditionalFormatting sqref="C149:AG154">
    <cfRule type="expression" dxfId="125" priority="134">
      <formula>C$150=""</formula>
    </cfRule>
    <cfRule type="expression" dxfId="124" priority="138">
      <formula>C$150="休"</formula>
    </cfRule>
    <cfRule type="expression" dxfId="123" priority="137">
      <formula>C$150="祝"</formula>
    </cfRule>
    <cfRule type="expression" dxfId="122" priority="136">
      <formula>C$150="土"</formula>
    </cfRule>
    <cfRule type="expression" dxfId="121" priority="135">
      <formula>C$150="日"</formula>
    </cfRule>
  </conditionalFormatting>
  <conditionalFormatting sqref="C156:AG156">
    <cfRule type="expression" dxfId="120" priority="132">
      <formula>C156=""</formula>
    </cfRule>
  </conditionalFormatting>
  <conditionalFormatting sqref="C157:AG162">
    <cfRule type="expression" dxfId="119" priority="144">
      <formula>C$158="休"</formula>
    </cfRule>
    <cfRule type="expression" dxfId="118" priority="143">
      <formula>C$158="祝"</formula>
    </cfRule>
    <cfRule type="expression" dxfId="117" priority="142">
      <formula>C$158="土"</formula>
    </cfRule>
    <cfRule type="expression" dxfId="116" priority="141">
      <formula>C$158="日"</formula>
    </cfRule>
    <cfRule type="expression" dxfId="115" priority="140">
      <formula>C$158=""</formula>
    </cfRule>
  </conditionalFormatting>
  <conditionalFormatting sqref="C164:AG164">
    <cfRule type="expression" dxfId="114" priority="96">
      <formula>C164=""</formula>
    </cfRule>
  </conditionalFormatting>
  <conditionalFormatting sqref="C165:AG170">
    <cfRule type="expression" dxfId="113" priority="93">
      <formula>C$166=""</formula>
    </cfRule>
    <cfRule type="expression" dxfId="112" priority="97">
      <formula>C$166="日"</formula>
    </cfRule>
    <cfRule type="expression" dxfId="111" priority="98">
      <formula>C$166="土"</formula>
    </cfRule>
    <cfRule type="expression" dxfId="110" priority="99">
      <formula>C$166="祝"</formula>
    </cfRule>
    <cfRule type="expression" dxfId="109" priority="100">
      <formula>C$166="休"</formula>
    </cfRule>
  </conditionalFormatting>
  <conditionalFormatting sqref="C168:AG170">
    <cfRule type="expression" dxfId="108" priority="122">
      <formula>C$166=""</formula>
    </cfRule>
    <cfRule type="expression" dxfId="107" priority="123">
      <formula>C$166="日"</formula>
    </cfRule>
    <cfRule type="expression" dxfId="106" priority="126">
      <formula>C$166="休"</formula>
    </cfRule>
    <cfRule type="expression" dxfId="105" priority="124">
      <formula>C$166="土"</formula>
    </cfRule>
    <cfRule type="expression" dxfId="104" priority="125">
      <formula>C$166="祝"</formula>
    </cfRule>
  </conditionalFormatting>
  <conditionalFormatting sqref="C172:AG172">
    <cfRule type="expression" dxfId="103" priority="95">
      <formula>C172=""</formula>
    </cfRule>
  </conditionalFormatting>
  <conditionalFormatting sqref="C173:AG178">
    <cfRule type="expression" dxfId="102" priority="119">
      <formula>C$174="日"</formula>
    </cfRule>
    <cfRule type="expression" dxfId="101" priority="118">
      <formula>C$174="土"</formula>
    </cfRule>
    <cfRule type="expression" dxfId="100" priority="117">
      <formula>C$174=""</formula>
    </cfRule>
    <cfRule type="expression" dxfId="99" priority="120">
      <formula>C$174="祝"</formula>
    </cfRule>
    <cfRule type="expression" dxfId="98" priority="121">
      <formula>C$174="休"</formula>
    </cfRule>
  </conditionalFormatting>
  <conditionalFormatting sqref="C180:AG180">
    <cfRule type="expression" dxfId="97" priority="94">
      <formula>C180=""</formula>
    </cfRule>
  </conditionalFormatting>
  <conditionalFormatting sqref="C181:AG186">
    <cfRule type="expression" dxfId="96" priority="79">
      <formula>C$182="日"</formula>
    </cfRule>
    <cfRule type="expression" dxfId="95" priority="82">
      <formula>C$182="休"</formula>
    </cfRule>
    <cfRule type="expression" dxfId="94" priority="80">
      <formula>C$182="土"</formula>
    </cfRule>
    <cfRule type="expression" dxfId="93" priority="78">
      <formula>C$182=""</formula>
    </cfRule>
    <cfRule type="expression" dxfId="92" priority="81">
      <formula>C$182="祝"</formula>
    </cfRule>
  </conditionalFormatting>
  <conditionalFormatting sqref="C188:AG188">
    <cfRule type="expression" dxfId="91" priority="112">
      <formula>C188=""</formula>
    </cfRule>
  </conditionalFormatting>
  <conditionalFormatting sqref="C189:AG194">
    <cfRule type="expression" dxfId="90" priority="105">
      <formula>C$190=""</formula>
    </cfRule>
    <cfRule type="expression" dxfId="89" priority="116">
      <formula>C$190="休"</formula>
    </cfRule>
    <cfRule type="expression" dxfId="88" priority="115">
      <formula>C$190="祝"</formula>
    </cfRule>
    <cfRule type="expression" dxfId="87" priority="114">
      <formula>C$190="土"</formula>
    </cfRule>
    <cfRule type="expression" dxfId="86" priority="113">
      <formula>C$190="日"</formula>
    </cfRule>
  </conditionalFormatting>
  <conditionalFormatting sqref="C196:AG196">
    <cfRule type="expression" dxfId="85" priority="111">
      <formula>C196=""</formula>
    </cfRule>
  </conditionalFormatting>
  <conditionalFormatting sqref="C197:AG202">
    <cfRule type="expression" dxfId="84" priority="107">
      <formula>C$198="土"</formula>
    </cfRule>
    <cfRule type="expression" dxfId="83" priority="109">
      <formula>C$198="祝"</formula>
    </cfRule>
    <cfRule type="expression" dxfId="82" priority="108">
      <formula>C$198="日"</formula>
    </cfRule>
    <cfRule type="expression" dxfId="81" priority="106">
      <formula>C$198=""</formula>
    </cfRule>
    <cfRule type="expression" dxfId="80" priority="110">
      <formula>C$198="休"</formula>
    </cfRule>
  </conditionalFormatting>
  <conditionalFormatting sqref="D33:AF34">
    <cfRule type="expression" dxfId="79" priority="18">
      <formula>D$30="休"</formula>
    </cfRule>
  </conditionalFormatting>
  <conditionalFormatting sqref="F49:AG50">
    <cfRule type="expression" dxfId="78" priority="6">
      <formula>F$46="休"</formula>
    </cfRule>
  </conditionalFormatting>
  <conditionalFormatting sqref="G25:AC26">
    <cfRule type="expression" dxfId="77" priority="24">
      <formula>G$22="休"</formula>
    </cfRule>
  </conditionalFormatting>
  <conditionalFormatting sqref="L16">
    <cfRule type="expression" dxfId="76" priority="29">
      <formula>L$14="休"</formula>
    </cfRule>
  </conditionalFormatting>
  <conditionalFormatting sqref="V5">
    <cfRule type="expression" dxfId="75" priority="104">
      <formula>$E$5&gt;$V$5</formula>
    </cfRule>
  </conditionalFormatting>
  <conditionalFormatting sqref="AB5">
    <cfRule type="expression" dxfId="74" priority="103">
      <formula>$L$5&lt;$AB$5</formula>
    </cfRule>
  </conditionalFormatting>
  <conditionalFormatting sqref="AM20 AM21:AO26 AM28">
    <cfRule type="expression" dxfId="73" priority="54">
      <formula>$C$20=""</formula>
    </cfRule>
  </conditionalFormatting>
  <conditionalFormatting sqref="AM29:AO34">
    <cfRule type="expression" dxfId="72" priority="52">
      <formula>$C$20=""</formula>
    </cfRule>
  </conditionalFormatting>
  <conditionalFormatting sqref="AM28:AP34">
    <cfRule type="expression" dxfId="71" priority="53">
      <formula>$C$28=""</formula>
    </cfRule>
  </conditionalFormatting>
  <conditionalFormatting sqref="AM36:AP42">
    <cfRule type="expression" dxfId="70" priority="51">
      <formula>$C$36=""</formula>
    </cfRule>
  </conditionalFormatting>
  <conditionalFormatting sqref="AO13:AP18">
    <cfRule type="expression" dxfId="69" priority="30">
      <formula>$C$20=""</formula>
    </cfRule>
  </conditionalFormatting>
  <conditionalFormatting sqref="AO21:AP26">
    <cfRule type="expression" dxfId="68" priority="77">
      <formula>$C$28=""</formula>
    </cfRule>
  </conditionalFormatting>
  <conditionalFormatting sqref="AO29:AP34">
    <cfRule type="expression" dxfId="67" priority="76">
      <formula>$C$36=""</formula>
    </cfRule>
  </conditionalFormatting>
  <conditionalFormatting sqref="AO37:AP42">
    <cfRule type="expression" dxfId="66" priority="75">
      <formula>$C$44=""</formula>
    </cfRule>
  </conditionalFormatting>
  <conditionalFormatting sqref="AO45:AP50">
    <cfRule type="expression" dxfId="65" priority="74">
      <formula>$C$52=""</formula>
    </cfRule>
  </conditionalFormatting>
  <conditionalFormatting sqref="AO53:AP58">
    <cfRule type="expression" dxfId="64" priority="73">
      <formula>$C$60=""</formula>
    </cfRule>
  </conditionalFormatting>
  <conditionalFormatting sqref="AO61:AP66">
    <cfRule type="expression" dxfId="63" priority="72">
      <formula>$C$68=""</formula>
    </cfRule>
  </conditionalFormatting>
  <conditionalFormatting sqref="AO69:AP74">
    <cfRule type="expression" dxfId="62" priority="71">
      <formula>$C$76=""</formula>
    </cfRule>
  </conditionalFormatting>
  <conditionalFormatting sqref="AO77:AP82">
    <cfRule type="expression" dxfId="61" priority="70">
      <formula>$C$84=""</formula>
    </cfRule>
  </conditionalFormatting>
  <conditionalFormatting sqref="AO85:AP90">
    <cfRule type="expression" dxfId="60" priority="69">
      <formula>$C$92=""</formula>
    </cfRule>
  </conditionalFormatting>
  <conditionalFormatting sqref="AO93:AP98">
    <cfRule type="expression" dxfId="59" priority="68">
      <formula>$C$100=""</formula>
    </cfRule>
  </conditionalFormatting>
  <conditionalFormatting sqref="AO101:AP106">
    <cfRule type="expression" dxfId="58" priority="67">
      <formula>$C$108=""</formula>
    </cfRule>
  </conditionalFormatting>
  <conditionalFormatting sqref="AO109:AP114">
    <cfRule type="expression" dxfId="57" priority="66">
      <formula>$C$116=""</formula>
    </cfRule>
  </conditionalFormatting>
  <conditionalFormatting sqref="AO117:AP122">
    <cfRule type="expression" dxfId="56" priority="65">
      <formula>$C$124=""</formula>
    </cfRule>
  </conditionalFormatting>
  <conditionalFormatting sqref="AO125:AP130">
    <cfRule type="expression" dxfId="55" priority="64">
      <formula>$C$132=""</formula>
    </cfRule>
  </conditionalFormatting>
  <conditionalFormatting sqref="AO133:AP138">
    <cfRule type="expression" dxfId="54" priority="63">
      <formula>$C$140=""</formula>
    </cfRule>
  </conditionalFormatting>
  <conditionalFormatting sqref="AO141:AP146">
    <cfRule type="expression" dxfId="53" priority="62">
      <formula>$C$148=""</formula>
    </cfRule>
  </conditionalFormatting>
  <conditionalFormatting sqref="AO149:AP154">
    <cfRule type="expression" dxfId="52" priority="61">
      <formula>$C$156=""</formula>
    </cfRule>
  </conditionalFormatting>
  <conditionalFormatting sqref="AO157:AP162">
    <cfRule type="expression" dxfId="51" priority="60">
      <formula>$C$164=""</formula>
    </cfRule>
  </conditionalFormatting>
  <conditionalFormatting sqref="AO165:AP170">
    <cfRule type="expression" dxfId="50" priority="59">
      <formula>$C$172=""</formula>
    </cfRule>
  </conditionalFormatting>
  <conditionalFormatting sqref="AO173:AP178">
    <cfRule type="expression" dxfId="49" priority="58">
      <formula>$C$180=""</formula>
    </cfRule>
  </conditionalFormatting>
  <conditionalFormatting sqref="AO181:AP186">
    <cfRule type="expression" dxfId="48" priority="57">
      <formula>$C$188=""</formula>
    </cfRule>
  </conditionalFormatting>
  <conditionalFormatting sqref="AO189:AP194">
    <cfRule type="expression" dxfId="47" priority="56">
      <formula>$C$196=""</formula>
    </cfRule>
  </conditionalFormatting>
  <conditionalFormatting sqref="AO197:AP202">
    <cfRule type="expression" dxfId="46" priority="55">
      <formula>$C$204=""</formula>
    </cfRule>
  </conditionalFormatting>
  <dataValidations count="2">
    <dataValidation type="list" allowBlank="1" showInputMessage="1" showErrorMessage="1" sqref="C202:AG202 C18:AG18 C26:AG26 C34:AG34 C42:AG42 C58:AG58 C66:AG66 C74:AG74 C82:AG82 C90:AG90 C98:AG98 C106:AG106 C114:AG114 C122:AG122 C130:AG130 C138:AG138 C146:AG146 C154:AG154 C162:AG162 C170:AG170 C178:AG178 C186:AG186 C194:AG194 C50:AG50" xr:uid="{9BC7CF31-E39D-4839-98ED-599880A378B3}">
      <formula1>INDIRECT("下"&amp;C15)</formula1>
    </dataValidation>
    <dataValidation type="list" allowBlank="1" showInputMessage="1" showErrorMessage="1" sqref="C201:AG201 C17:AG17 C25:AG25 C41:AG41 C33:AG33 C57:AG57 C65:AG65 C73:AG73 C81:AG81 C89:AG89 C97:AG97 C105:AG105 C113:AG113 C121:AG121 C129:AG129 C137:AG137 C145:AG145 C153:AG153 C161:AG161 C169:AG169 C177:AG177 C185:AG185 C193:AG193 C49:AG49" xr:uid="{EE528D7C-0575-4A5C-8E4B-E7B8C779EEC5}">
      <formula1>INDIRECT("上"&amp;C15)</formula1>
    </dataValidation>
  </dataValidations>
  <printOptions horizontalCentered="1"/>
  <pageMargins left="0.98425196850393704" right="0.39370078740157483" top="0.59055118110236227" bottom="0.39370078740157483" header="0.31496062992125984" footer="0.31496062992125984"/>
  <pageSetup paperSize="9" scale="5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277BD-E301-4946-8D15-8FAEB574B8C2}">
  <dimension ref="B2:L1026"/>
  <sheetViews>
    <sheetView workbookViewId="0">
      <selection activeCell="L11" sqref="L11"/>
    </sheetView>
  </sheetViews>
  <sheetFormatPr defaultColWidth="8.875" defaultRowHeight="13.5"/>
  <cols>
    <col min="1" max="1" width="8.875" style="239"/>
    <col min="2" max="2" width="13.5" style="239" customWidth="1"/>
    <col min="3" max="3" width="16.875" style="239" customWidth="1"/>
    <col min="4" max="5" width="8.875" style="239"/>
    <col min="6" max="6" width="18.375" style="239" customWidth="1"/>
    <col min="7" max="7" width="8.5" style="239" customWidth="1"/>
    <col min="8" max="16384" width="8.875" style="239"/>
  </cols>
  <sheetData>
    <row r="2" spans="2:12" ht="23.45" customHeight="1">
      <c r="B2" s="531" t="s">
        <v>370</v>
      </c>
      <c r="C2" s="531"/>
      <c r="D2" s="531"/>
      <c r="F2" s="531" t="s">
        <v>371</v>
      </c>
      <c r="G2" s="531"/>
      <c r="H2" s="240"/>
      <c r="I2" s="241" t="s">
        <v>372</v>
      </c>
      <c r="J2" s="241" t="s">
        <v>373</v>
      </c>
      <c r="K2" s="241" t="s">
        <v>374</v>
      </c>
      <c r="L2" s="241" t="s">
        <v>375</v>
      </c>
    </row>
    <row r="3" spans="2:12" ht="17.649999999999999" customHeight="1">
      <c r="B3" s="242">
        <v>43950</v>
      </c>
      <c r="C3" s="243" t="s">
        <v>376</v>
      </c>
      <c r="D3" s="243" t="s">
        <v>377</v>
      </c>
      <c r="F3" s="244">
        <v>44056</v>
      </c>
      <c r="G3" s="245">
        <f t="shared" ref="G3:G26" si="0">F3</f>
        <v>44056</v>
      </c>
      <c r="H3" s="246"/>
      <c r="I3" s="247"/>
      <c r="J3" s="247"/>
      <c r="K3" s="247" t="s">
        <v>378</v>
      </c>
      <c r="L3" s="247" t="s">
        <v>379</v>
      </c>
    </row>
    <row r="4" spans="2:12" ht="17.649999999999999" customHeight="1">
      <c r="B4" s="242">
        <v>43954</v>
      </c>
      <c r="C4" s="243" t="s">
        <v>380</v>
      </c>
      <c r="D4" s="243" t="s">
        <v>381</v>
      </c>
      <c r="F4" s="244">
        <v>44057</v>
      </c>
      <c r="G4" s="245">
        <f t="shared" si="0"/>
        <v>44057</v>
      </c>
      <c r="H4" s="246"/>
      <c r="I4" s="247"/>
      <c r="J4" s="247"/>
      <c r="K4" s="247" t="s">
        <v>382</v>
      </c>
      <c r="L4" s="247" t="s">
        <v>382</v>
      </c>
    </row>
    <row r="5" spans="2:12" ht="17.649999999999999" customHeight="1">
      <c r="B5" s="242">
        <v>43955</v>
      </c>
      <c r="C5" s="243" t="s">
        <v>383</v>
      </c>
      <c r="D5" s="243" t="s">
        <v>384</v>
      </c>
      <c r="F5" s="244">
        <v>44058</v>
      </c>
      <c r="G5" s="245">
        <f t="shared" si="0"/>
        <v>44058</v>
      </c>
      <c r="H5" s="246"/>
      <c r="I5" s="247"/>
      <c r="J5" s="247"/>
      <c r="K5" s="247"/>
      <c r="L5" s="247"/>
    </row>
    <row r="6" spans="2:12" ht="34.9" customHeight="1">
      <c r="B6" s="242">
        <v>43956</v>
      </c>
      <c r="C6" s="243" t="s">
        <v>385</v>
      </c>
      <c r="D6" s="243" t="s">
        <v>386</v>
      </c>
      <c r="F6" s="244">
        <v>44194</v>
      </c>
      <c r="G6" s="245">
        <f t="shared" si="0"/>
        <v>44194</v>
      </c>
      <c r="H6" s="246"/>
    </row>
    <row r="7" spans="2:12" ht="18.75">
      <c r="B7" s="242">
        <v>43957</v>
      </c>
      <c r="C7" s="243" t="s">
        <v>387</v>
      </c>
      <c r="D7" s="243" t="s">
        <v>377</v>
      </c>
      <c r="F7" s="244">
        <v>44195</v>
      </c>
      <c r="G7" s="245">
        <f t="shared" si="0"/>
        <v>44195</v>
      </c>
      <c r="H7" s="246"/>
      <c r="I7" s="248"/>
      <c r="J7" s="248"/>
      <c r="K7" s="248"/>
      <c r="L7" s="248"/>
    </row>
    <row r="8" spans="2:12" ht="18.75">
      <c r="B8" s="242">
        <v>44035</v>
      </c>
      <c r="C8" s="243" t="s">
        <v>388</v>
      </c>
      <c r="D8" s="243" t="s">
        <v>389</v>
      </c>
      <c r="F8" s="244">
        <v>44196</v>
      </c>
      <c r="G8" s="245">
        <f t="shared" si="0"/>
        <v>44196</v>
      </c>
      <c r="H8" s="246"/>
      <c r="I8" s="249"/>
      <c r="J8" s="249"/>
      <c r="K8" s="249"/>
      <c r="L8" s="249"/>
    </row>
    <row r="9" spans="2:12" ht="18.75">
      <c r="B9" s="242">
        <v>44036</v>
      </c>
      <c r="C9" s="243" t="s">
        <v>390</v>
      </c>
      <c r="D9" s="243" t="s">
        <v>391</v>
      </c>
      <c r="F9" s="244">
        <v>44197</v>
      </c>
      <c r="G9" s="245">
        <f t="shared" si="0"/>
        <v>44197</v>
      </c>
      <c r="H9" s="246"/>
      <c r="I9" s="249"/>
      <c r="J9" s="249"/>
      <c r="K9" s="249"/>
      <c r="L9" s="249"/>
    </row>
    <row r="10" spans="2:12" ht="18.75">
      <c r="B10" s="242">
        <v>44053</v>
      </c>
      <c r="C10" s="243" t="s">
        <v>392</v>
      </c>
      <c r="D10" s="243" t="s">
        <v>384</v>
      </c>
      <c r="F10" s="244">
        <v>44198</v>
      </c>
      <c r="G10" s="245">
        <f t="shared" si="0"/>
        <v>44198</v>
      </c>
      <c r="H10" s="246"/>
      <c r="I10" s="249"/>
      <c r="J10" s="249"/>
      <c r="K10" s="249"/>
      <c r="L10" s="249"/>
    </row>
    <row r="11" spans="2:12" ht="18.75">
      <c r="B11" s="242">
        <v>44095</v>
      </c>
      <c r="C11" s="243" t="s">
        <v>393</v>
      </c>
      <c r="D11" s="243" t="s">
        <v>384</v>
      </c>
      <c r="F11" s="244">
        <v>44199</v>
      </c>
      <c r="G11" s="245">
        <f t="shared" si="0"/>
        <v>44199</v>
      </c>
      <c r="H11" s="246"/>
    </row>
    <row r="12" spans="2:12" ht="34.9" customHeight="1">
      <c r="B12" s="242">
        <v>44096</v>
      </c>
      <c r="C12" s="243" t="s">
        <v>394</v>
      </c>
      <c r="D12" s="243" t="s">
        <v>386</v>
      </c>
      <c r="F12" s="244">
        <f>EDATE(F3,12)</f>
        <v>44421</v>
      </c>
      <c r="G12" s="245">
        <f t="shared" si="0"/>
        <v>44421</v>
      </c>
      <c r="H12" s="246"/>
    </row>
    <row r="13" spans="2:12" ht="18.75">
      <c r="B13" s="242">
        <v>44138</v>
      </c>
      <c r="C13" s="243" t="s">
        <v>395</v>
      </c>
      <c r="D13" s="243" t="s">
        <v>386</v>
      </c>
      <c r="F13" s="244">
        <f t="shared" ref="F13:F76" si="1">EDATE(F4,12)</f>
        <v>44422</v>
      </c>
      <c r="G13" s="245">
        <f t="shared" si="0"/>
        <v>44422</v>
      </c>
      <c r="H13" s="246"/>
    </row>
    <row r="14" spans="2:12" ht="34.9" customHeight="1">
      <c r="B14" s="242">
        <v>44158</v>
      </c>
      <c r="C14" s="243" t="s">
        <v>396</v>
      </c>
      <c r="D14" s="243" t="s">
        <v>384</v>
      </c>
      <c r="F14" s="244">
        <f t="shared" si="1"/>
        <v>44423</v>
      </c>
      <c r="G14" s="245">
        <f t="shared" si="0"/>
        <v>44423</v>
      </c>
      <c r="H14" s="246"/>
    </row>
    <row r="15" spans="2:12" ht="18.75">
      <c r="B15" s="242">
        <v>44197</v>
      </c>
      <c r="C15" s="243" t="s">
        <v>397</v>
      </c>
      <c r="D15" s="243" t="s">
        <v>391</v>
      </c>
      <c r="F15" s="244">
        <f t="shared" si="1"/>
        <v>44559</v>
      </c>
      <c r="G15" s="245">
        <f t="shared" si="0"/>
        <v>44559</v>
      </c>
      <c r="H15" s="246"/>
    </row>
    <row r="16" spans="2:12" ht="18.75">
      <c r="B16" s="242">
        <v>44207</v>
      </c>
      <c r="C16" s="243" t="s">
        <v>398</v>
      </c>
      <c r="D16" s="243" t="s">
        <v>384</v>
      </c>
      <c r="F16" s="244">
        <f t="shared" si="1"/>
        <v>44560</v>
      </c>
      <c r="G16" s="245">
        <f t="shared" si="0"/>
        <v>44560</v>
      </c>
      <c r="H16" s="246"/>
    </row>
    <row r="17" spans="2:8" ht="18.75">
      <c r="B17" s="242">
        <v>44238</v>
      </c>
      <c r="C17" s="243" t="s">
        <v>399</v>
      </c>
      <c r="D17" s="243" t="s">
        <v>389</v>
      </c>
      <c r="F17" s="244">
        <f t="shared" si="1"/>
        <v>44561</v>
      </c>
      <c r="G17" s="245">
        <f t="shared" si="0"/>
        <v>44561</v>
      </c>
      <c r="H17" s="246"/>
    </row>
    <row r="18" spans="2:8" ht="34.9" customHeight="1">
      <c r="B18" s="242">
        <v>44250</v>
      </c>
      <c r="C18" s="243" t="s">
        <v>400</v>
      </c>
      <c r="D18" s="243" t="s">
        <v>386</v>
      </c>
      <c r="F18" s="244">
        <f>EDATE(F9,12)</f>
        <v>44562</v>
      </c>
      <c r="G18" s="245">
        <f t="shared" si="0"/>
        <v>44562</v>
      </c>
      <c r="H18" s="246"/>
    </row>
    <row r="19" spans="2:8" ht="34.9" customHeight="1">
      <c r="B19" s="242">
        <v>44275</v>
      </c>
      <c r="C19" s="243" t="s">
        <v>401</v>
      </c>
      <c r="D19" s="243" t="s">
        <v>402</v>
      </c>
      <c r="F19" s="244">
        <f t="shared" si="1"/>
        <v>44563</v>
      </c>
      <c r="G19" s="245">
        <f t="shared" si="0"/>
        <v>44563</v>
      </c>
      <c r="H19" s="246"/>
    </row>
    <row r="20" spans="2:8" ht="18.75">
      <c r="B20" s="242">
        <v>44315</v>
      </c>
      <c r="C20" s="243" t="s">
        <v>376</v>
      </c>
      <c r="D20" s="243" t="s">
        <v>389</v>
      </c>
      <c r="F20" s="244">
        <f t="shared" si="1"/>
        <v>44564</v>
      </c>
      <c r="G20" s="245">
        <f t="shared" si="0"/>
        <v>44564</v>
      </c>
      <c r="H20" s="246"/>
    </row>
    <row r="21" spans="2:8" ht="18.75">
      <c r="B21" s="242">
        <v>44319</v>
      </c>
      <c r="C21" s="243" t="s">
        <v>380</v>
      </c>
      <c r="D21" s="243" t="s">
        <v>384</v>
      </c>
      <c r="F21" s="244">
        <f t="shared" si="1"/>
        <v>44786</v>
      </c>
      <c r="G21" s="245">
        <f t="shared" si="0"/>
        <v>44786</v>
      </c>
      <c r="H21" s="246"/>
    </row>
    <row r="22" spans="2:8" ht="34.9" customHeight="1">
      <c r="B22" s="242">
        <v>44320</v>
      </c>
      <c r="C22" s="243" t="s">
        <v>383</v>
      </c>
      <c r="D22" s="243" t="s">
        <v>386</v>
      </c>
      <c r="F22" s="244">
        <f t="shared" si="1"/>
        <v>44787</v>
      </c>
      <c r="G22" s="245">
        <f t="shared" si="0"/>
        <v>44787</v>
      </c>
      <c r="H22" s="246"/>
    </row>
    <row r="23" spans="2:8" ht="34.9" customHeight="1">
      <c r="B23" s="242">
        <v>44321</v>
      </c>
      <c r="C23" s="243" t="s">
        <v>385</v>
      </c>
      <c r="D23" s="243" t="s">
        <v>377</v>
      </c>
      <c r="F23" s="244">
        <f t="shared" si="1"/>
        <v>44788</v>
      </c>
      <c r="G23" s="245">
        <f t="shared" si="0"/>
        <v>44788</v>
      </c>
      <c r="H23" s="246"/>
    </row>
    <row r="24" spans="2:8" ht="18.75">
      <c r="B24" s="242">
        <v>44399</v>
      </c>
      <c r="C24" s="243" t="s">
        <v>388</v>
      </c>
      <c r="D24" s="243" t="s">
        <v>389</v>
      </c>
      <c r="F24" s="244">
        <f t="shared" si="1"/>
        <v>44924</v>
      </c>
      <c r="G24" s="245">
        <f t="shared" si="0"/>
        <v>44924</v>
      </c>
      <c r="H24" s="246"/>
    </row>
    <row r="25" spans="2:8" ht="18.75">
      <c r="B25" s="242">
        <v>44400</v>
      </c>
      <c r="C25" s="243" t="s">
        <v>390</v>
      </c>
      <c r="D25" s="243" t="s">
        <v>391</v>
      </c>
      <c r="F25" s="244">
        <f t="shared" si="1"/>
        <v>44925</v>
      </c>
      <c r="G25" s="245">
        <f t="shared" si="0"/>
        <v>44925</v>
      </c>
      <c r="H25" s="246"/>
    </row>
    <row r="26" spans="2:8" ht="18.75">
      <c r="B26" s="242">
        <v>44416</v>
      </c>
      <c r="C26" s="243" t="s">
        <v>392</v>
      </c>
      <c r="D26" s="243" t="s">
        <v>381</v>
      </c>
      <c r="F26" s="244">
        <f t="shared" si="1"/>
        <v>44926</v>
      </c>
      <c r="G26" s="245">
        <f t="shared" si="0"/>
        <v>44926</v>
      </c>
      <c r="H26" s="246"/>
    </row>
    <row r="27" spans="2:8" ht="18.75">
      <c r="B27" s="242">
        <v>44417</v>
      </c>
      <c r="C27" s="243" t="s">
        <v>387</v>
      </c>
      <c r="D27" s="243" t="s">
        <v>384</v>
      </c>
      <c r="F27" s="244">
        <f t="shared" si="1"/>
        <v>44927</v>
      </c>
      <c r="G27" s="245">
        <f>F27</f>
        <v>44927</v>
      </c>
      <c r="H27" s="246"/>
    </row>
    <row r="28" spans="2:8" ht="18.75">
      <c r="B28" s="242">
        <v>44459</v>
      </c>
      <c r="C28" s="243" t="s">
        <v>393</v>
      </c>
      <c r="D28" s="243" t="s">
        <v>384</v>
      </c>
      <c r="F28" s="244">
        <f t="shared" si="1"/>
        <v>44928</v>
      </c>
      <c r="G28" s="245">
        <f t="shared" ref="G28:G91" si="2">F28</f>
        <v>44928</v>
      </c>
      <c r="H28" s="246"/>
    </row>
    <row r="29" spans="2:8" ht="18.75">
      <c r="B29" s="242">
        <v>44462</v>
      </c>
      <c r="C29" s="243" t="s">
        <v>394</v>
      </c>
      <c r="D29" s="243" t="s">
        <v>389</v>
      </c>
      <c r="F29" s="244">
        <f t="shared" si="1"/>
        <v>44929</v>
      </c>
      <c r="G29" s="245">
        <f t="shared" si="2"/>
        <v>44929</v>
      </c>
      <c r="H29" s="246"/>
    </row>
    <row r="30" spans="2:8" ht="18.75">
      <c r="B30" s="242">
        <v>44503</v>
      </c>
      <c r="C30" s="243" t="s">
        <v>395</v>
      </c>
      <c r="D30" s="243" t="s">
        <v>377</v>
      </c>
      <c r="F30" s="244">
        <f t="shared" si="1"/>
        <v>45151</v>
      </c>
      <c r="G30" s="245">
        <f t="shared" si="2"/>
        <v>45151</v>
      </c>
      <c r="H30" s="246"/>
    </row>
    <row r="31" spans="2:8" ht="18.75">
      <c r="B31" s="242">
        <v>44523</v>
      </c>
      <c r="C31" s="243" t="s">
        <v>396</v>
      </c>
      <c r="D31" s="243" t="s">
        <v>386</v>
      </c>
      <c r="F31" s="244">
        <f t="shared" si="1"/>
        <v>45152</v>
      </c>
      <c r="G31" s="245">
        <f t="shared" si="2"/>
        <v>45152</v>
      </c>
      <c r="H31" s="246"/>
    </row>
    <row r="32" spans="2:8" ht="18.75">
      <c r="B32" s="242">
        <v>44562</v>
      </c>
      <c r="C32" s="243" t="s">
        <v>397</v>
      </c>
      <c r="D32" s="243" t="s">
        <v>402</v>
      </c>
      <c r="F32" s="244">
        <f t="shared" si="1"/>
        <v>45153</v>
      </c>
      <c r="G32" s="245">
        <f t="shared" si="2"/>
        <v>45153</v>
      </c>
      <c r="H32" s="246"/>
    </row>
    <row r="33" spans="2:8" ht="18.75">
      <c r="B33" s="242">
        <v>44571</v>
      </c>
      <c r="C33" s="243" t="s">
        <v>398</v>
      </c>
      <c r="D33" s="243" t="s">
        <v>384</v>
      </c>
      <c r="F33" s="244">
        <f t="shared" si="1"/>
        <v>45289</v>
      </c>
      <c r="G33" s="245">
        <f t="shared" si="2"/>
        <v>45289</v>
      </c>
      <c r="H33" s="246"/>
    </row>
    <row r="34" spans="2:8" ht="18.75">
      <c r="B34" s="242">
        <v>44603</v>
      </c>
      <c r="C34" s="243" t="s">
        <v>399</v>
      </c>
      <c r="D34" s="243" t="s">
        <v>391</v>
      </c>
      <c r="F34" s="244">
        <f t="shared" si="1"/>
        <v>45290</v>
      </c>
      <c r="G34" s="245">
        <f t="shared" si="2"/>
        <v>45290</v>
      </c>
      <c r="H34" s="246"/>
    </row>
    <row r="35" spans="2:8" ht="18.75">
      <c r="B35" s="242">
        <v>44615</v>
      </c>
      <c r="C35" s="243" t="s">
        <v>400</v>
      </c>
      <c r="D35" s="243" t="s">
        <v>377</v>
      </c>
      <c r="F35" s="244">
        <f t="shared" si="1"/>
        <v>45291</v>
      </c>
      <c r="G35" s="245">
        <f t="shared" si="2"/>
        <v>45291</v>
      </c>
      <c r="H35" s="246"/>
    </row>
    <row r="36" spans="2:8" ht="18.75">
      <c r="B36" s="242">
        <v>44641</v>
      </c>
      <c r="C36" s="243" t="s">
        <v>401</v>
      </c>
      <c r="D36" s="243" t="s">
        <v>384</v>
      </c>
      <c r="F36" s="244">
        <f t="shared" si="1"/>
        <v>45292</v>
      </c>
      <c r="G36" s="245">
        <f t="shared" si="2"/>
        <v>45292</v>
      </c>
      <c r="H36" s="246"/>
    </row>
    <row r="37" spans="2:8" ht="18.75">
      <c r="B37" s="242">
        <v>44680</v>
      </c>
      <c r="C37" s="243" t="s">
        <v>376</v>
      </c>
      <c r="D37" s="243" t="s">
        <v>391</v>
      </c>
      <c r="F37" s="244">
        <f t="shared" si="1"/>
        <v>45293</v>
      </c>
      <c r="G37" s="245">
        <f t="shared" si="2"/>
        <v>45293</v>
      </c>
      <c r="H37" s="246"/>
    </row>
    <row r="38" spans="2:8" ht="18.75">
      <c r="B38" s="242">
        <v>44684</v>
      </c>
      <c r="C38" s="243" t="s">
        <v>380</v>
      </c>
      <c r="D38" s="243" t="s">
        <v>386</v>
      </c>
      <c r="F38" s="244">
        <f t="shared" si="1"/>
        <v>45294</v>
      </c>
      <c r="G38" s="245">
        <f t="shared" si="2"/>
        <v>45294</v>
      </c>
      <c r="H38" s="246"/>
    </row>
    <row r="39" spans="2:8" ht="18.75">
      <c r="B39" s="242">
        <v>44685</v>
      </c>
      <c r="C39" s="243" t="s">
        <v>383</v>
      </c>
      <c r="D39" s="243" t="s">
        <v>377</v>
      </c>
      <c r="F39" s="244">
        <f t="shared" si="1"/>
        <v>45517</v>
      </c>
      <c r="G39" s="245">
        <f t="shared" si="2"/>
        <v>45517</v>
      </c>
      <c r="H39" s="246"/>
    </row>
    <row r="40" spans="2:8" ht="18.75">
      <c r="B40" s="242">
        <v>44686</v>
      </c>
      <c r="C40" s="243" t="s">
        <v>385</v>
      </c>
      <c r="D40" s="243" t="s">
        <v>389</v>
      </c>
      <c r="F40" s="244">
        <f t="shared" si="1"/>
        <v>45518</v>
      </c>
      <c r="G40" s="245">
        <f t="shared" si="2"/>
        <v>45518</v>
      </c>
      <c r="H40" s="246"/>
    </row>
    <row r="41" spans="2:8" ht="18.75">
      <c r="B41" s="242">
        <v>44760</v>
      </c>
      <c r="C41" s="243" t="s">
        <v>388</v>
      </c>
      <c r="D41" s="243" t="s">
        <v>384</v>
      </c>
      <c r="F41" s="244">
        <f t="shared" si="1"/>
        <v>45519</v>
      </c>
      <c r="G41" s="245">
        <f t="shared" si="2"/>
        <v>45519</v>
      </c>
      <c r="H41" s="246"/>
    </row>
    <row r="42" spans="2:8" ht="18.75">
      <c r="B42" s="242">
        <v>44784</v>
      </c>
      <c r="C42" s="243" t="s">
        <v>392</v>
      </c>
      <c r="D42" s="243" t="s">
        <v>389</v>
      </c>
      <c r="F42" s="244">
        <f t="shared" si="1"/>
        <v>45655</v>
      </c>
      <c r="G42" s="245">
        <f t="shared" si="2"/>
        <v>45655</v>
      </c>
      <c r="H42" s="246"/>
    </row>
    <row r="43" spans="2:8" ht="18.75">
      <c r="B43" s="242">
        <v>44823</v>
      </c>
      <c r="C43" s="243" t="s">
        <v>393</v>
      </c>
      <c r="D43" s="243" t="s">
        <v>384</v>
      </c>
      <c r="F43" s="244">
        <f t="shared" si="1"/>
        <v>45656</v>
      </c>
      <c r="G43" s="245">
        <f t="shared" si="2"/>
        <v>45656</v>
      </c>
      <c r="H43" s="246"/>
    </row>
    <row r="44" spans="2:8" ht="18.75">
      <c r="B44" s="242">
        <v>44827</v>
      </c>
      <c r="C44" s="243" t="s">
        <v>394</v>
      </c>
      <c r="D44" s="243" t="s">
        <v>391</v>
      </c>
      <c r="F44" s="244">
        <f t="shared" si="1"/>
        <v>45657</v>
      </c>
      <c r="G44" s="245">
        <f t="shared" si="2"/>
        <v>45657</v>
      </c>
      <c r="H44" s="246"/>
    </row>
    <row r="45" spans="2:8" ht="18.75">
      <c r="B45" s="242">
        <v>44844</v>
      </c>
      <c r="C45" s="243" t="s">
        <v>390</v>
      </c>
      <c r="D45" s="243" t="s">
        <v>384</v>
      </c>
      <c r="F45" s="244">
        <f t="shared" si="1"/>
        <v>45658</v>
      </c>
      <c r="G45" s="245">
        <f t="shared" si="2"/>
        <v>45658</v>
      </c>
      <c r="H45" s="246"/>
    </row>
    <row r="46" spans="2:8" ht="18.75">
      <c r="B46" s="242">
        <v>44868</v>
      </c>
      <c r="C46" s="243" t="s">
        <v>395</v>
      </c>
      <c r="D46" s="243" t="s">
        <v>389</v>
      </c>
      <c r="F46" s="244">
        <f t="shared" si="1"/>
        <v>45659</v>
      </c>
      <c r="G46" s="245">
        <f t="shared" si="2"/>
        <v>45659</v>
      </c>
      <c r="H46" s="246"/>
    </row>
    <row r="47" spans="2:8" ht="18.75">
      <c r="B47" s="242">
        <v>44888</v>
      </c>
      <c r="C47" s="243" t="s">
        <v>396</v>
      </c>
      <c r="D47" s="243" t="s">
        <v>377</v>
      </c>
      <c r="F47" s="244">
        <f t="shared" si="1"/>
        <v>45660</v>
      </c>
      <c r="G47" s="245">
        <f t="shared" si="2"/>
        <v>45660</v>
      </c>
      <c r="H47" s="246"/>
    </row>
    <row r="48" spans="2:8" ht="18.75">
      <c r="B48" s="242">
        <v>44927</v>
      </c>
      <c r="C48" s="243" t="s">
        <v>397</v>
      </c>
      <c r="D48" s="243" t="s">
        <v>381</v>
      </c>
      <c r="F48" s="244">
        <f t="shared" si="1"/>
        <v>45882</v>
      </c>
      <c r="G48" s="245">
        <f t="shared" si="2"/>
        <v>45882</v>
      </c>
      <c r="H48" s="246"/>
    </row>
    <row r="49" spans="2:8" ht="18.75">
      <c r="B49" s="242">
        <v>44928</v>
      </c>
      <c r="C49" s="243" t="s">
        <v>387</v>
      </c>
      <c r="D49" s="243" t="s">
        <v>384</v>
      </c>
      <c r="F49" s="244">
        <f t="shared" si="1"/>
        <v>45883</v>
      </c>
      <c r="G49" s="245">
        <f t="shared" si="2"/>
        <v>45883</v>
      </c>
      <c r="H49" s="246"/>
    </row>
    <row r="50" spans="2:8" ht="18.75">
      <c r="B50" s="242">
        <v>44935</v>
      </c>
      <c r="C50" s="243" t="s">
        <v>398</v>
      </c>
      <c r="D50" s="243" t="s">
        <v>384</v>
      </c>
      <c r="F50" s="244">
        <f t="shared" si="1"/>
        <v>45884</v>
      </c>
      <c r="G50" s="245">
        <f t="shared" si="2"/>
        <v>45884</v>
      </c>
      <c r="H50" s="246"/>
    </row>
    <row r="51" spans="2:8" ht="18.75">
      <c r="B51" s="242">
        <v>44968</v>
      </c>
      <c r="C51" s="243" t="s">
        <v>399</v>
      </c>
      <c r="D51" s="243" t="s">
        <v>402</v>
      </c>
      <c r="F51" s="244">
        <f t="shared" si="1"/>
        <v>46020</v>
      </c>
      <c r="G51" s="245">
        <f t="shared" si="2"/>
        <v>46020</v>
      </c>
      <c r="H51" s="246"/>
    </row>
    <row r="52" spans="2:8" ht="18.75">
      <c r="B52" s="242">
        <v>44980</v>
      </c>
      <c r="C52" s="243" t="s">
        <v>400</v>
      </c>
      <c r="D52" s="243" t="s">
        <v>389</v>
      </c>
      <c r="F52" s="244">
        <f t="shared" si="1"/>
        <v>46021</v>
      </c>
      <c r="G52" s="245">
        <f t="shared" si="2"/>
        <v>46021</v>
      </c>
      <c r="H52" s="246"/>
    </row>
    <row r="53" spans="2:8" ht="18.75">
      <c r="B53" s="242">
        <v>45006</v>
      </c>
      <c r="C53" s="243" t="s">
        <v>401</v>
      </c>
      <c r="D53" s="243" t="s">
        <v>386</v>
      </c>
      <c r="F53" s="244">
        <f t="shared" si="1"/>
        <v>46022</v>
      </c>
      <c r="G53" s="245">
        <f t="shared" si="2"/>
        <v>46022</v>
      </c>
      <c r="H53" s="246"/>
    </row>
    <row r="54" spans="2:8" ht="18.75">
      <c r="B54" s="242">
        <v>45045</v>
      </c>
      <c r="C54" s="243" t="s">
        <v>376</v>
      </c>
      <c r="D54" s="243" t="s">
        <v>402</v>
      </c>
      <c r="F54" s="244">
        <f t="shared" si="1"/>
        <v>46023</v>
      </c>
      <c r="G54" s="245">
        <f t="shared" si="2"/>
        <v>46023</v>
      </c>
      <c r="H54" s="246"/>
    </row>
    <row r="55" spans="2:8" ht="18.75">
      <c r="B55" s="242">
        <v>45049</v>
      </c>
      <c r="C55" s="243" t="s">
        <v>380</v>
      </c>
      <c r="D55" s="243" t="s">
        <v>377</v>
      </c>
      <c r="F55" s="244">
        <f t="shared" si="1"/>
        <v>46024</v>
      </c>
      <c r="G55" s="245">
        <f t="shared" si="2"/>
        <v>46024</v>
      </c>
      <c r="H55" s="246"/>
    </row>
    <row r="56" spans="2:8" ht="18.75">
      <c r="B56" s="242">
        <v>45050</v>
      </c>
      <c r="C56" s="243" t="s">
        <v>383</v>
      </c>
      <c r="D56" s="243" t="s">
        <v>389</v>
      </c>
      <c r="F56" s="244">
        <f t="shared" si="1"/>
        <v>46025</v>
      </c>
      <c r="G56" s="245">
        <f t="shared" si="2"/>
        <v>46025</v>
      </c>
      <c r="H56" s="246"/>
    </row>
    <row r="57" spans="2:8" ht="18.75">
      <c r="B57" s="242">
        <v>45051</v>
      </c>
      <c r="C57" s="243" t="s">
        <v>385</v>
      </c>
      <c r="D57" s="243" t="s">
        <v>391</v>
      </c>
      <c r="F57" s="244">
        <f t="shared" si="1"/>
        <v>46247</v>
      </c>
      <c r="G57" s="245">
        <f t="shared" si="2"/>
        <v>46247</v>
      </c>
      <c r="H57" s="246"/>
    </row>
    <row r="58" spans="2:8" ht="18.75">
      <c r="B58" s="242">
        <v>45124</v>
      </c>
      <c r="C58" s="243" t="s">
        <v>388</v>
      </c>
      <c r="D58" s="243" t="s">
        <v>384</v>
      </c>
      <c r="F58" s="244">
        <f t="shared" si="1"/>
        <v>46248</v>
      </c>
      <c r="G58" s="245">
        <f t="shared" si="2"/>
        <v>46248</v>
      </c>
      <c r="H58" s="246"/>
    </row>
    <row r="59" spans="2:8" ht="18.75">
      <c r="B59" s="242">
        <v>45149</v>
      </c>
      <c r="C59" s="243" t="s">
        <v>392</v>
      </c>
      <c r="D59" s="243" t="s">
        <v>391</v>
      </c>
      <c r="F59" s="244">
        <f t="shared" si="1"/>
        <v>46249</v>
      </c>
      <c r="G59" s="245">
        <f t="shared" si="2"/>
        <v>46249</v>
      </c>
      <c r="H59" s="246"/>
    </row>
    <row r="60" spans="2:8" ht="18.75">
      <c r="B60" s="242">
        <v>45187</v>
      </c>
      <c r="C60" s="243" t="s">
        <v>393</v>
      </c>
      <c r="D60" s="243" t="s">
        <v>384</v>
      </c>
      <c r="F60" s="244">
        <f t="shared" si="1"/>
        <v>46385</v>
      </c>
      <c r="G60" s="245">
        <f t="shared" si="2"/>
        <v>46385</v>
      </c>
      <c r="H60" s="246"/>
    </row>
    <row r="61" spans="2:8" ht="18.75">
      <c r="B61" s="242">
        <v>45192</v>
      </c>
      <c r="C61" s="243" t="s">
        <v>394</v>
      </c>
      <c r="D61" s="243" t="s">
        <v>402</v>
      </c>
      <c r="F61" s="244">
        <f t="shared" si="1"/>
        <v>46386</v>
      </c>
      <c r="G61" s="245">
        <f t="shared" si="2"/>
        <v>46386</v>
      </c>
      <c r="H61" s="246"/>
    </row>
    <row r="62" spans="2:8" ht="18.75">
      <c r="B62" s="242">
        <v>45208</v>
      </c>
      <c r="C62" s="243" t="s">
        <v>390</v>
      </c>
      <c r="D62" s="243" t="s">
        <v>384</v>
      </c>
      <c r="F62" s="244">
        <f t="shared" si="1"/>
        <v>46387</v>
      </c>
      <c r="G62" s="245">
        <f t="shared" si="2"/>
        <v>46387</v>
      </c>
      <c r="H62" s="246"/>
    </row>
    <row r="63" spans="2:8" ht="18.75">
      <c r="B63" s="242">
        <v>45233</v>
      </c>
      <c r="C63" s="243" t="s">
        <v>395</v>
      </c>
      <c r="D63" s="243" t="s">
        <v>391</v>
      </c>
      <c r="F63" s="244">
        <f t="shared" si="1"/>
        <v>46388</v>
      </c>
      <c r="G63" s="245">
        <f t="shared" si="2"/>
        <v>46388</v>
      </c>
      <c r="H63" s="246"/>
    </row>
    <row r="64" spans="2:8" ht="18.75">
      <c r="B64" s="242">
        <v>45253</v>
      </c>
      <c r="C64" s="243" t="s">
        <v>396</v>
      </c>
      <c r="D64" s="243" t="s">
        <v>389</v>
      </c>
      <c r="F64" s="244">
        <f t="shared" si="1"/>
        <v>46389</v>
      </c>
      <c r="G64" s="245">
        <f t="shared" si="2"/>
        <v>46389</v>
      </c>
      <c r="H64" s="246"/>
    </row>
    <row r="65" spans="2:8" ht="18.75">
      <c r="B65" s="242">
        <v>45292</v>
      </c>
      <c r="C65" s="243" t="s">
        <v>397</v>
      </c>
      <c r="D65" s="243" t="s">
        <v>384</v>
      </c>
      <c r="F65" s="244">
        <f t="shared" si="1"/>
        <v>46390</v>
      </c>
      <c r="G65" s="245">
        <f t="shared" si="2"/>
        <v>46390</v>
      </c>
      <c r="H65" s="246"/>
    </row>
    <row r="66" spans="2:8" ht="18.75">
      <c r="B66" s="242">
        <v>45299</v>
      </c>
      <c r="C66" s="243" t="s">
        <v>398</v>
      </c>
      <c r="D66" s="243" t="s">
        <v>384</v>
      </c>
      <c r="F66" s="244">
        <f t="shared" si="1"/>
        <v>46612</v>
      </c>
      <c r="G66" s="245">
        <f t="shared" si="2"/>
        <v>46612</v>
      </c>
      <c r="H66" s="246"/>
    </row>
    <row r="67" spans="2:8" ht="18.75">
      <c r="B67" s="242">
        <v>45333</v>
      </c>
      <c r="C67" s="243" t="s">
        <v>399</v>
      </c>
      <c r="D67" s="243" t="s">
        <v>381</v>
      </c>
      <c r="F67" s="244">
        <f t="shared" si="1"/>
        <v>46613</v>
      </c>
      <c r="G67" s="245">
        <f t="shared" si="2"/>
        <v>46613</v>
      </c>
      <c r="H67" s="246"/>
    </row>
    <row r="68" spans="2:8" ht="18.75">
      <c r="B68" s="242">
        <v>45334</v>
      </c>
      <c r="C68" s="243" t="s">
        <v>387</v>
      </c>
      <c r="D68" s="243" t="s">
        <v>384</v>
      </c>
      <c r="F68" s="244">
        <f t="shared" si="1"/>
        <v>46614</v>
      </c>
      <c r="G68" s="245">
        <f t="shared" si="2"/>
        <v>46614</v>
      </c>
      <c r="H68" s="246"/>
    </row>
    <row r="69" spans="2:8" ht="18.75">
      <c r="B69" s="242">
        <v>45345</v>
      </c>
      <c r="C69" s="243" t="s">
        <v>400</v>
      </c>
      <c r="D69" s="243" t="s">
        <v>391</v>
      </c>
      <c r="F69" s="244">
        <f t="shared" si="1"/>
        <v>46750</v>
      </c>
      <c r="G69" s="245">
        <f t="shared" si="2"/>
        <v>46750</v>
      </c>
      <c r="H69" s="246"/>
    </row>
    <row r="70" spans="2:8" ht="18.75">
      <c r="B70" s="250">
        <v>45371</v>
      </c>
      <c r="C70" s="251" t="s">
        <v>401</v>
      </c>
      <c r="D70" s="251" t="s">
        <v>377</v>
      </c>
      <c r="F70" s="244">
        <f t="shared" si="1"/>
        <v>46751</v>
      </c>
      <c r="G70" s="245">
        <f t="shared" si="2"/>
        <v>46751</v>
      </c>
      <c r="H70" s="246"/>
    </row>
    <row r="71" spans="2:8" ht="18.75">
      <c r="B71" s="252">
        <v>45411</v>
      </c>
      <c r="C71" s="253" t="s">
        <v>376</v>
      </c>
      <c r="D71" s="253" t="s">
        <v>384</v>
      </c>
      <c r="F71" s="244">
        <f t="shared" si="1"/>
        <v>46752</v>
      </c>
      <c r="G71" s="245">
        <f t="shared" si="2"/>
        <v>46752</v>
      </c>
      <c r="H71" s="246"/>
    </row>
    <row r="72" spans="2:8" ht="18.75">
      <c r="B72" s="242">
        <v>45415</v>
      </c>
      <c r="C72" s="243" t="s">
        <v>380</v>
      </c>
      <c r="D72" s="243" t="s">
        <v>391</v>
      </c>
      <c r="F72" s="244">
        <f t="shared" si="1"/>
        <v>46753</v>
      </c>
      <c r="G72" s="245">
        <f t="shared" si="2"/>
        <v>46753</v>
      </c>
      <c r="H72" s="246"/>
    </row>
    <row r="73" spans="2:8" ht="18.75">
      <c r="B73" s="242">
        <v>45416</v>
      </c>
      <c r="C73" s="243" t="s">
        <v>383</v>
      </c>
      <c r="D73" s="243" t="s">
        <v>402</v>
      </c>
      <c r="F73" s="244">
        <f t="shared" si="1"/>
        <v>46754</v>
      </c>
      <c r="G73" s="245">
        <f t="shared" si="2"/>
        <v>46754</v>
      </c>
      <c r="H73" s="246"/>
    </row>
    <row r="74" spans="2:8" ht="18.75">
      <c r="B74" s="242">
        <v>45417</v>
      </c>
      <c r="C74" s="243" t="s">
        <v>385</v>
      </c>
      <c r="D74" s="243" t="s">
        <v>381</v>
      </c>
      <c r="F74" s="244">
        <f t="shared" si="1"/>
        <v>46755</v>
      </c>
      <c r="G74" s="245">
        <f t="shared" si="2"/>
        <v>46755</v>
      </c>
      <c r="H74" s="246"/>
    </row>
    <row r="75" spans="2:8" ht="18.75">
      <c r="B75" s="242">
        <v>45418</v>
      </c>
      <c r="C75" s="243" t="s">
        <v>387</v>
      </c>
      <c r="D75" s="243" t="s">
        <v>384</v>
      </c>
      <c r="F75" s="244">
        <f t="shared" si="1"/>
        <v>46978</v>
      </c>
      <c r="G75" s="245">
        <f t="shared" si="2"/>
        <v>46978</v>
      </c>
      <c r="H75" s="246"/>
    </row>
    <row r="76" spans="2:8" ht="18.75">
      <c r="B76" s="242">
        <v>45488</v>
      </c>
      <c r="C76" s="243" t="s">
        <v>388</v>
      </c>
      <c r="D76" s="243" t="s">
        <v>384</v>
      </c>
      <c r="F76" s="244">
        <f t="shared" si="1"/>
        <v>46979</v>
      </c>
      <c r="G76" s="245">
        <f t="shared" si="2"/>
        <v>46979</v>
      </c>
      <c r="H76" s="246"/>
    </row>
    <row r="77" spans="2:8" ht="18.75">
      <c r="B77" s="242">
        <v>45515</v>
      </c>
      <c r="C77" s="243" t="s">
        <v>392</v>
      </c>
      <c r="D77" s="243" t="s">
        <v>381</v>
      </c>
      <c r="F77" s="244">
        <f t="shared" ref="F77:F140" si="3">EDATE(F68,12)</f>
        <v>46980</v>
      </c>
      <c r="G77" s="245">
        <f t="shared" si="2"/>
        <v>46980</v>
      </c>
      <c r="H77" s="246"/>
    </row>
    <row r="78" spans="2:8" ht="18.75">
      <c r="B78" s="242">
        <v>45516</v>
      </c>
      <c r="C78" s="243" t="s">
        <v>387</v>
      </c>
      <c r="D78" s="243" t="s">
        <v>384</v>
      </c>
      <c r="F78" s="244">
        <f t="shared" si="3"/>
        <v>47116</v>
      </c>
      <c r="G78" s="245">
        <f t="shared" si="2"/>
        <v>47116</v>
      </c>
      <c r="H78" s="246"/>
    </row>
    <row r="79" spans="2:8" ht="18.75">
      <c r="B79" s="242">
        <v>45551</v>
      </c>
      <c r="C79" s="243" t="s">
        <v>393</v>
      </c>
      <c r="D79" s="243" t="s">
        <v>384</v>
      </c>
      <c r="F79" s="244">
        <f t="shared" si="3"/>
        <v>47117</v>
      </c>
      <c r="G79" s="245">
        <f t="shared" si="2"/>
        <v>47117</v>
      </c>
      <c r="H79" s="246"/>
    </row>
    <row r="80" spans="2:8" ht="18.75">
      <c r="B80" s="250">
        <v>45557</v>
      </c>
      <c r="C80" s="251" t="s">
        <v>394</v>
      </c>
      <c r="D80" s="251" t="s">
        <v>381</v>
      </c>
      <c r="F80" s="244">
        <f t="shared" si="3"/>
        <v>47118</v>
      </c>
      <c r="G80" s="245">
        <f t="shared" si="2"/>
        <v>47118</v>
      </c>
      <c r="H80" s="246"/>
    </row>
    <row r="81" spans="2:8" ht="18.75">
      <c r="B81" s="242">
        <v>45558</v>
      </c>
      <c r="C81" s="243" t="s">
        <v>387</v>
      </c>
      <c r="D81" s="243" t="s">
        <v>384</v>
      </c>
      <c r="F81" s="244">
        <f t="shared" si="3"/>
        <v>47119</v>
      </c>
      <c r="G81" s="245">
        <f t="shared" si="2"/>
        <v>47119</v>
      </c>
      <c r="H81" s="246"/>
    </row>
    <row r="82" spans="2:8" ht="18.75">
      <c r="B82" s="242">
        <v>45579</v>
      </c>
      <c r="C82" s="243" t="s">
        <v>390</v>
      </c>
      <c r="D82" s="243" t="s">
        <v>384</v>
      </c>
      <c r="F82" s="244">
        <f t="shared" si="3"/>
        <v>47120</v>
      </c>
      <c r="G82" s="245">
        <f t="shared" si="2"/>
        <v>47120</v>
      </c>
      <c r="H82" s="246"/>
    </row>
    <row r="83" spans="2:8" ht="18.75">
      <c r="B83" s="242">
        <v>45599</v>
      </c>
      <c r="C83" s="243" t="s">
        <v>395</v>
      </c>
      <c r="D83" s="243" t="s">
        <v>381</v>
      </c>
      <c r="F83" s="244">
        <f t="shared" si="3"/>
        <v>47121</v>
      </c>
      <c r="G83" s="245">
        <f t="shared" si="2"/>
        <v>47121</v>
      </c>
      <c r="H83" s="246"/>
    </row>
    <row r="84" spans="2:8" ht="18.75">
      <c r="B84" s="242">
        <v>45600</v>
      </c>
      <c r="C84" s="243" t="s">
        <v>387</v>
      </c>
      <c r="D84" s="243" t="s">
        <v>384</v>
      </c>
      <c r="F84" s="244">
        <f t="shared" si="3"/>
        <v>47343</v>
      </c>
      <c r="G84" s="245">
        <f t="shared" si="2"/>
        <v>47343</v>
      </c>
      <c r="H84" s="246"/>
    </row>
    <row r="85" spans="2:8" ht="18.75">
      <c r="B85" s="242">
        <v>45619</v>
      </c>
      <c r="C85" s="243" t="s">
        <v>396</v>
      </c>
      <c r="D85" s="243" t="s">
        <v>402</v>
      </c>
      <c r="F85" s="244">
        <f t="shared" si="3"/>
        <v>47344</v>
      </c>
      <c r="G85" s="245">
        <f t="shared" si="2"/>
        <v>47344</v>
      </c>
      <c r="H85" s="246"/>
    </row>
    <row r="86" spans="2:8" ht="18.75">
      <c r="B86" s="242">
        <v>45658</v>
      </c>
      <c r="C86" s="243" t="s">
        <v>397</v>
      </c>
      <c r="D86" s="243" t="s">
        <v>377</v>
      </c>
      <c r="F86" s="244">
        <f t="shared" si="3"/>
        <v>47345</v>
      </c>
      <c r="G86" s="245">
        <f t="shared" si="2"/>
        <v>47345</v>
      </c>
      <c r="H86" s="246"/>
    </row>
    <row r="87" spans="2:8" ht="18.75">
      <c r="B87" s="242">
        <v>45670</v>
      </c>
      <c r="C87" s="243" t="s">
        <v>398</v>
      </c>
      <c r="D87" s="243" t="s">
        <v>384</v>
      </c>
      <c r="F87" s="244">
        <f t="shared" si="3"/>
        <v>47481</v>
      </c>
      <c r="G87" s="245">
        <f t="shared" si="2"/>
        <v>47481</v>
      </c>
      <c r="H87" s="246"/>
    </row>
    <row r="88" spans="2:8" ht="18.75">
      <c r="B88" s="242">
        <v>45699</v>
      </c>
      <c r="C88" s="243" t="s">
        <v>399</v>
      </c>
      <c r="D88" s="243" t="s">
        <v>386</v>
      </c>
      <c r="F88" s="244">
        <f t="shared" si="3"/>
        <v>47482</v>
      </c>
      <c r="G88" s="245">
        <f t="shared" si="2"/>
        <v>47482</v>
      </c>
      <c r="H88" s="246"/>
    </row>
    <row r="89" spans="2:8" ht="18.75">
      <c r="B89" s="242">
        <v>45711</v>
      </c>
      <c r="C89" s="243" t="s">
        <v>400</v>
      </c>
      <c r="D89" s="243" t="s">
        <v>381</v>
      </c>
      <c r="F89" s="244">
        <f t="shared" si="3"/>
        <v>47483</v>
      </c>
      <c r="G89" s="245">
        <f t="shared" si="2"/>
        <v>47483</v>
      </c>
      <c r="H89" s="246"/>
    </row>
    <row r="90" spans="2:8" ht="18.75">
      <c r="B90" s="242">
        <v>45712</v>
      </c>
      <c r="C90" s="243" t="s">
        <v>387</v>
      </c>
      <c r="D90" s="243" t="s">
        <v>384</v>
      </c>
      <c r="F90" s="244">
        <f t="shared" si="3"/>
        <v>47484</v>
      </c>
      <c r="G90" s="245">
        <f t="shared" si="2"/>
        <v>47484</v>
      </c>
      <c r="H90" s="246"/>
    </row>
    <row r="91" spans="2:8" ht="18.75">
      <c r="B91" s="242">
        <v>45736</v>
      </c>
      <c r="C91" s="243" t="s">
        <v>401</v>
      </c>
      <c r="D91" s="243" t="s">
        <v>389</v>
      </c>
      <c r="F91" s="244">
        <f t="shared" si="3"/>
        <v>47485</v>
      </c>
      <c r="G91" s="245">
        <f t="shared" si="2"/>
        <v>47485</v>
      </c>
      <c r="H91" s="246"/>
    </row>
    <row r="92" spans="2:8" ht="18.75">
      <c r="B92" s="242">
        <v>45776</v>
      </c>
      <c r="C92" s="243" t="s">
        <v>376</v>
      </c>
      <c r="D92" s="243" t="s">
        <v>386</v>
      </c>
      <c r="F92" s="244">
        <f t="shared" si="3"/>
        <v>47486</v>
      </c>
      <c r="G92" s="245">
        <f t="shared" ref="G92:G155" si="4">F92</f>
        <v>47486</v>
      </c>
      <c r="H92" s="246"/>
    </row>
    <row r="93" spans="2:8" ht="18.75">
      <c r="B93" s="242">
        <v>45780</v>
      </c>
      <c r="C93" s="243" t="s">
        <v>380</v>
      </c>
      <c r="D93" s="243" t="s">
        <v>402</v>
      </c>
      <c r="F93" s="244">
        <f t="shared" si="3"/>
        <v>47708</v>
      </c>
      <c r="G93" s="245">
        <f t="shared" si="4"/>
        <v>47708</v>
      </c>
      <c r="H93" s="246"/>
    </row>
    <row r="94" spans="2:8" ht="18.75">
      <c r="B94" s="242">
        <v>45781</v>
      </c>
      <c r="C94" s="243" t="s">
        <v>383</v>
      </c>
      <c r="D94" s="243" t="s">
        <v>381</v>
      </c>
      <c r="F94" s="244">
        <f t="shared" si="3"/>
        <v>47709</v>
      </c>
      <c r="G94" s="245">
        <f t="shared" si="4"/>
        <v>47709</v>
      </c>
      <c r="H94" s="246"/>
    </row>
    <row r="95" spans="2:8" ht="18.75">
      <c r="B95" s="242">
        <v>45782</v>
      </c>
      <c r="C95" s="243" t="s">
        <v>385</v>
      </c>
      <c r="D95" s="243" t="s">
        <v>384</v>
      </c>
      <c r="F95" s="244">
        <f t="shared" si="3"/>
        <v>47710</v>
      </c>
      <c r="G95" s="245">
        <f t="shared" si="4"/>
        <v>47710</v>
      </c>
      <c r="H95" s="246"/>
    </row>
    <row r="96" spans="2:8" ht="18.75">
      <c r="B96" s="242">
        <v>45783</v>
      </c>
      <c r="C96" s="243" t="s">
        <v>387</v>
      </c>
      <c r="D96" s="243" t="s">
        <v>386</v>
      </c>
      <c r="F96" s="244">
        <f t="shared" si="3"/>
        <v>47846</v>
      </c>
      <c r="G96" s="245">
        <f t="shared" si="4"/>
        <v>47846</v>
      </c>
      <c r="H96" s="246"/>
    </row>
    <row r="97" spans="2:8" ht="18.75">
      <c r="B97" s="242">
        <v>45859</v>
      </c>
      <c r="C97" s="243" t="s">
        <v>388</v>
      </c>
      <c r="D97" s="243" t="s">
        <v>384</v>
      </c>
      <c r="F97" s="244">
        <f t="shared" si="3"/>
        <v>47847</v>
      </c>
      <c r="G97" s="245">
        <f t="shared" si="4"/>
        <v>47847</v>
      </c>
      <c r="H97" s="246"/>
    </row>
    <row r="98" spans="2:8" ht="18.75">
      <c r="B98" s="242">
        <v>45880</v>
      </c>
      <c r="C98" s="243" t="s">
        <v>392</v>
      </c>
      <c r="D98" s="243" t="s">
        <v>384</v>
      </c>
      <c r="F98" s="244">
        <f t="shared" si="3"/>
        <v>47848</v>
      </c>
      <c r="G98" s="245">
        <f t="shared" si="4"/>
        <v>47848</v>
      </c>
      <c r="H98" s="246"/>
    </row>
    <row r="99" spans="2:8" ht="18.75">
      <c r="B99" s="242">
        <v>45915</v>
      </c>
      <c r="C99" s="243" t="s">
        <v>393</v>
      </c>
      <c r="D99" s="243" t="s">
        <v>384</v>
      </c>
      <c r="F99" s="244">
        <f t="shared" si="3"/>
        <v>47849</v>
      </c>
      <c r="G99" s="245">
        <f t="shared" si="4"/>
        <v>47849</v>
      </c>
      <c r="H99" s="246"/>
    </row>
    <row r="100" spans="2:8" ht="18.75">
      <c r="B100" s="242">
        <v>45923</v>
      </c>
      <c r="C100" s="243" t="s">
        <v>394</v>
      </c>
      <c r="D100" s="243" t="s">
        <v>386</v>
      </c>
      <c r="F100" s="244">
        <f t="shared" si="3"/>
        <v>47850</v>
      </c>
      <c r="G100" s="245">
        <f t="shared" si="4"/>
        <v>47850</v>
      </c>
      <c r="H100" s="246"/>
    </row>
    <row r="101" spans="2:8" ht="18.75">
      <c r="B101" s="242">
        <v>45943</v>
      </c>
      <c r="C101" s="243" t="s">
        <v>390</v>
      </c>
      <c r="D101" s="243" t="s">
        <v>384</v>
      </c>
      <c r="F101" s="244">
        <f t="shared" si="3"/>
        <v>47851</v>
      </c>
      <c r="G101" s="245">
        <f t="shared" si="4"/>
        <v>47851</v>
      </c>
      <c r="H101" s="246"/>
    </row>
    <row r="102" spans="2:8" ht="18.75">
      <c r="B102" s="242">
        <v>45964</v>
      </c>
      <c r="C102" s="243" t="s">
        <v>395</v>
      </c>
      <c r="D102" s="243" t="s">
        <v>384</v>
      </c>
      <c r="F102" s="244">
        <f t="shared" si="3"/>
        <v>48073</v>
      </c>
      <c r="G102" s="245">
        <f t="shared" si="4"/>
        <v>48073</v>
      </c>
      <c r="H102" s="246"/>
    </row>
    <row r="103" spans="2:8" ht="18.75">
      <c r="B103" s="242">
        <v>45984</v>
      </c>
      <c r="C103" s="243" t="s">
        <v>396</v>
      </c>
      <c r="D103" s="243" t="s">
        <v>381</v>
      </c>
      <c r="F103" s="244">
        <f t="shared" si="3"/>
        <v>48074</v>
      </c>
      <c r="G103" s="245">
        <f t="shared" si="4"/>
        <v>48074</v>
      </c>
      <c r="H103" s="246"/>
    </row>
    <row r="104" spans="2:8" ht="18.75">
      <c r="B104" s="242">
        <v>45985</v>
      </c>
      <c r="C104" s="243" t="s">
        <v>387</v>
      </c>
      <c r="D104" s="243" t="s">
        <v>384</v>
      </c>
      <c r="F104" s="244">
        <f t="shared" si="3"/>
        <v>48075</v>
      </c>
      <c r="G104" s="245">
        <f t="shared" si="4"/>
        <v>48075</v>
      </c>
      <c r="H104" s="246"/>
    </row>
    <row r="105" spans="2:8" ht="18.75">
      <c r="B105" s="242">
        <v>46023</v>
      </c>
      <c r="C105" s="243" t="s">
        <v>397</v>
      </c>
      <c r="D105" s="243" t="s">
        <v>389</v>
      </c>
      <c r="F105" s="244">
        <f t="shared" si="3"/>
        <v>48211</v>
      </c>
      <c r="G105" s="245">
        <f t="shared" si="4"/>
        <v>48211</v>
      </c>
      <c r="H105" s="246"/>
    </row>
    <row r="106" spans="2:8" ht="18.75">
      <c r="B106" s="242">
        <v>46034</v>
      </c>
      <c r="C106" s="243" t="s">
        <v>398</v>
      </c>
      <c r="D106" s="243" t="s">
        <v>384</v>
      </c>
      <c r="F106" s="244">
        <f t="shared" si="3"/>
        <v>48212</v>
      </c>
      <c r="G106" s="245">
        <f t="shared" si="4"/>
        <v>48212</v>
      </c>
      <c r="H106" s="246"/>
    </row>
    <row r="107" spans="2:8" ht="18.75">
      <c r="B107" s="242">
        <v>46064</v>
      </c>
      <c r="C107" s="243" t="s">
        <v>399</v>
      </c>
      <c r="D107" s="243" t="s">
        <v>377</v>
      </c>
      <c r="F107" s="244">
        <f t="shared" si="3"/>
        <v>48213</v>
      </c>
      <c r="G107" s="245">
        <f t="shared" si="4"/>
        <v>48213</v>
      </c>
      <c r="H107" s="246"/>
    </row>
    <row r="108" spans="2:8" ht="18.75">
      <c r="B108" s="242">
        <v>46076</v>
      </c>
      <c r="C108" s="243" t="s">
        <v>400</v>
      </c>
      <c r="D108" s="243" t="s">
        <v>384</v>
      </c>
      <c r="F108" s="244">
        <f t="shared" si="3"/>
        <v>48214</v>
      </c>
      <c r="G108" s="245">
        <f t="shared" si="4"/>
        <v>48214</v>
      </c>
      <c r="H108" s="246"/>
    </row>
    <row r="109" spans="2:8" ht="18.75">
      <c r="B109" s="242">
        <v>46101</v>
      </c>
      <c r="C109" s="243" t="s">
        <v>401</v>
      </c>
      <c r="D109" s="243" t="s">
        <v>391</v>
      </c>
      <c r="F109" s="244">
        <f t="shared" si="3"/>
        <v>48215</v>
      </c>
      <c r="G109" s="245">
        <f t="shared" si="4"/>
        <v>48215</v>
      </c>
      <c r="H109" s="246"/>
    </row>
    <row r="110" spans="2:8" ht="18.75">
      <c r="B110" s="242">
        <v>46141</v>
      </c>
      <c r="C110" s="243" t="s">
        <v>376</v>
      </c>
      <c r="D110" s="243" t="s">
        <v>377</v>
      </c>
      <c r="F110" s="244">
        <f t="shared" si="3"/>
        <v>48216</v>
      </c>
      <c r="G110" s="245">
        <f t="shared" si="4"/>
        <v>48216</v>
      </c>
      <c r="H110" s="246"/>
    </row>
    <row r="111" spans="2:8" ht="18.75">
      <c r="B111" s="242">
        <v>46145</v>
      </c>
      <c r="C111" s="243" t="s">
        <v>380</v>
      </c>
      <c r="D111" s="243" t="s">
        <v>381</v>
      </c>
      <c r="F111" s="244">
        <f t="shared" si="3"/>
        <v>48439</v>
      </c>
      <c r="G111" s="245">
        <f t="shared" si="4"/>
        <v>48439</v>
      </c>
      <c r="H111" s="246"/>
    </row>
    <row r="112" spans="2:8" ht="18.75">
      <c r="B112" s="242">
        <v>46146</v>
      </c>
      <c r="C112" s="243" t="s">
        <v>383</v>
      </c>
      <c r="D112" s="243" t="s">
        <v>384</v>
      </c>
      <c r="F112" s="244">
        <f t="shared" si="3"/>
        <v>48440</v>
      </c>
      <c r="G112" s="245">
        <f t="shared" si="4"/>
        <v>48440</v>
      </c>
      <c r="H112" s="246"/>
    </row>
    <row r="113" spans="2:8" ht="18.75">
      <c r="B113" s="242">
        <v>46147</v>
      </c>
      <c r="C113" s="243" t="s">
        <v>385</v>
      </c>
      <c r="D113" s="243" t="s">
        <v>386</v>
      </c>
      <c r="F113" s="244">
        <f t="shared" si="3"/>
        <v>48441</v>
      </c>
      <c r="G113" s="245">
        <f t="shared" si="4"/>
        <v>48441</v>
      </c>
      <c r="H113" s="246"/>
    </row>
    <row r="114" spans="2:8" ht="18.75">
      <c r="B114" s="242">
        <v>46148</v>
      </c>
      <c r="C114" s="243" t="s">
        <v>387</v>
      </c>
      <c r="D114" s="243" t="s">
        <v>377</v>
      </c>
      <c r="F114" s="244">
        <f t="shared" si="3"/>
        <v>48577</v>
      </c>
      <c r="G114" s="245">
        <f t="shared" si="4"/>
        <v>48577</v>
      </c>
      <c r="H114" s="246"/>
    </row>
    <row r="115" spans="2:8" ht="18.75">
      <c r="B115" s="242">
        <v>46223</v>
      </c>
      <c r="C115" s="243" t="s">
        <v>388</v>
      </c>
      <c r="D115" s="243" t="s">
        <v>384</v>
      </c>
      <c r="F115" s="244">
        <f t="shared" si="3"/>
        <v>48578</v>
      </c>
      <c r="G115" s="245">
        <f t="shared" si="4"/>
        <v>48578</v>
      </c>
      <c r="H115" s="246"/>
    </row>
    <row r="116" spans="2:8" ht="18.75">
      <c r="B116" s="242">
        <v>46245</v>
      </c>
      <c r="C116" s="243" t="s">
        <v>392</v>
      </c>
      <c r="D116" s="243" t="s">
        <v>386</v>
      </c>
      <c r="F116" s="244">
        <f t="shared" si="3"/>
        <v>48579</v>
      </c>
      <c r="G116" s="245">
        <f t="shared" si="4"/>
        <v>48579</v>
      </c>
      <c r="H116" s="246"/>
    </row>
    <row r="117" spans="2:8" ht="18.75">
      <c r="B117" s="242">
        <v>46286</v>
      </c>
      <c r="C117" s="243" t="s">
        <v>393</v>
      </c>
      <c r="D117" s="243" t="s">
        <v>384</v>
      </c>
      <c r="F117" s="244">
        <f t="shared" si="3"/>
        <v>48580</v>
      </c>
      <c r="G117" s="245">
        <f t="shared" si="4"/>
        <v>48580</v>
      </c>
      <c r="H117" s="246"/>
    </row>
    <row r="118" spans="2:8" ht="18.75">
      <c r="B118" s="242">
        <v>46287</v>
      </c>
      <c r="C118" s="243" t="s">
        <v>403</v>
      </c>
      <c r="D118" s="243" t="s">
        <v>386</v>
      </c>
      <c r="F118" s="244">
        <f t="shared" si="3"/>
        <v>48581</v>
      </c>
      <c r="G118" s="245">
        <f t="shared" si="4"/>
        <v>48581</v>
      </c>
      <c r="H118" s="246"/>
    </row>
    <row r="119" spans="2:8" ht="18.75">
      <c r="B119" s="242">
        <v>46288</v>
      </c>
      <c r="C119" s="243" t="s">
        <v>394</v>
      </c>
      <c r="D119" s="243" t="s">
        <v>377</v>
      </c>
      <c r="F119" s="244">
        <f t="shared" si="3"/>
        <v>48582</v>
      </c>
      <c r="G119" s="245">
        <f t="shared" si="4"/>
        <v>48582</v>
      </c>
      <c r="H119" s="246"/>
    </row>
    <row r="120" spans="2:8" ht="18.75">
      <c r="B120" s="242">
        <v>46307</v>
      </c>
      <c r="C120" s="243" t="s">
        <v>390</v>
      </c>
      <c r="D120" s="243" t="s">
        <v>384</v>
      </c>
      <c r="F120" s="244">
        <f t="shared" si="3"/>
        <v>48804</v>
      </c>
      <c r="G120" s="245">
        <f t="shared" si="4"/>
        <v>48804</v>
      </c>
      <c r="H120" s="246"/>
    </row>
    <row r="121" spans="2:8" ht="18.75">
      <c r="B121" s="242">
        <v>46329</v>
      </c>
      <c r="C121" s="243" t="s">
        <v>395</v>
      </c>
      <c r="D121" s="243" t="s">
        <v>386</v>
      </c>
      <c r="F121" s="244">
        <f t="shared" si="3"/>
        <v>48805</v>
      </c>
      <c r="G121" s="245">
        <f t="shared" si="4"/>
        <v>48805</v>
      </c>
      <c r="H121" s="246"/>
    </row>
    <row r="122" spans="2:8" ht="18.75">
      <c r="B122" s="242">
        <v>46349</v>
      </c>
      <c r="C122" s="243" t="s">
        <v>396</v>
      </c>
      <c r="D122" s="243" t="s">
        <v>384</v>
      </c>
      <c r="F122" s="244">
        <f t="shared" si="3"/>
        <v>48806</v>
      </c>
      <c r="G122" s="245">
        <f t="shared" si="4"/>
        <v>48806</v>
      </c>
      <c r="H122" s="246"/>
    </row>
    <row r="123" spans="2:8" ht="18.75">
      <c r="B123" s="242">
        <v>46388</v>
      </c>
      <c r="C123" s="243" t="s">
        <v>397</v>
      </c>
      <c r="D123" s="243" t="s">
        <v>391</v>
      </c>
      <c r="F123" s="244">
        <f t="shared" si="3"/>
        <v>48942</v>
      </c>
      <c r="G123" s="245">
        <f t="shared" si="4"/>
        <v>48942</v>
      </c>
      <c r="H123" s="246"/>
    </row>
    <row r="124" spans="2:8" ht="18.75">
      <c r="B124" s="242">
        <v>46398</v>
      </c>
      <c r="C124" s="243" t="s">
        <v>398</v>
      </c>
      <c r="D124" s="243" t="s">
        <v>384</v>
      </c>
      <c r="F124" s="244">
        <f t="shared" si="3"/>
        <v>48943</v>
      </c>
      <c r="G124" s="245">
        <f t="shared" si="4"/>
        <v>48943</v>
      </c>
      <c r="H124" s="246"/>
    </row>
    <row r="125" spans="2:8" ht="18.75">
      <c r="B125" s="242">
        <v>46429</v>
      </c>
      <c r="C125" s="243" t="s">
        <v>399</v>
      </c>
      <c r="D125" s="243" t="s">
        <v>389</v>
      </c>
      <c r="F125" s="244">
        <f t="shared" si="3"/>
        <v>48944</v>
      </c>
      <c r="G125" s="245">
        <f t="shared" si="4"/>
        <v>48944</v>
      </c>
      <c r="H125" s="246"/>
    </row>
    <row r="126" spans="2:8" ht="18.75">
      <c r="B126" s="242">
        <v>46441</v>
      </c>
      <c r="C126" s="243" t="s">
        <v>400</v>
      </c>
      <c r="D126" s="243" t="s">
        <v>386</v>
      </c>
      <c r="F126" s="244">
        <f t="shared" si="3"/>
        <v>48945</v>
      </c>
      <c r="G126" s="245">
        <f t="shared" si="4"/>
        <v>48945</v>
      </c>
      <c r="H126" s="246"/>
    </row>
    <row r="127" spans="2:8" ht="18.75">
      <c r="B127" s="242">
        <v>46467</v>
      </c>
      <c r="C127" s="243" t="s">
        <v>401</v>
      </c>
      <c r="D127" s="243" t="s">
        <v>381</v>
      </c>
      <c r="F127" s="244">
        <f t="shared" si="3"/>
        <v>48946</v>
      </c>
      <c r="G127" s="245">
        <f t="shared" si="4"/>
        <v>48946</v>
      </c>
      <c r="H127" s="246"/>
    </row>
    <row r="128" spans="2:8" ht="18.75">
      <c r="B128" s="242">
        <v>46468</v>
      </c>
      <c r="C128" s="243" t="s">
        <v>387</v>
      </c>
      <c r="D128" s="243" t="s">
        <v>384</v>
      </c>
      <c r="F128" s="244">
        <f t="shared" si="3"/>
        <v>48947</v>
      </c>
      <c r="G128" s="245">
        <f t="shared" si="4"/>
        <v>48947</v>
      </c>
      <c r="H128" s="246"/>
    </row>
    <row r="129" spans="2:8" ht="18.75">
      <c r="B129" s="242">
        <v>46506</v>
      </c>
      <c r="C129" s="243" t="s">
        <v>376</v>
      </c>
      <c r="D129" s="243" t="s">
        <v>389</v>
      </c>
      <c r="F129" s="244">
        <f t="shared" si="3"/>
        <v>49169</v>
      </c>
      <c r="G129" s="245">
        <f t="shared" si="4"/>
        <v>49169</v>
      </c>
      <c r="H129" s="246"/>
    </row>
    <row r="130" spans="2:8" ht="18.75">
      <c r="B130" s="242">
        <v>46510</v>
      </c>
      <c r="C130" s="243" t="s">
        <v>380</v>
      </c>
      <c r="D130" s="243" t="s">
        <v>384</v>
      </c>
      <c r="F130" s="244">
        <f t="shared" si="3"/>
        <v>49170</v>
      </c>
      <c r="G130" s="245">
        <f t="shared" si="4"/>
        <v>49170</v>
      </c>
      <c r="H130" s="246"/>
    </row>
    <row r="131" spans="2:8" ht="18.75">
      <c r="B131" s="242">
        <v>46511</v>
      </c>
      <c r="C131" s="243" t="s">
        <v>383</v>
      </c>
      <c r="D131" s="243" t="s">
        <v>386</v>
      </c>
      <c r="F131" s="244">
        <f t="shared" si="3"/>
        <v>49171</v>
      </c>
      <c r="G131" s="245">
        <f t="shared" si="4"/>
        <v>49171</v>
      </c>
      <c r="H131" s="246"/>
    </row>
    <row r="132" spans="2:8" ht="18.75">
      <c r="B132" s="242">
        <v>46512</v>
      </c>
      <c r="C132" s="243" t="s">
        <v>385</v>
      </c>
      <c r="D132" s="243" t="s">
        <v>377</v>
      </c>
      <c r="F132" s="244">
        <f t="shared" si="3"/>
        <v>49307</v>
      </c>
      <c r="G132" s="245">
        <f t="shared" si="4"/>
        <v>49307</v>
      </c>
      <c r="H132" s="246"/>
    </row>
    <row r="133" spans="2:8" ht="18.75">
      <c r="B133" s="242">
        <v>46587</v>
      </c>
      <c r="C133" s="243" t="s">
        <v>388</v>
      </c>
      <c r="D133" s="243" t="s">
        <v>384</v>
      </c>
      <c r="F133" s="244">
        <f t="shared" si="3"/>
        <v>49308</v>
      </c>
      <c r="G133" s="245">
        <f t="shared" si="4"/>
        <v>49308</v>
      </c>
      <c r="H133" s="246"/>
    </row>
    <row r="134" spans="2:8" ht="18.75">
      <c r="B134" s="242">
        <v>46610</v>
      </c>
      <c r="C134" s="243" t="s">
        <v>392</v>
      </c>
      <c r="D134" s="243" t="s">
        <v>377</v>
      </c>
      <c r="F134" s="244">
        <f t="shared" si="3"/>
        <v>49309</v>
      </c>
      <c r="G134" s="245">
        <f t="shared" si="4"/>
        <v>49309</v>
      </c>
      <c r="H134" s="246"/>
    </row>
    <row r="135" spans="2:8" ht="18.75">
      <c r="B135" s="242">
        <v>46650</v>
      </c>
      <c r="C135" s="243" t="s">
        <v>393</v>
      </c>
      <c r="D135" s="243" t="s">
        <v>384</v>
      </c>
      <c r="F135" s="244">
        <f t="shared" si="3"/>
        <v>49310</v>
      </c>
      <c r="G135" s="245">
        <f t="shared" si="4"/>
        <v>49310</v>
      </c>
      <c r="H135" s="246"/>
    </row>
    <row r="136" spans="2:8" ht="18.75">
      <c r="B136" s="242">
        <v>46653</v>
      </c>
      <c r="C136" s="243" t="s">
        <v>394</v>
      </c>
      <c r="D136" s="243" t="s">
        <v>389</v>
      </c>
      <c r="F136" s="244">
        <f t="shared" si="3"/>
        <v>49311</v>
      </c>
      <c r="G136" s="245">
        <f t="shared" si="4"/>
        <v>49311</v>
      </c>
      <c r="H136" s="246"/>
    </row>
    <row r="137" spans="2:8" ht="18.75">
      <c r="B137" s="242">
        <v>46671</v>
      </c>
      <c r="C137" s="243" t="s">
        <v>390</v>
      </c>
      <c r="D137" s="243" t="s">
        <v>384</v>
      </c>
      <c r="F137" s="244">
        <f t="shared" si="3"/>
        <v>49312</v>
      </c>
      <c r="G137" s="245">
        <f t="shared" si="4"/>
        <v>49312</v>
      </c>
      <c r="H137" s="246"/>
    </row>
    <row r="138" spans="2:8" ht="18.75">
      <c r="B138" s="242">
        <v>46694</v>
      </c>
      <c r="C138" s="243" t="s">
        <v>395</v>
      </c>
      <c r="D138" s="243" t="s">
        <v>377</v>
      </c>
      <c r="F138" s="244">
        <f t="shared" si="3"/>
        <v>49534</v>
      </c>
      <c r="G138" s="245">
        <f t="shared" si="4"/>
        <v>49534</v>
      </c>
      <c r="H138" s="246"/>
    </row>
    <row r="139" spans="2:8" ht="18.75">
      <c r="B139" s="242">
        <v>46714</v>
      </c>
      <c r="C139" s="243" t="s">
        <v>396</v>
      </c>
      <c r="D139" s="243" t="s">
        <v>386</v>
      </c>
      <c r="F139" s="244">
        <f t="shared" si="3"/>
        <v>49535</v>
      </c>
      <c r="G139" s="245">
        <f t="shared" si="4"/>
        <v>49535</v>
      </c>
      <c r="H139" s="246"/>
    </row>
    <row r="140" spans="2:8" ht="18.75">
      <c r="B140" s="242">
        <v>46753</v>
      </c>
      <c r="C140" s="243" t="s">
        <v>397</v>
      </c>
      <c r="D140" s="243" t="s">
        <v>402</v>
      </c>
      <c r="F140" s="244">
        <f t="shared" si="3"/>
        <v>49536</v>
      </c>
      <c r="G140" s="245">
        <f t="shared" si="4"/>
        <v>49536</v>
      </c>
      <c r="H140" s="246"/>
    </row>
    <row r="141" spans="2:8" ht="18.75">
      <c r="B141" s="242">
        <v>46762</v>
      </c>
      <c r="C141" s="243" t="s">
        <v>398</v>
      </c>
      <c r="D141" s="243" t="s">
        <v>384</v>
      </c>
      <c r="F141" s="244">
        <f t="shared" ref="F141:F188" si="5">EDATE(F132,12)</f>
        <v>49672</v>
      </c>
      <c r="G141" s="245">
        <f t="shared" si="4"/>
        <v>49672</v>
      </c>
      <c r="H141" s="246"/>
    </row>
    <row r="142" spans="2:8" ht="18.75">
      <c r="B142" s="242">
        <v>46794</v>
      </c>
      <c r="C142" s="243" t="s">
        <v>399</v>
      </c>
      <c r="D142" s="243" t="s">
        <v>391</v>
      </c>
      <c r="F142" s="244">
        <f t="shared" si="5"/>
        <v>49673</v>
      </c>
      <c r="G142" s="245">
        <f t="shared" si="4"/>
        <v>49673</v>
      </c>
      <c r="H142" s="246"/>
    </row>
    <row r="143" spans="2:8" ht="18.75">
      <c r="B143" s="242">
        <v>46806</v>
      </c>
      <c r="C143" s="243" t="s">
        <v>400</v>
      </c>
      <c r="D143" s="243" t="s">
        <v>377</v>
      </c>
      <c r="F143" s="244">
        <f t="shared" si="5"/>
        <v>49674</v>
      </c>
      <c r="G143" s="245">
        <f t="shared" si="4"/>
        <v>49674</v>
      </c>
      <c r="H143" s="246"/>
    </row>
    <row r="144" spans="2:8" ht="18.75">
      <c r="B144" s="242">
        <v>46832</v>
      </c>
      <c r="C144" s="243" t="s">
        <v>401</v>
      </c>
      <c r="D144" s="243" t="s">
        <v>384</v>
      </c>
      <c r="F144" s="244">
        <f t="shared" si="5"/>
        <v>49675</v>
      </c>
      <c r="G144" s="245">
        <f t="shared" si="4"/>
        <v>49675</v>
      </c>
      <c r="H144" s="246"/>
    </row>
    <row r="145" spans="2:8" ht="18.75">
      <c r="B145" s="242">
        <v>46872</v>
      </c>
      <c r="C145" s="243" t="s">
        <v>376</v>
      </c>
      <c r="D145" s="243" t="s">
        <v>402</v>
      </c>
      <c r="F145" s="244">
        <f t="shared" si="5"/>
        <v>49676</v>
      </c>
      <c r="G145" s="245">
        <f t="shared" si="4"/>
        <v>49676</v>
      </c>
      <c r="H145" s="246"/>
    </row>
    <row r="146" spans="2:8" ht="18.75">
      <c r="B146" s="242">
        <v>46876</v>
      </c>
      <c r="C146" s="243" t="s">
        <v>380</v>
      </c>
      <c r="D146" s="243" t="s">
        <v>377</v>
      </c>
      <c r="F146" s="244">
        <f t="shared" si="5"/>
        <v>49677</v>
      </c>
      <c r="G146" s="245">
        <f t="shared" si="4"/>
        <v>49677</v>
      </c>
      <c r="H146" s="246"/>
    </row>
    <row r="147" spans="2:8" ht="18.75">
      <c r="B147" s="242">
        <v>46877</v>
      </c>
      <c r="C147" s="243" t="s">
        <v>383</v>
      </c>
      <c r="D147" s="243" t="s">
        <v>389</v>
      </c>
      <c r="F147" s="244">
        <f t="shared" si="5"/>
        <v>49900</v>
      </c>
      <c r="G147" s="245">
        <f t="shared" si="4"/>
        <v>49900</v>
      </c>
      <c r="H147" s="246"/>
    </row>
    <row r="148" spans="2:8" ht="18.75">
      <c r="B148" s="242">
        <v>46878</v>
      </c>
      <c r="C148" s="243" t="s">
        <v>385</v>
      </c>
      <c r="D148" s="243" t="s">
        <v>391</v>
      </c>
      <c r="F148" s="244">
        <f t="shared" si="5"/>
        <v>49901</v>
      </c>
      <c r="G148" s="245">
        <f t="shared" si="4"/>
        <v>49901</v>
      </c>
      <c r="H148" s="246"/>
    </row>
    <row r="149" spans="2:8" ht="18.75">
      <c r="B149" s="242">
        <v>46951</v>
      </c>
      <c r="C149" s="243" t="s">
        <v>388</v>
      </c>
      <c r="D149" s="243" t="s">
        <v>384</v>
      </c>
      <c r="F149" s="244">
        <f t="shared" si="5"/>
        <v>49902</v>
      </c>
      <c r="G149" s="245">
        <f t="shared" si="4"/>
        <v>49902</v>
      </c>
      <c r="H149" s="246"/>
    </row>
    <row r="150" spans="2:8" ht="18.75">
      <c r="B150" s="242">
        <v>46976</v>
      </c>
      <c r="C150" s="243" t="s">
        <v>392</v>
      </c>
      <c r="D150" s="243" t="s">
        <v>391</v>
      </c>
      <c r="F150" s="244">
        <f t="shared" si="5"/>
        <v>50038</v>
      </c>
      <c r="G150" s="245">
        <f t="shared" si="4"/>
        <v>50038</v>
      </c>
      <c r="H150" s="246"/>
    </row>
    <row r="151" spans="2:8" ht="18.75">
      <c r="B151" s="242">
        <v>47014</v>
      </c>
      <c r="C151" s="243" t="s">
        <v>393</v>
      </c>
      <c r="D151" s="243" t="s">
        <v>384</v>
      </c>
      <c r="F151" s="244">
        <f t="shared" si="5"/>
        <v>50039</v>
      </c>
      <c r="G151" s="245">
        <f t="shared" si="4"/>
        <v>50039</v>
      </c>
      <c r="H151" s="246"/>
    </row>
    <row r="152" spans="2:8" ht="18.75">
      <c r="B152" s="242">
        <v>47018</v>
      </c>
      <c r="C152" s="243" t="s">
        <v>394</v>
      </c>
      <c r="D152" s="243" t="s">
        <v>391</v>
      </c>
      <c r="F152" s="244">
        <f t="shared" si="5"/>
        <v>50040</v>
      </c>
      <c r="G152" s="245">
        <f t="shared" si="4"/>
        <v>50040</v>
      </c>
      <c r="H152" s="246"/>
    </row>
    <row r="153" spans="2:8" ht="18.75">
      <c r="B153" s="242">
        <v>47035</v>
      </c>
      <c r="C153" s="243" t="s">
        <v>390</v>
      </c>
      <c r="D153" s="243" t="s">
        <v>384</v>
      </c>
      <c r="F153" s="244">
        <f t="shared" si="5"/>
        <v>50041</v>
      </c>
      <c r="G153" s="245">
        <f t="shared" si="4"/>
        <v>50041</v>
      </c>
      <c r="H153" s="246"/>
    </row>
    <row r="154" spans="2:8" ht="18.75">
      <c r="B154" s="242">
        <v>47060</v>
      </c>
      <c r="C154" s="243" t="s">
        <v>395</v>
      </c>
      <c r="D154" s="243" t="s">
        <v>391</v>
      </c>
      <c r="F154" s="244">
        <f t="shared" si="5"/>
        <v>50042</v>
      </c>
      <c r="G154" s="245">
        <f t="shared" si="4"/>
        <v>50042</v>
      </c>
      <c r="H154" s="246"/>
    </row>
    <row r="155" spans="2:8" ht="18.75">
      <c r="B155" s="242">
        <v>47080</v>
      </c>
      <c r="C155" s="243" t="s">
        <v>396</v>
      </c>
      <c r="D155" s="243" t="s">
        <v>389</v>
      </c>
      <c r="F155" s="244">
        <f t="shared" si="5"/>
        <v>50043</v>
      </c>
      <c r="G155" s="245">
        <f t="shared" si="4"/>
        <v>50043</v>
      </c>
      <c r="H155" s="246"/>
    </row>
    <row r="156" spans="2:8" ht="18.75">
      <c r="B156" s="242">
        <v>47119</v>
      </c>
      <c r="C156" s="243" t="s">
        <v>397</v>
      </c>
      <c r="D156" s="243" t="s">
        <v>384</v>
      </c>
      <c r="F156" s="244">
        <f t="shared" si="5"/>
        <v>50265</v>
      </c>
      <c r="G156" s="245">
        <f t="shared" ref="G156:G219" si="6">F156</f>
        <v>50265</v>
      </c>
      <c r="H156" s="246"/>
    </row>
    <row r="157" spans="2:8" ht="18.75">
      <c r="B157" s="242">
        <v>47126</v>
      </c>
      <c r="C157" s="243" t="s">
        <v>398</v>
      </c>
      <c r="D157" s="243" t="s">
        <v>384</v>
      </c>
      <c r="F157" s="244">
        <f t="shared" si="5"/>
        <v>50266</v>
      </c>
      <c r="G157" s="245">
        <f t="shared" si="6"/>
        <v>50266</v>
      </c>
      <c r="H157" s="246"/>
    </row>
    <row r="158" spans="2:8" ht="18.75">
      <c r="B158" s="242">
        <v>47160</v>
      </c>
      <c r="C158" s="243" t="s">
        <v>399</v>
      </c>
      <c r="D158" s="243" t="s">
        <v>381</v>
      </c>
      <c r="F158" s="244">
        <f t="shared" si="5"/>
        <v>50267</v>
      </c>
      <c r="G158" s="245">
        <f t="shared" si="6"/>
        <v>50267</v>
      </c>
      <c r="H158" s="246"/>
    </row>
    <row r="159" spans="2:8" ht="18.75">
      <c r="B159" s="242">
        <v>47161</v>
      </c>
      <c r="C159" s="243" t="s">
        <v>387</v>
      </c>
      <c r="D159" s="243" t="s">
        <v>384</v>
      </c>
      <c r="F159" s="244">
        <f t="shared" si="5"/>
        <v>50403</v>
      </c>
      <c r="G159" s="245">
        <f t="shared" si="6"/>
        <v>50403</v>
      </c>
      <c r="H159" s="246"/>
    </row>
    <row r="160" spans="2:8" ht="18.75">
      <c r="B160" s="242">
        <v>47172</v>
      </c>
      <c r="C160" s="243" t="s">
        <v>400</v>
      </c>
      <c r="D160" s="243" t="s">
        <v>391</v>
      </c>
      <c r="F160" s="244">
        <f t="shared" si="5"/>
        <v>50404</v>
      </c>
      <c r="G160" s="245">
        <f t="shared" si="6"/>
        <v>50404</v>
      </c>
      <c r="H160" s="246"/>
    </row>
    <row r="161" spans="2:8" ht="18.75">
      <c r="B161" s="242">
        <v>47197</v>
      </c>
      <c r="C161" s="243" t="s">
        <v>401</v>
      </c>
      <c r="D161" s="243" t="s">
        <v>386</v>
      </c>
      <c r="F161" s="244">
        <f t="shared" si="5"/>
        <v>50405</v>
      </c>
      <c r="G161" s="245">
        <f t="shared" si="6"/>
        <v>50405</v>
      </c>
      <c r="H161" s="246"/>
    </row>
    <row r="162" spans="2:8" ht="18.75">
      <c r="B162" s="242">
        <v>47237</v>
      </c>
      <c r="C162" s="243" t="s">
        <v>376</v>
      </c>
      <c r="D162" s="243" t="s">
        <v>381</v>
      </c>
      <c r="F162" s="244">
        <f t="shared" si="5"/>
        <v>50406</v>
      </c>
      <c r="G162" s="245">
        <f t="shared" si="6"/>
        <v>50406</v>
      </c>
      <c r="H162" s="246"/>
    </row>
    <row r="163" spans="2:8" ht="18.75">
      <c r="B163" s="242">
        <v>47238</v>
      </c>
      <c r="C163" s="243" t="s">
        <v>387</v>
      </c>
      <c r="D163" s="243" t="s">
        <v>384</v>
      </c>
      <c r="F163" s="244">
        <f t="shared" si="5"/>
        <v>50407</v>
      </c>
      <c r="G163" s="245">
        <f t="shared" si="6"/>
        <v>50407</v>
      </c>
      <c r="H163" s="246"/>
    </row>
    <row r="164" spans="2:8" ht="18.75">
      <c r="B164" s="242">
        <v>47241</v>
      </c>
      <c r="C164" s="243" t="s">
        <v>380</v>
      </c>
      <c r="D164" s="243" t="s">
        <v>389</v>
      </c>
      <c r="F164" s="244">
        <f t="shared" si="5"/>
        <v>50408</v>
      </c>
      <c r="G164" s="245">
        <f t="shared" si="6"/>
        <v>50408</v>
      </c>
      <c r="H164" s="246"/>
    </row>
    <row r="165" spans="2:8" ht="18.75">
      <c r="B165" s="242">
        <v>47242</v>
      </c>
      <c r="C165" s="243" t="s">
        <v>383</v>
      </c>
      <c r="D165" s="243" t="s">
        <v>391</v>
      </c>
      <c r="F165" s="244">
        <f t="shared" si="5"/>
        <v>50630</v>
      </c>
      <c r="G165" s="245">
        <f t="shared" si="6"/>
        <v>50630</v>
      </c>
      <c r="H165" s="246"/>
    </row>
    <row r="166" spans="2:8" ht="18.75">
      <c r="B166" s="242">
        <v>47243</v>
      </c>
      <c r="C166" s="243" t="s">
        <v>385</v>
      </c>
      <c r="D166" s="243" t="s">
        <v>402</v>
      </c>
      <c r="F166" s="244">
        <f t="shared" si="5"/>
        <v>50631</v>
      </c>
      <c r="G166" s="245">
        <f t="shared" si="6"/>
        <v>50631</v>
      </c>
      <c r="H166" s="246"/>
    </row>
    <row r="167" spans="2:8" ht="18.75">
      <c r="B167" s="242">
        <v>47315</v>
      </c>
      <c r="C167" s="243" t="s">
        <v>388</v>
      </c>
      <c r="D167" s="243" t="s">
        <v>384</v>
      </c>
      <c r="F167" s="244">
        <f t="shared" si="5"/>
        <v>50632</v>
      </c>
      <c r="G167" s="245">
        <f t="shared" si="6"/>
        <v>50632</v>
      </c>
      <c r="H167" s="246"/>
    </row>
    <row r="168" spans="2:8" ht="18.75">
      <c r="B168" s="242">
        <v>47341</v>
      </c>
      <c r="C168" s="243" t="s">
        <v>392</v>
      </c>
      <c r="D168" s="243" t="s">
        <v>402</v>
      </c>
      <c r="F168" s="244">
        <f t="shared" si="5"/>
        <v>50768</v>
      </c>
      <c r="G168" s="245">
        <f t="shared" si="6"/>
        <v>50768</v>
      </c>
      <c r="H168" s="246"/>
    </row>
    <row r="169" spans="2:8" ht="18.75">
      <c r="B169" s="242">
        <v>47378</v>
      </c>
      <c r="C169" s="243" t="s">
        <v>393</v>
      </c>
      <c r="D169" s="243" t="s">
        <v>384</v>
      </c>
      <c r="F169" s="244">
        <f t="shared" si="5"/>
        <v>50769</v>
      </c>
      <c r="G169" s="245">
        <f t="shared" si="6"/>
        <v>50769</v>
      </c>
      <c r="H169" s="246"/>
    </row>
    <row r="170" spans="2:8" ht="18.75">
      <c r="B170" s="242">
        <v>47384</v>
      </c>
      <c r="C170" s="243" t="s">
        <v>394</v>
      </c>
      <c r="D170" s="243" t="s">
        <v>381</v>
      </c>
      <c r="F170" s="244">
        <f t="shared" si="5"/>
        <v>50770</v>
      </c>
      <c r="G170" s="245">
        <f t="shared" si="6"/>
        <v>50770</v>
      </c>
      <c r="H170" s="246"/>
    </row>
    <row r="171" spans="2:8" ht="18.75">
      <c r="B171" s="242">
        <v>47385</v>
      </c>
      <c r="C171" s="243" t="s">
        <v>387</v>
      </c>
      <c r="D171" s="243" t="s">
        <v>384</v>
      </c>
      <c r="F171" s="244">
        <f t="shared" si="5"/>
        <v>50771</v>
      </c>
      <c r="G171" s="245">
        <f t="shared" si="6"/>
        <v>50771</v>
      </c>
      <c r="H171" s="246"/>
    </row>
    <row r="172" spans="2:8" ht="18.75">
      <c r="B172" s="242">
        <v>47399</v>
      </c>
      <c r="C172" s="243" t="s">
        <v>390</v>
      </c>
      <c r="D172" s="243" t="s">
        <v>384</v>
      </c>
      <c r="F172" s="244">
        <f t="shared" si="5"/>
        <v>50772</v>
      </c>
      <c r="G172" s="245">
        <f t="shared" si="6"/>
        <v>50772</v>
      </c>
      <c r="H172" s="246"/>
    </row>
    <row r="173" spans="2:8" ht="18.75">
      <c r="B173" s="242">
        <v>47425</v>
      </c>
      <c r="C173" s="243" t="s">
        <v>395</v>
      </c>
      <c r="D173" s="243" t="s">
        <v>402</v>
      </c>
      <c r="F173" s="244">
        <f t="shared" si="5"/>
        <v>50773</v>
      </c>
      <c r="G173" s="245">
        <f t="shared" si="6"/>
        <v>50773</v>
      </c>
      <c r="H173" s="246"/>
    </row>
    <row r="174" spans="2:8" ht="18.75">
      <c r="B174" s="242">
        <v>47445</v>
      </c>
      <c r="C174" s="243" t="s">
        <v>396</v>
      </c>
      <c r="D174" s="243" t="s">
        <v>391</v>
      </c>
      <c r="F174" s="244">
        <f t="shared" si="5"/>
        <v>50995</v>
      </c>
      <c r="G174" s="245">
        <f t="shared" si="6"/>
        <v>50995</v>
      </c>
      <c r="H174" s="246"/>
    </row>
    <row r="175" spans="2:8" ht="18.75">
      <c r="B175" s="242">
        <v>47484</v>
      </c>
      <c r="C175" s="243" t="s">
        <v>397</v>
      </c>
      <c r="D175" s="243" t="s">
        <v>386</v>
      </c>
      <c r="F175" s="244">
        <f t="shared" si="5"/>
        <v>50996</v>
      </c>
      <c r="G175" s="245">
        <f t="shared" si="6"/>
        <v>50996</v>
      </c>
      <c r="H175" s="246"/>
    </row>
    <row r="176" spans="2:8" ht="18.75">
      <c r="B176" s="242">
        <v>47497</v>
      </c>
      <c r="C176" s="243" t="s">
        <v>398</v>
      </c>
      <c r="D176" s="243" t="s">
        <v>384</v>
      </c>
      <c r="F176" s="244">
        <f t="shared" si="5"/>
        <v>50997</v>
      </c>
      <c r="G176" s="245">
        <f t="shared" si="6"/>
        <v>50997</v>
      </c>
      <c r="H176" s="246"/>
    </row>
    <row r="177" spans="2:8" ht="18.75">
      <c r="B177" s="242">
        <v>47525</v>
      </c>
      <c r="C177" s="243" t="s">
        <v>399</v>
      </c>
      <c r="D177" s="243" t="s">
        <v>384</v>
      </c>
      <c r="F177" s="244">
        <f t="shared" si="5"/>
        <v>51133</v>
      </c>
      <c r="G177" s="245">
        <f t="shared" si="6"/>
        <v>51133</v>
      </c>
      <c r="H177" s="246"/>
    </row>
    <row r="178" spans="2:8" ht="18.75">
      <c r="B178" s="242">
        <v>47537</v>
      </c>
      <c r="C178" s="243" t="s">
        <v>400</v>
      </c>
      <c r="D178" s="243" t="s">
        <v>402</v>
      </c>
      <c r="F178" s="244">
        <f t="shared" si="5"/>
        <v>51134</v>
      </c>
      <c r="G178" s="245">
        <f t="shared" si="6"/>
        <v>51134</v>
      </c>
      <c r="H178" s="246"/>
    </row>
    <row r="179" spans="2:8" ht="18.75">
      <c r="B179" s="242">
        <v>47562</v>
      </c>
      <c r="C179" s="243" t="s">
        <v>401</v>
      </c>
      <c r="D179" s="243" t="s">
        <v>377</v>
      </c>
      <c r="F179" s="244">
        <f t="shared" si="5"/>
        <v>51135</v>
      </c>
      <c r="G179" s="245">
        <f t="shared" si="6"/>
        <v>51135</v>
      </c>
      <c r="H179" s="246"/>
    </row>
    <row r="180" spans="2:8" ht="18.75">
      <c r="B180" s="242">
        <v>47602</v>
      </c>
      <c r="C180" s="243" t="s">
        <v>376</v>
      </c>
      <c r="D180" s="243" t="s">
        <v>384</v>
      </c>
      <c r="F180" s="244">
        <f t="shared" si="5"/>
        <v>51136</v>
      </c>
      <c r="G180" s="245">
        <f t="shared" si="6"/>
        <v>51136</v>
      </c>
      <c r="H180" s="246"/>
    </row>
    <row r="181" spans="2:8" ht="18.75">
      <c r="B181" s="242">
        <v>47606</v>
      </c>
      <c r="C181" s="243" t="s">
        <v>380</v>
      </c>
      <c r="D181" s="243" t="s">
        <v>391</v>
      </c>
      <c r="F181" s="244">
        <f t="shared" si="5"/>
        <v>51137</v>
      </c>
      <c r="G181" s="245">
        <f t="shared" si="6"/>
        <v>51137</v>
      </c>
      <c r="H181" s="246"/>
    </row>
    <row r="182" spans="2:8" ht="18.75">
      <c r="B182" s="242">
        <v>47607</v>
      </c>
      <c r="C182" s="243" t="s">
        <v>383</v>
      </c>
      <c r="D182" s="243" t="s">
        <v>402</v>
      </c>
      <c r="F182" s="244">
        <f t="shared" si="5"/>
        <v>51138</v>
      </c>
      <c r="G182" s="245">
        <f t="shared" si="6"/>
        <v>51138</v>
      </c>
      <c r="H182" s="246"/>
    </row>
    <row r="183" spans="2:8" ht="18.75">
      <c r="B183" s="242">
        <v>47608</v>
      </c>
      <c r="C183" s="243" t="s">
        <v>385</v>
      </c>
      <c r="D183" s="243" t="s">
        <v>381</v>
      </c>
      <c r="F183" s="244">
        <f t="shared" si="5"/>
        <v>51361</v>
      </c>
      <c r="G183" s="245">
        <f t="shared" si="6"/>
        <v>51361</v>
      </c>
      <c r="H183" s="246"/>
    </row>
    <row r="184" spans="2:8" ht="18.75">
      <c r="B184" s="242">
        <v>47609</v>
      </c>
      <c r="C184" s="243" t="s">
        <v>387</v>
      </c>
      <c r="D184" s="243" t="s">
        <v>384</v>
      </c>
      <c r="F184" s="244">
        <f t="shared" si="5"/>
        <v>51362</v>
      </c>
      <c r="G184" s="245">
        <f t="shared" si="6"/>
        <v>51362</v>
      </c>
      <c r="H184" s="246"/>
    </row>
    <row r="185" spans="2:8" ht="18.75">
      <c r="B185" s="242">
        <v>47679</v>
      </c>
      <c r="C185" s="243" t="s">
        <v>388</v>
      </c>
      <c r="D185" s="243" t="s">
        <v>384</v>
      </c>
      <c r="F185" s="244">
        <f t="shared" si="5"/>
        <v>51363</v>
      </c>
      <c r="G185" s="245">
        <f t="shared" si="6"/>
        <v>51363</v>
      </c>
      <c r="H185" s="246"/>
    </row>
    <row r="186" spans="2:8" ht="18.75">
      <c r="B186" s="242">
        <v>47706</v>
      </c>
      <c r="C186" s="243" t="s">
        <v>392</v>
      </c>
      <c r="D186" s="243" t="s">
        <v>381</v>
      </c>
      <c r="F186" s="244">
        <f t="shared" si="5"/>
        <v>51499</v>
      </c>
      <c r="G186" s="245">
        <f t="shared" si="6"/>
        <v>51499</v>
      </c>
      <c r="H186" s="246"/>
    </row>
    <row r="187" spans="2:8" ht="18.75">
      <c r="B187" s="242">
        <v>47707</v>
      </c>
      <c r="C187" s="243" t="s">
        <v>387</v>
      </c>
      <c r="D187" s="243" t="s">
        <v>384</v>
      </c>
      <c r="F187" s="244">
        <f t="shared" si="5"/>
        <v>51500</v>
      </c>
      <c r="G187" s="245">
        <f t="shared" si="6"/>
        <v>51500</v>
      </c>
      <c r="H187" s="246"/>
    </row>
    <row r="188" spans="2:8" ht="18.75">
      <c r="B188" s="242">
        <v>47742</v>
      </c>
      <c r="C188" s="243" t="s">
        <v>393</v>
      </c>
      <c r="D188" s="243" t="s">
        <v>384</v>
      </c>
      <c r="F188" s="244">
        <f t="shared" si="5"/>
        <v>51501</v>
      </c>
      <c r="G188" s="245">
        <f t="shared" si="6"/>
        <v>51501</v>
      </c>
      <c r="H188" s="246"/>
    </row>
    <row r="189" spans="2:8" ht="18.75">
      <c r="B189" s="242">
        <v>47749</v>
      </c>
      <c r="C189" s="243" t="s">
        <v>394</v>
      </c>
      <c r="D189" s="243" t="s">
        <v>384</v>
      </c>
      <c r="F189" s="244">
        <f>EDATE(F180,12)</f>
        <v>51502</v>
      </c>
      <c r="G189" s="245">
        <f t="shared" si="6"/>
        <v>51502</v>
      </c>
      <c r="H189" s="246"/>
    </row>
    <row r="190" spans="2:8" ht="18.75">
      <c r="B190" s="242">
        <v>47770</v>
      </c>
      <c r="C190" s="243" t="s">
        <v>390</v>
      </c>
      <c r="D190" s="243" t="s">
        <v>384</v>
      </c>
      <c r="F190" s="244">
        <f t="shared" ref="F190:F233" si="7">EDATE(F181,12)</f>
        <v>51503</v>
      </c>
      <c r="G190" s="245">
        <f t="shared" si="6"/>
        <v>51503</v>
      </c>
      <c r="H190" s="246"/>
    </row>
    <row r="191" spans="2:8" ht="18.75">
      <c r="B191" s="242">
        <v>47790</v>
      </c>
      <c r="C191" s="243" t="s">
        <v>395</v>
      </c>
      <c r="D191" s="243" t="s">
        <v>381</v>
      </c>
      <c r="F191" s="244">
        <f t="shared" si="7"/>
        <v>51504</v>
      </c>
      <c r="G191" s="245">
        <f t="shared" si="6"/>
        <v>51504</v>
      </c>
      <c r="H191" s="246"/>
    </row>
    <row r="192" spans="2:8" ht="18.75">
      <c r="B192" s="242">
        <v>47791</v>
      </c>
      <c r="C192" s="243" t="s">
        <v>387</v>
      </c>
      <c r="D192" s="243" t="s">
        <v>384</v>
      </c>
      <c r="F192" s="244">
        <f t="shared" si="7"/>
        <v>51726</v>
      </c>
      <c r="G192" s="245">
        <f t="shared" si="6"/>
        <v>51726</v>
      </c>
      <c r="H192" s="246"/>
    </row>
    <row r="193" spans="2:8" ht="18.75">
      <c r="B193" s="242">
        <v>47810</v>
      </c>
      <c r="C193" s="243" t="s">
        <v>396</v>
      </c>
      <c r="D193" s="243" t="s">
        <v>402</v>
      </c>
      <c r="F193" s="244">
        <f t="shared" si="7"/>
        <v>51727</v>
      </c>
      <c r="G193" s="245">
        <f t="shared" si="6"/>
        <v>51727</v>
      </c>
      <c r="H193" s="246"/>
    </row>
    <row r="194" spans="2:8" ht="18.75">
      <c r="B194" s="242">
        <v>47849</v>
      </c>
      <c r="C194" s="243" t="s">
        <v>397</v>
      </c>
      <c r="D194" s="243" t="s">
        <v>377</v>
      </c>
      <c r="F194" s="244">
        <f t="shared" si="7"/>
        <v>51728</v>
      </c>
      <c r="G194" s="245">
        <f t="shared" si="6"/>
        <v>51728</v>
      </c>
      <c r="H194" s="246"/>
    </row>
    <row r="195" spans="2:8" ht="18.75">
      <c r="B195" s="242">
        <v>47861</v>
      </c>
      <c r="C195" s="243" t="s">
        <v>398</v>
      </c>
      <c r="D195" s="243" t="s">
        <v>384</v>
      </c>
      <c r="F195" s="244">
        <f>EDATE(F186,12)</f>
        <v>51864</v>
      </c>
      <c r="G195" s="245">
        <f t="shared" si="6"/>
        <v>51864</v>
      </c>
      <c r="H195" s="246"/>
    </row>
    <row r="196" spans="2:8" ht="18.75">
      <c r="B196" s="242">
        <v>47890</v>
      </c>
      <c r="C196" s="243" t="s">
        <v>399</v>
      </c>
      <c r="D196" s="243" t="s">
        <v>386</v>
      </c>
      <c r="F196" s="244">
        <f t="shared" si="7"/>
        <v>51865</v>
      </c>
      <c r="G196" s="245">
        <f t="shared" si="6"/>
        <v>51865</v>
      </c>
      <c r="H196" s="246"/>
    </row>
    <row r="197" spans="2:8" ht="18.75">
      <c r="B197" s="242">
        <v>47902</v>
      </c>
      <c r="C197" s="243" t="s">
        <v>400</v>
      </c>
      <c r="D197" s="243" t="s">
        <v>381</v>
      </c>
      <c r="F197" s="244">
        <f t="shared" si="7"/>
        <v>51866</v>
      </c>
      <c r="G197" s="245">
        <f t="shared" si="6"/>
        <v>51866</v>
      </c>
      <c r="H197" s="246"/>
    </row>
    <row r="198" spans="2:8" ht="18.75">
      <c r="B198" s="242">
        <v>47903</v>
      </c>
      <c r="C198" s="243" t="s">
        <v>387</v>
      </c>
      <c r="D198" s="243" t="s">
        <v>384</v>
      </c>
      <c r="F198" s="244">
        <f t="shared" si="7"/>
        <v>51867</v>
      </c>
      <c r="G198" s="245">
        <f t="shared" si="6"/>
        <v>51867</v>
      </c>
      <c r="H198" s="246"/>
    </row>
    <row r="199" spans="2:8" ht="18.75">
      <c r="B199" s="242">
        <v>47928</v>
      </c>
      <c r="C199" s="243" t="s">
        <v>401</v>
      </c>
      <c r="D199" s="243" t="s">
        <v>391</v>
      </c>
      <c r="F199" s="244">
        <f t="shared" si="7"/>
        <v>51868</v>
      </c>
      <c r="G199" s="245">
        <f t="shared" si="6"/>
        <v>51868</v>
      </c>
      <c r="H199" s="246"/>
    </row>
    <row r="200" spans="2:8" ht="18.75">
      <c r="B200" s="242">
        <v>47967</v>
      </c>
      <c r="C200" s="243" t="s">
        <v>376</v>
      </c>
      <c r="D200" s="243" t="s">
        <v>386</v>
      </c>
      <c r="F200" s="244">
        <f t="shared" si="7"/>
        <v>51869</v>
      </c>
      <c r="G200" s="245">
        <f t="shared" si="6"/>
        <v>51869</v>
      </c>
      <c r="H200" s="246"/>
    </row>
    <row r="201" spans="2:8" ht="18.75">
      <c r="B201" s="242">
        <v>47971</v>
      </c>
      <c r="C201" s="243" t="s">
        <v>380</v>
      </c>
      <c r="D201" s="243" t="s">
        <v>402</v>
      </c>
      <c r="F201" s="244">
        <f t="shared" si="7"/>
        <v>52091</v>
      </c>
      <c r="G201" s="245">
        <f t="shared" si="6"/>
        <v>52091</v>
      </c>
      <c r="H201" s="246"/>
    </row>
    <row r="202" spans="2:8" ht="18.75">
      <c r="B202" s="242">
        <v>47972</v>
      </c>
      <c r="C202" s="243" t="s">
        <v>383</v>
      </c>
      <c r="D202" s="243" t="s">
        <v>381</v>
      </c>
      <c r="F202" s="244">
        <f t="shared" si="7"/>
        <v>52092</v>
      </c>
      <c r="G202" s="245">
        <f t="shared" si="6"/>
        <v>52092</v>
      </c>
      <c r="H202" s="246"/>
    </row>
    <row r="203" spans="2:8" ht="18.75">
      <c r="B203" s="242">
        <v>47973</v>
      </c>
      <c r="C203" s="243" t="s">
        <v>385</v>
      </c>
      <c r="D203" s="243" t="s">
        <v>384</v>
      </c>
      <c r="F203" s="244">
        <f t="shared" si="7"/>
        <v>52093</v>
      </c>
      <c r="G203" s="245">
        <f t="shared" si="6"/>
        <v>52093</v>
      </c>
      <c r="H203" s="246"/>
    </row>
    <row r="204" spans="2:8" ht="18.75">
      <c r="B204" s="242">
        <v>47974</v>
      </c>
      <c r="C204" s="243" t="s">
        <v>387</v>
      </c>
      <c r="D204" s="243" t="s">
        <v>386</v>
      </c>
      <c r="F204" s="244">
        <f t="shared" si="7"/>
        <v>52229</v>
      </c>
      <c r="G204" s="245">
        <f t="shared" si="6"/>
        <v>52229</v>
      </c>
      <c r="H204" s="246"/>
    </row>
    <row r="205" spans="2:8" ht="18.75">
      <c r="B205" s="242">
        <v>48050</v>
      </c>
      <c r="C205" s="243" t="s">
        <v>388</v>
      </c>
      <c r="D205" s="243" t="s">
        <v>384</v>
      </c>
      <c r="F205" s="244">
        <f t="shared" si="7"/>
        <v>52230</v>
      </c>
      <c r="G205" s="245">
        <f t="shared" si="6"/>
        <v>52230</v>
      </c>
      <c r="H205" s="246"/>
    </row>
    <row r="206" spans="2:8" ht="18.75">
      <c r="B206" s="242">
        <v>48071</v>
      </c>
      <c r="C206" s="243" t="s">
        <v>392</v>
      </c>
      <c r="D206" s="243" t="s">
        <v>384</v>
      </c>
      <c r="F206" s="244">
        <f t="shared" si="7"/>
        <v>52231</v>
      </c>
      <c r="G206" s="245">
        <f t="shared" si="6"/>
        <v>52231</v>
      </c>
      <c r="H206" s="246"/>
    </row>
    <row r="207" spans="2:8" ht="18.75">
      <c r="B207" s="242">
        <v>48106</v>
      </c>
      <c r="C207" s="243" t="s">
        <v>393</v>
      </c>
      <c r="D207" s="243" t="s">
        <v>384</v>
      </c>
      <c r="F207" s="244">
        <f t="shared" si="7"/>
        <v>52232</v>
      </c>
      <c r="G207" s="245">
        <f t="shared" si="6"/>
        <v>52232</v>
      </c>
      <c r="H207" s="246"/>
    </row>
    <row r="208" spans="2:8" ht="18.75">
      <c r="B208" s="242">
        <v>48114</v>
      </c>
      <c r="C208" s="243" t="s">
        <v>394</v>
      </c>
      <c r="D208" s="243" t="s">
        <v>386</v>
      </c>
      <c r="F208" s="244">
        <f t="shared" si="7"/>
        <v>52233</v>
      </c>
      <c r="G208" s="245">
        <f t="shared" si="6"/>
        <v>52233</v>
      </c>
      <c r="H208" s="246"/>
    </row>
    <row r="209" spans="2:8" ht="18.75">
      <c r="B209" s="242">
        <v>48134</v>
      </c>
      <c r="C209" s="243" t="s">
        <v>390</v>
      </c>
      <c r="D209" s="243" t="s">
        <v>384</v>
      </c>
      <c r="F209" s="244">
        <f t="shared" si="7"/>
        <v>52234</v>
      </c>
      <c r="G209" s="245">
        <f t="shared" si="6"/>
        <v>52234</v>
      </c>
      <c r="H209" s="246"/>
    </row>
    <row r="210" spans="2:8" ht="18.75">
      <c r="B210" s="242">
        <v>48155</v>
      </c>
      <c r="C210" s="243" t="s">
        <v>395</v>
      </c>
      <c r="D210" s="243" t="s">
        <v>384</v>
      </c>
      <c r="F210" s="244">
        <f t="shared" si="7"/>
        <v>52456</v>
      </c>
      <c r="G210" s="245">
        <f t="shared" si="6"/>
        <v>52456</v>
      </c>
      <c r="H210" s="246"/>
    </row>
    <row r="211" spans="2:8" ht="18.75">
      <c r="B211" s="242">
        <v>48175</v>
      </c>
      <c r="C211" s="243" t="s">
        <v>396</v>
      </c>
      <c r="D211" s="243" t="s">
        <v>381</v>
      </c>
      <c r="F211" s="244">
        <f t="shared" si="7"/>
        <v>52457</v>
      </c>
      <c r="G211" s="245">
        <f t="shared" si="6"/>
        <v>52457</v>
      </c>
      <c r="H211" s="246"/>
    </row>
    <row r="212" spans="2:8" ht="18.75">
      <c r="B212" s="242">
        <v>48176</v>
      </c>
      <c r="C212" s="243" t="s">
        <v>387</v>
      </c>
      <c r="D212" s="243" t="s">
        <v>384</v>
      </c>
      <c r="F212" s="244">
        <f t="shared" si="7"/>
        <v>52458</v>
      </c>
      <c r="G212" s="245">
        <f t="shared" si="6"/>
        <v>52458</v>
      </c>
      <c r="H212" s="246"/>
    </row>
    <row r="213" spans="2:8" ht="18.75">
      <c r="B213" s="242">
        <v>48214</v>
      </c>
      <c r="C213" s="243" t="s">
        <v>397</v>
      </c>
      <c r="D213" s="243" t="s">
        <v>389</v>
      </c>
      <c r="F213" s="244">
        <f t="shared" si="7"/>
        <v>52594</v>
      </c>
      <c r="G213" s="245">
        <f t="shared" si="6"/>
        <v>52594</v>
      </c>
      <c r="H213" s="246"/>
    </row>
    <row r="214" spans="2:8" ht="18.75">
      <c r="B214" s="242">
        <v>48225</v>
      </c>
      <c r="C214" s="243" t="s">
        <v>398</v>
      </c>
      <c r="D214" s="243" t="s">
        <v>384</v>
      </c>
      <c r="F214" s="244">
        <f t="shared" si="7"/>
        <v>52595</v>
      </c>
      <c r="G214" s="245">
        <f t="shared" si="6"/>
        <v>52595</v>
      </c>
      <c r="H214" s="246"/>
    </row>
    <row r="215" spans="2:8" ht="18.75">
      <c r="B215" s="242">
        <v>48255</v>
      </c>
      <c r="C215" s="243" t="s">
        <v>399</v>
      </c>
      <c r="D215" s="243" t="s">
        <v>377</v>
      </c>
      <c r="F215" s="244">
        <f t="shared" si="7"/>
        <v>52596</v>
      </c>
      <c r="G215" s="245">
        <f t="shared" si="6"/>
        <v>52596</v>
      </c>
      <c r="H215" s="246"/>
    </row>
    <row r="216" spans="2:8" ht="18.75">
      <c r="B216" s="242">
        <v>48267</v>
      </c>
      <c r="C216" s="243" t="s">
        <v>400</v>
      </c>
      <c r="D216" s="243" t="s">
        <v>384</v>
      </c>
      <c r="F216" s="244">
        <f t="shared" si="7"/>
        <v>52597</v>
      </c>
      <c r="G216" s="245">
        <f t="shared" si="6"/>
        <v>52597</v>
      </c>
      <c r="H216" s="246"/>
    </row>
    <row r="217" spans="2:8" ht="18.75">
      <c r="B217" s="242">
        <v>48293</v>
      </c>
      <c r="C217" s="243" t="s">
        <v>401</v>
      </c>
      <c r="D217" s="243" t="s">
        <v>402</v>
      </c>
      <c r="F217" s="244">
        <f t="shared" si="7"/>
        <v>52598</v>
      </c>
      <c r="G217" s="245">
        <f t="shared" si="6"/>
        <v>52598</v>
      </c>
      <c r="H217" s="246"/>
    </row>
    <row r="218" spans="2:8" ht="18.75">
      <c r="B218" s="242">
        <v>48333</v>
      </c>
      <c r="C218" s="243" t="s">
        <v>376</v>
      </c>
      <c r="D218" s="243" t="s">
        <v>389</v>
      </c>
      <c r="F218" s="244">
        <f t="shared" si="7"/>
        <v>52599</v>
      </c>
      <c r="G218" s="245">
        <f t="shared" si="6"/>
        <v>52599</v>
      </c>
      <c r="H218" s="246"/>
    </row>
    <row r="219" spans="2:8" ht="18.75">
      <c r="B219" s="242">
        <v>48337</v>
      </c>
      <c r="C219" s="243" t="s">
        <v>380</v>
      </c>
      <c r="D219" s="243" t="s">
        <v>384</v>
      </c>
      <c r="F219" s="244">
        <f t="shared" si="7"/>
        <v>52822</v>
      </c>
      <c r="G219" s="245">
        <f t="shared" si="6"/>
        <v>52822</v>
      </c>
      <c r="H219" s="246"/>
    </row>
    <row r="220" spans="2:8" ht="18.75">
      <c r="B220" s="242">
        <v>48338</v>
      </c>
      <c r="C220" s="243" t="s">
        <v>383</v>
      </c>
      <c r="D220" s="243" t="s">
        <v>386</v>
      </c>
      <c r="F220" s="244">
        <f t="shared" si="7"/>
        <v>52823</v>
      </c>
      <c r="G220" s="245">
        <f t="shared" ref="G220:G281" si="8">F220</f>
        <v>52823</v>
      </c>
      <c r="H220" s="246"/>
    </row>
    <row r="221" spans="2:8" ht="18.75">
      <c r="B221" s="242">
        <v>48339</v>
      </c>
      <c r="C221" s="243" t="s">
        <v>385</v>
      </c>
      <c r="D221" s="243" t="s">
        <v>377</v>
      </c>
      <c r="F221" s="244">
        <f t="shared" si="7"/>
        <v>52824</v>
      </c>
      <c r="G221" s="245">
        <f t="shared" si="8"/>
        <v>52824</v>
      </c>
      <c r="H221" s="246"/>
    </row>
    <row r="222" spans="2:8" ht="18.75">
      <c r="B222" s="242">
        <v>48414</v>
      </c>
      <c r="C222" s="243" t="s">
        <v>388</v>
      </c>
      <c r="D222" s="243" t="s">
        <v>384</v>
      </c>
      <c r="F222" s="244">
        <f t="shared" si="7"/>
        <v>52960</v>
      </c>
      <c r="G222" s="245">
        <f t="shared" si="8"/>
        <v>52960</v>
      </c>
      <c r="H222" s="246"/>
    </row>
    <row r="223" spans="2:8" ht="18.75">
      <c r="B223" s="242">
        <v>48437</v>
      </c>
      <c r="C223" s="243" t="s">
        <v>392</v>
      </c>
      <c r="D223" s="243" t="s">
        <v>377</v>
      </c>
      <c r="F223" s="244">
        <f t="shared" si="7"/>
        <v>52961</v>
      </c>
      <c r="G223" s="245">
        <f t="shared" si="8"/>
        <v>52961</v>
      </c>
      <c r="H223" s="246"/>
    </row>
    <row r="224" spans="2:8" ht="18.75">
      <c r="B224" s="242">
        <v>48477</v>
      </c>
      <c r="C224" s="243" t="s">
        <v>393</v>
      </c>
      <c r="D224" s="243" t="s">
        <v>384</v>
      </c>
      <c r="F224" s="244">
        <f t="shared" si="7"/>
        <v>52962</v>
      </c>
      <c r="G224" s="245">
        <f t="shared" si="8"/>
        <v>52962</v>
      </c>
      <c r="H224" s="246"/>
    </row>
    <row r="225" spans="2:8" ht="18.75">
      <c r="B225" s="242">
        <v>48478</v>
      </c>
      <c r="C225" s="243" t="s">
        <v>403</v>
      </c>
      <c r="D225" s="243" t="s">
        <v>386</v>
      </c>
      <c r="F225" s="244">
        <f t="shared" si="7"/>
        <v>52963</v>
      </c>
      <c r="G225" s="245">
        <f t="shared" si="8"/>
        <v>52963</v>
      </c>
      <c r="H225" s="246"/>
    </row>
    <row r="226" spans="2:8" ht="18.75">
      <c r="B226" s="242">
        <v>48479</v>
      </c>
      <c r="C226" s="243" t="s">
        <v>394</v>
      </c>
      <c r="D226" s="243" t="s">
        <v>377</v>
      </c>
      <c r="F226" s="244">
        <f t="shared" si="7"/>
        <v>52964</v>
      </c>
      <c r="G226" s="245">
        <f t="shared" si="8"/>
        <v>52964</v>
      </c>
      <c r="H226" s="246"/>
    </row>
    <row r="227" spans="2:8" ht="18.75">
      <c r="B227" s="242">
        <v>48498</v>
      </c>
      <c r="C227" s="243" t="s">
        <v>390</v>
      </c>
      <c r="D227" s="243" t="s">
        <v>384</v>
      </c>
      <c r="F227" s="244">
        <f t="shared" si="7"/>
        <v>52965</v>
      </c>
      <c r="G227" s="245">
        <f t="shared" si="8"/>
        <v>52965</v>
      </c>
      <c r="H227" s="246"/>
    </row>
    <row r="228" spans="2:8" ht="18.75">
      <c r="B228" s="242">
        <v>48521</v>
      </c>
      <c r="C228" s="243" t="s">
        <v>395</v>
      </c>
      <c r="D228" s="243" t="s">
        <v>377</v>
      </c>
      <c r="F228" s="244">
        <f t="shared" si="7"/>
        <v>53187</v>
      </c>
      <c r="G228" s="245">
        <f t="shared" si="8"/>
        <v>53187</v>
      </c>
      <c r="H228" s="246"/>
    </row>
    <row r="229" spans="2:8" ht="18.75">
      <c r="B229" s="242">
        <v>48541</v>
      </c>
      <c r="C229" s="243" t="s">
        <v>396</v>
      </c>
      <c r="D229" s="243" t="s">
        <v>386</v>
      </c>
      <c r="F229" s="244">
        <f t="shared" si="7"/>
        <v>53188</v>
      </c>
      <c r="G229" s="245">
        <f t="shared" si="8"/>
        <v>53188</v>
      </c>
      <c r="H229" s="246"/>
    </row>
    <row r="230" spans="2:8" ht="18.75">
      <c r="B230" s="242">
        <v>48580</v>
      </c>
      <c r="C230" s="243" t="s">
        <v>397</v>
      </c>
      <c r="D230" s="243" t="s">
        <v>402</v>
      </c>
      <c r="F230" s="244">
        <f t="shared" si="7"/>
        <v>53189</v>
      </c>
      <c r="G230" s="245">
        <f t="shared" si="8"/>
        <v>53189</v>
      </c>
      <c r="H230" s="246"/>
    </row>
    <row r="231" spans="2:8" ht="18.75">
      <c r="B231" s="242">
        <v>48589</v>
      </c>
      <c r="C231" s="243" t="s">
        <v>398</v>
      </c>
      <c r="D231" s="243" t="s">
        <v>384</v>
      </c>
      <c r="F231" s="244">
        <f t="shared" si="7"/>
        <v>53325</v>
      </c>
      <c r="G231" s="245">
        <f t="shared" si="8"/>
        <v>53325</v>
      </c>
      <c r="H231" s="246"/>
    </row>
    <row r="232" spans="2:8" ht="18.75">
      <c r="B232" s="242">
        <v>48621</v>
      </c>
      <c r="C232" s="243" t="s">
        <v>399</v>
      </c>
      <c r="D232" s="243" t="s">
        <v>391</v>
      </c>
      <c r="F232" s="244">
        <f t="shared" si="7"/>
        <v>53326</v>
      </c>
      <c r="G232" s="245">
        <f t="shared" si="8"/>
        <v>53326</v>
      </c>
      <c r="H232" s="246"/>
    </row>
    <row r="233" spans="2:8" ht="18.75">
      <c r="B233" s="242">
        <v>48633</v>
      </c>
      <c r="C233" s="243" t="s">
        <v>400</v>
      </c>
      <c r="D233" s="243" t="s">
        <v>377</v>
      </c>
      <c r="F233" s="244">
        <f t="shared" si="7"/>
        <v>53327</v>
      </c>
      <c r="G233" s="245">
        <f t="shared" si="8"/>
        <v>53327</v>
      </c>
      <c r="H233" s="246"/>
    </row>
    <row r="234" spans="2:8" ht="18.75">
      <c r="B234" s="242">
        <v>48658</v>
      </c>
      <c r="C234" s="243" t="s">
        <v>401</v>
      </c>
      <c r="D234" s="243" t="s">
        <v>381</v>
      </c>
      <c r="F234" s="244">
        <f>EDATE(F225,12)</f>
        <v>53328</v>
      </c>
      <c r="G234" s="245">
        <f t="shared" si="8"/>
        <v>53328</v>
      </c>
      <c r="H234" s="246"/>
    </row>
    <row r="235" spans="2:8" ht="18.75">
      <c r="B235" s="242">
        <v>48659</v>
      </c>
      <c r="C235" s="243" t="s">
        <v>387</v>
      </c>
      <c r="D235" s="243" t="s">
        <v>384</v>
      </c>
      <c r="F235" s="244">
        <f t="shared" ref="F235:F281" si="9">EDATE(F226,12)</f>
        <v>53329</v>
      </c>
      <c r="G235" s="245">
        <f t="shared" si="8"/>
        <v>53329</v>
      </c>
      <c r="H235" s="246"/>
    </row>
    <row r="236" spans="2:8" ht="18.75">
      <c r="B236" s="242">
        <v>48698</v>
      </c>
      <c r="C236" s="243" t="s">
        <v>376</v>
      </c>
      <c r="D236" s="243" t="s">
        <v>391</v>
      </c>
      <c r="F236" s="244">
        <f t="shared" si="9"/>
        <v>53330</v>
      </c>
      <c r="G236" s="245">
        <f t="shared" si="8"/>
        <v>53330</v>
      </c>
      <c r="H236" s="246"/>
    </row>
    <row r="237" spans="2:8" ht="18.75">
      <c r="B237" s="242">
        <v>48702</v>
      </c>
      <c r="C237" s="243" t="s">
        <v>380</v>
      </c>
      <c r="D237" s="243" t="s">
        <v>386</v>
      </c>
      <c r="F237" s="244">
        <f t="shared" si="9"/>
        <v>53552</v>
      </c>
      <c r="G237" s="245">
        <f t="shared" si="8"/>
        <v>53552</v>
      </c>
      <c r="H237" s="246"/>
    </row>
    <row r="238" spans="2:8" ht="18.75">
      <c r="B238" s="242">
        <v>48703</v>
      </c>
      <c r="C238" s="243" t="s">
        <v>383</v>
      </c>
      <c r="D238" s="243" t="s">
        <v>377</v>
      </c>
      <c r="F238" s="244">
        <f t="shared" si="9"/>
        <v>53553</v>
      </c>
      <c r="G238" s="245">
        <f t="shared" si="8"/>
        <v>53553</v>
      </c>
      <c r="H238" s="246"/>
    </row>
    <row r="239" spans="2:8" ht="18.75">
      <c r="B239" s="242">
        <v>48704</v>
      </c>
      <c r="C239" s="243" t="s">
        <v>385</v>
      </c>
      <c r="D239" s="243" t="s">
        <v>389</v>
      </c>
      <c r="F239" s="244">
        <f t="shared" si="9"/>
        <v>53554</v>
      </c>
      <c r="G239" s="245">
        <f t="shared" si="8"/>
        <v>53554</v>
      </c>
      <c r="H239" s="246"/>
    </row>
    <row r="240" spans="2:8" ht="18.75">
      <c r="B240" s="242">
        <v>48778</v>
      </c>
      <c r="C240" s="243" t="s">
        <v>388</v>
      </c>
      <c r="D240" s="243" t="s">
        <v>384</v>
      </c>
      <c r="F240" s="244">
        <f>EDATE(F231,12)</f>
        <v>53690</v>
      </c>
      <c r="G240" s="245">
        <f t="shared" si="8"/>
        <v>53690</v>
      </c>
      <c r="H240" s="246"/>
    </row>
    <row r="241" spans="2:8" ht="18.75">
      <c r="B241" s="242">
        <v>48802</v>
      </c>
      <c r="C241" s="243" t="s">
        <v>392</v>
      </c>
      <c r="D241" s="243" t="s">
        <v>389</v>
      </c>
      <c r="F241" s="244">
        <f t="shared" si="9"/>
        <v>53691</v>
      </c>
      <c r="G241" s="245">
        <f t="shared" si="8"/>
        <v>53691</v>
      </c>
      <c r="H241" s="246"/>
    </row>
    <row r="242" spans="2:8" ht="18.75">
      <c r="B242" s="242">
        <v>48841</v>
      </c>
      <c r="C242" s="243" t="s">
        <v>393</v>
      </c>
      <c r="D242" s="243" t="s">
        <v>384</v>
      </c>
      <c r="F242" s="244">
        <f t="shared" si="9"/>
        <v>53692</v>
      </c>
      <c r="G242" s="245">
        <f t="shared" si="8"/>
        <v>53692</v>
      </c>
      <c r="H242" s="246"/>
    </row>
    <row r="243" spans="2:8" ht="18.75">
      <c r="B243" s="242">
        <v>48845</v>
      </c>
      <c r="C243" s="243" t="s">
        <v>394</v>
      </c>
      <c r="D243" s="243" t="s">
        <v>391</v>
      </c>
      <c r="F243" s="244">
        <f t="shared" si="9"/>
        <v>53693</v>
      </c>
      <c r="G243" s="245">
        <f t="shared" si="8"/>
        <v>53693</v>
      </c>
      <c r="H243" s="246"/>
    </row>
    <row r="244" spans="2:8" ht="18.75">
      <c r="B244" s="242">
        <v>48862</v>
      </c>
      <c r="C244" s="243" t="s">
        <v>390</v>
      </c>
      <c r="D244" s="243" t="s">
        <v>384</v>
      </c>
      <c r="F244" s="244">
        <f t="shared" si="9"/>
        <v>53694</v>
      </c>
      <c r="G244" s="245">
        <f t="shared" si="8"/>
        <v>53694</v>
      </c>
      <c r="H244" s="246"/>
    </row>
    <row r="245" spans="2:8" ht="18.75">
      <c r="B245" s="242">
        <v>48886</v>
      </c>
      <c r="C245" s="243" t="s">
        <v>395</v>
      </c>
      <c r="D245" s="243" t="s">
        <v>389</v>
      </c>
      <c r="F245" s="244">
        <f t="shared" si="9"/>
        <v>53695</v>
      </c>
      <c r="G245" s="245">
        <f t="shared" si="8"/>
        <v>53695</v>
      </c>
      <c r="H245" s="246"/>
    </row>
    <row r="246" spans="2:8" ht="18.75">
      <c r="B246" s="242">
        <v>48906</v>
      </c>
      <c r="C246" s="243" t="s">
        <v>396</v>
      </c>
      <c r="D246" s="243" t="s">
        <v>377</v>
      </c>
      <c r="F246" s="244">
        <f t="shared" si="9"/>
        <v>53917</v>
      </c>
      <c r="G246" s="245">
        <f t="shared" si="8"/>
        <v>53917</v>
      </c>
      <c r="H246" s="246"/>
    </row>
    <row r="247" spans="2:8" ht="18.75">
      <c r="B247" s="242">
        <v>48945</v>
      </c>
      <c r="C247" s="243" t="s">
        <v>397</v>
      </c>
      <c r="D247" s="243" t="s">
        <v>381</v>
      </c>
      <c r="F247" s="244">
        <f t="shared" si="9"/>
        <v>53918</v>
      </c>
      <c r="G247" s="245">
        <f t="shared" si="8"/>
        <v>53918</v>
      </c>
      <c r="H247" s="246"/>
    </row>
    <row r="248" spans="2:8" ht="18.75">
      <c r="B248" s="242">
        <v>48946</v>
      </c>
      <c r="C248" s="243" t="s">
        <v>387</v>
      </c>
      <c r="D248" s="243" t="s">
        <v>384</v>
      </c>
      <c r="F248" s="244">
        <f t="shared" si="9"/>
        <v>53919</v>
      </c>
      <c r="G248" s="245">
        <f t="shared" si="8"/>
        <v>53919</v>
      </c>
      <c r="H248" s="246"/>
    </row>
    <row r="249" spans="2:8" ht="18.75">
      <c r="B249" s="242">
        <v>48953</v>
      </c>
      <c r="C249" s="243" t="s">
        <v>398</v>
      </c>
      <c r="D249" s="243" t="s">
        <v>384</v>
      </c>
      <c r="F249" s="244">
        <f t="shared" si="9"/>
        <v>54055</v>
      </c>
      <c r="G249" s="245">
        <f t="shared" si="8"/>
        <v>54055</v>
      </c>
      <c r="H249" s="246"/>
    </row>
    <row r="250" spans="2:8" ht="18.75">
      <c r="B250" s="242">
        <v>48986</v>
      </c>
      <c r="C250" s="243" t="s">
        <v>399</v>
      </c>
      <c r="D250" s="243" t="s">
        <v>402</v>
      </c>
      <c r="F250" s="244">
        <f t="shared" si="9"/>
        <v>54056</v>
      </c>
      <c r="G250" s="245">
        <f t="shared" si="8"/>
        <v>54056</v>
      </c>
      <c r="H250" s="246"/>
    </row>
    <row r="251" spans="2:8" ht="18.75">
      <c r="B251" s="242">
        <v>48998</v>
      </c>
      <c r="C251" s="243" t="s">
        <v>400</v>
      </c>
      <c r="D251" s="243" t="s">
        <v>389</v>
      </c>
      <c r="F251" s="244">
        <f t="shared" si="9"/>
        <v>54057</v>
      </c>
      <c r="G251" s="245">
        <f t="shared" si="8"/>
        <v>54057</v>
      </c>
      <c r="H251" s="246"/>
    </row>
    <row r="252" spans="2:8" ht="18.75">
      <c r="B252" s="242">
        <v>49023</v>
      </c>
      <c r="C252" s="243" t="s">
        <v>401</v>
      </c>
      <c r="D252" s="243" t="s">
        <v>384</v>
      </c>
      <c r="F252" s="244">
        <f t="shared" si="9"/>
        <v>54058</v>
      </c>
      <c r="G252" s="245">
        <f t="shared" si="8"/>
        <v>54058</v>
      </c>
      <c r="H252" s="246"/>
    </row>
    <row r="253" spans="2:8" ht="18.75">
      <c r="B253" s="242">
        <v>49063</v>
      </c>
      <c r="C253" s="243" t="s">
        <v>376</v>
      </c>
      <c r="D253" s="243" t="s">
        <v>402</v>
      </c>
      <c r="F253" s="244">
        <f t="shared" si="9"/>
        <v>54059</v>
      </c>
      <c r="G253" s="245">
        <f t="shared" si="8"/>
        <v>54059</v>
      </c>
      <c r="H253" s="246"/>
    </row>
    <row r="254" spans="2:8" ht="18.75">
      <c r="B254" s="242">
        <v>49067</v>
      </c>
      <c r="C254" s="243" t="s">
        <v>380</v>
      </c>
      <c r="D254" s="243" t="s">
        <v>377</v>
      </c>
      <c r="F254" s="244">
        <f t="shared" si="9"/>
        <v>54060</v>
      </c>
      <c r="G254" s="245">
        <f t="shared" si="8"/>
        <v>54060</v>
      </c>
      <c r="H254" s="246"/>
    </row>
    <row r="255" spans="2:8" ht="18.75">
      <c r="B255" s="242">
        <v>49068</v>
      </c>
      <c r="C255" s="243" t="s">
        <v>383</v>
      </c>
      <c r="D255" s="243" t="s">
        <v>389</v>
      </c>
      <c r="F255" s="244">
        <f t="shared" si="9"/>
        <v>54283</v>
      </c>
      <c r="G255" s="245">
        <f t="shared" si="8"/>
        <v>54283</v>
      </c>
      <c r="H255" s="246"/>
    </row>
    <row r="256" spans="2:8" ht="18.75">
      <c r="B256" s="242">
        <v>49069</v>
      </c>
      <c r="C256" s="243" t="s">
        <v>385</v>
      </c>
      <c r="D256" s="243" t="s">
        <v>391</v>
      </c>
      <c r="F256" s="244">
        <f t="shared" si="9"/>
        <v>54284</v>
      </c>
      <c r="G256" s="245">
        <f t="shared" si="8"/>
        <v>54284</v>
      </c>
      <c r="H256" s="246"/>
    </row>
    <row r="257" spans="2:8" ht="18.75">
      <c r="B257" s="242">
        <v>49142</v>
      </c>
      <c r="C257" s="243" t="s">
        <v>388</v>
      </c>
      <c r="D257" s="243" t="s">
        <v>384</v>
      </c>
      <c r="F257" s="244">
        <f t="shared" si="9"/>
        <v>54285</v>
      </c>
      <c r="G257" s="245">
        <f t="shared" si="8"/>
        <v>54285</v>
      </c>
      <c r="H257" s="246"/>
    </row>
    <row r="258" spans="2:8" ht="18.75">
      <c r="B258" s="242">
        <v>49167</v>
      </c>
      <c r="C258" s="243" t="s">
        <v>392</v>
      </c>
      <c r="D258" s="243" t="s">
        <v>391</v>
      </c>
      <c r="F258" s="244">
        <f t="shared" si="9"/>
        <v>54421</v>
      </c>
      <c r="G258" s="245">
        <f t="shared" si="8"/>
        <v>54421</v>
      </c>
      <c r="H258" s="246"/>
    </row>
    <row r="259" spans="2:8" ht="18.75">
      <c r="B259" s="242">
        <v>49205</v>
      </c>
      <c r="C259" s="243" t="s">
        <v>393</v>
      </c>
      <c r="D259" s="243" t="s">
        <v>384</v>
      </c>
      <c r="F259" s="244">
        <f t="shared" si="9"/>
        <v>54422</v>
      </c>
      <c r="G259" s="245">
        <f t="shared" si="8"/>
        <v>54422</v>
      </c>
      <c r="H259" s="246"/>
    </row>
    <row r="260" spans="2:8" ht="18.75">
      <c r="B260" s="242">
        <v>49210</v>
      </c>
      <c r="C260" s="243" t="s">
        <v>394</v>
      </c>
      <c r="D260" s="243" t="s">
        <v>402</v>
      </c>
      <c r="F260" s="244">
        <f t="shared" si="9"/>
        <v>54423</v>
      </c>
      <c r="G260" s="245">
        <f t="shared" si="8"/>
        <v>54423</v>
      </c>
      <c r="H260" s="246"/>
    </row>
    <row r="261" spans="2:8" ht="18.75">
      <c r="B261" s="242">
        <v>49226</v>
      </c>
      <c r="C261" s="243" t="s">
        <v>390</v>
      </c>
      <c r="D261" s="243" t="s">
        <v>384</v>
      </c>
      <c r="F261" s="244">
        <f t="shared" si="9"/>
        <v>54424</v>
      </c>
      <c r="G261" s="245">
        <f t="shared" si="8"/>
        <v>54424</v>
      </c>
      <c r="H261" s="246"/>
    </row>
    <row r="262" spans="2:8" ht="18.75">
      <c r="B262" s="242">
        <v>49251</v>
      </c>
      <c r="C262" s="243" t="s">
        <v>395</v>
      </c>
      <c r="D262" s="243" t="s">
        <v>391</v>
      </c>
      <c r="F262" s="244">
        <f t="shared" si="9"/>
        <v>54425</v>
      </c>
      <c r="G262" s="245">
        <f t="shared" si="8"/>
        <v>54425</v>
      </c>
      <c r="H262" s="246"/>
    </row>
    <row r="263" spans="2:8" ht="18.75">
      <c r="B263" s="242">
        <v>49271</v>
      </c>
      <c r="C263" s="243" t="s">
        <v>396</v>
      </c>
      <c r="D263" s="243" t="s">
        <v>389</v>
      </c>
      <c r="F263" s="244">
        <f t="shared" si="9"/>
        <v>54426</v>
      </c>
      <c r="G263" s="245">
        <f t="shared" si="8"/>
        <v>54426</v>
      </c>
      <c r="H263" s="246"/>
    </row>
    <row r="264" spans="2:8" ht="18.75">
      <c r="B264" s="242">
        <v>49310</v>
      </c>
      <c r="C264" s="243" t="s">
        <v>397</v>
      </c>
      <c r="D264" s="243" t="s">
        <v>384</v>
      </c>
      <c r="F264" s="244">
        <f t="shared" si="9"/>
        <v>54648</v>
      </c>
      <c r="G264" s="245">
        <f t="shared" si="8"/>
        <v>54648</v>
      </c>
      <c r="H264" s="246"/>
    </row>
    <row r="265" spans="2:8" ht="18.75">
      <c r="B265" s="242">
        <v>49317</v>
      </c>
      <c r="C265" s="243" t="s">
        <v>398</v>
      </c>
      <c r="D265" s="243" t="s">
        <v>384</v>
      </c>
      <c r="F265" s="244">
        <f t="shared" si="9"/>
        <v>54649</v>
      </c>
      <c r="G265" s="245">
        <f t="shared" si="8"/>
        <v>54649</v>
      </c>
      <c r="H265" s="246"/>
    </row>
    <row r="266" spans="2:8" ht="18.75">
      <c r="B266" s="242">
        <v>49351</v>
      </c>
      <c r="C266" s="243" t="s">
        <v>399</v>
      </c>
      <c r="D266" s="243" t="s">
        <v>381</v>
      </c>
      <c r="F266" s="244">
        <f t="shared" si="9"/>
        <v>54650</v>
      </c>
      <c r="G266" s="245">
        <f t="shared" si="8"/>
        <v>54650</v>
      </c>
      <c r="H266" s="246"/>
    </row>
    <row r="267" spans="2:8" ht="18.75">
      <c r="B267" s="242">
        <v>49352</v>
      </c>
      <c r="C267" s="243" t="s">
        <v>387</v>
      </c>
      <c r="D267" s="243" t="s">
        <v>384</v>
      </c>
      <c r="F267" s="244">
        <f t="shared" si="9"/>
        <v>54786</v>
      </c>
      <c r="G267" s="245">
        <f t="shared" si="8"/>
        <v>54786</v>
      </c>
      <c r="H267" s="246"/>
    </row>
    <row r="268" spans="2:8" ht="18.75">
      <c r="B268" s="242">
        <v>49363</v>
      </c>
      <c r="C268" s="243" t="s">
        <v>400</v>
      </c>
      <c r="D268" s="243" t="s">
        <v>391</v>
      </c>
      <c r="F268" s="244">
        <f t="shared" si="9"/>
        <v>54787</v>
      </c>
      <c r="G268" s="245">
        <f t="shared" si="8"/>
        <v>54787</v>
      </c>
      <c r="H268" s="246"/>
    </row>
    <row r="269" spans="2:8" ht="18.75">
      <c r="B269" s="242">
        <v>49389</v>
      </c>
      <c r="C269" s="243" t="s">
        <v>401</v>
      </c>
      <c r="D269" s="243" t="s">
        <v>377</v>
      </c>
      <c r="F269" s="244">
        <f t="shared" si="9"/>
        <v>54788</v>
      </c>
      <c r="G269" s="245">
        <f t="shared" si="8"/>
        <v>54788</v>
      </c>
      <c r="H269" s="246"/>
    </row>
    <row r="270" spans="2:8" ht="18.75">
      <c r="B270" s="242">
        <v>49428</v>
      </c>
      <c r="C270" s="243" t="s">
        <v>376</v>
      </c>
      <c r="D270" s="243" t="s">
        <v>381</v>
      </c>
      <c r="F270" s="244">
        <f t="shared" si="9"/>
        <v>54789</v>
      </c>
      <c r="G270" s="245">
        <f t="shared" si="8"/>
        <v>54789</v>
      </c>
      <c r="H270" s="246"/>
    </row>
    <row r="271" spans="2:8" ht="18.75">
      <c r="B271" s="242">
        <v>49429</v>
      </c>
      <c r="C271" s="243" t="s">
        <v>387</v>
      </c>
      <c r="D271" s="243" t="s">
        <v>384</v>
      </c>
      <c r="F271" s="244">
        <f t="shared" si="9"/>
        <v>54790</v>
      </c>
      <c r="G271" s="245">
        <f t="shared" si="8"/>
        <v>54790</v>
      </c>
      <c r="H271" s="246"/>
    </row>
    <row r="272" spans="2:8" ht="18.75">
      <c r="B272" s="242">
        <v>49432</v>
      </c>
      <c r="C272" s="243" t="s">
        <v>380</v>
      </c>
      <c r="D272" s="243" t="s">
        <v>389</v>
      </c>
      <c r="F272" s="244">
        <f t="shared" si="9"/>
        <v>54791</v>
      </c>
      <c r="G272" s="245">
        <f t="shared" si="8"/>
        <v>54791</v>
      </c>
      <c r="H272" s="246"/>
    </row>
    <row r="273" spans="2:8" ht="18.75">
      <c r="B273" s="242">
        <v>49433</v>
      </c>
      <c r="C273" s="243" t="s">
        <v>383</v>
      </c>
      <c r="D273" s="243" t="s">
        <v>391</v>
      </c>
      <c r="F273" s="244">
        <f t="shared" si="9"/>
        <v>55013</v>
      </c>
      <c r="G273" s="245">
        <f t="shared" si="8"/>
        <v>55013</v>
      </c>
      <c r="H273" s="246"/>
    </row>
    <row r="274" spans="2:8" ht="18.75">
      <c r="B274" s="242">
        <v>49434</v>
      </c>
      <c r="C274" s="243" t="s">
        <v>385</v>
      </c>
      <c r="D274" s="243" t="s">
        <v>402</v>
      </c>
      <c r="F274" s="244">
        <f t="shared" si="9"/>
        <v>55014</v>
      </c>
      <c r="G274" s="245">
        <f t="shared" si="8"/>
        <v>55014</v>
      </c>
      <c r="H274" s="246"/>
    </row>
    <row r="275" spans="2:8" ht="18.75">
      <c r="B275" s="242">
        <v>49506</v>
      </c>
      <c r="C275" s="243" t="s">
        <v>388</v>
      </c>
      <c r="D275" s="243" t="s">
        <v>384</v>
      </c>
      <c r="F275" s="244">
        <f t="shared" si="9"/>
        <v>55015</v>
      </c>
      <c r="G275" s="245">
        <f t="shared" si="8"/>
        <v>55015</v>
      </c>
      <c r="H275" s="246"/>
    </row>
    <row r="276" spans="2:8" ht="18.75">
      <c r="B276" s="242">
        <v>49532</v>
      </c>
      <c r="C276" s="243" t="s">
        <v>392</v>
      </c>
      <c r="D276" s="243" t="s">
        <v>402</v>
      </c>
      <c r="F276" s="244">
        <f t="shared" si="9"/>
        <v>55151</v>
      </c>
      <c r="G276" s="245">
        <f t="shared" si="8"/>
        <v>55151</v>
      </c>
      <c r="H276" s="246"/>
    </row>
    <row r="277" spans="2:8" ht="18.75">
      <c r="B277" s="242">
        <v>49569</v>
      </c>
      <c r="C277" s="243" t="s">
        <v>393</v>
      </c>
      <c r="D277" s="243" t="s">
        <v>384</v>
      </c>
      <c r="F277" s="244">
        <f t="shared" si="9"/>
        <v>55152</v>
      </c>
      <c r="G277" s="245">
        <f t="shared" si="8"/>
        <v>55152</v>
      </c>
      <c r="H277" s="246"/>
    </row>
    <row r="278" spans="2:8" ht="18.75">
      <c r="B278" s="242">
        <v>49575</v>
      </c>
      <c r="C278" s="243" t="s">
        <v>394</v>
      </c>
      <c r="D278" s="243" t="s">
        <v>381</v>
      </c>
      <c r="F278" s="244">
        <f t="shared" si="9"/>
        <v>55153</v>
      </c>
      <c r="G278" s="245">
        <f t="shared" si="8"/>
        <v>55153</v>
      </c>
      <c r="H278" s="246"/>
    </row>
    <row r="279" spans="2:8" ht="18.75">
      <c r="B279" s="242">
        <v>49576</v>
      </c>
      <c r="C279" s="243" t="s">
        <v>387</v>
      </c>
      <c r="D279" s="243" t="s">
        <v>384</v>
      </c>
      <c r="F279" s="244">
        <f t="shared" si="9"/>
        <v>55154</v>
      </c>
      <c r="G279" s="245">
        <f t="shared" si="8"/>
        <v>55154</v>
      </c>
      <c r="H279" s="246"/>
    </row>
    <row r="280" spans="2:8" ht="18.75">
      <c r="B280" s="242">
        <v>49590</v>
      </c>
      <c r="C280" s="243" t="s">
        <v>390</v>
      </c>
      <c r="D280" s="243" t="s">
        <v>384</v>
      </c>
      <c r="F280" s="244">
        <f t="shared" si="9"/>
        <v>55155</v>
      </c>
      <c r="G280" s="245">
        <f t="shared" si="8"/>
        <v>55155</v>
      </c>
      <c r="H280" s="246"/>
    </row>
    <row r="281" spans="2:8" ht="18.75">
      <c r="B281" s="242">
        <v>49616</v>
      </c>
      <c r="C281" s="243" t="s">
        <v>395</v>
      </c>
      <c r="D281" s="243" t="s">
        <v>402</v>
      </c>
      <c r="F281" s="244">
        <f t="shared" si="9"/>
        <v>55156</v>
      </c>
      <c r="G281" s="245">
        <f t="shared" si="8"/>
        <v>55156</v>
      </c>
      <c r="H281" s="246"/>
    </row>
    <row r="282" spans="2:8" ht="18.75">
      <c r="B282" s="242">
        <v>49636</v>
      </c>
      <c r="C282" s="243" t="s">
        <v>396</v>
      </c>
      <c r="D282" s="243" t="s">
        <v>391</v>
      </c>
      <c r="F282" s="254"/>
      <c r="G282" s="255"/>
      <c r="H282" s="246"/>
    </row>
    <row r="283" spans="2:8" ht="18.75">
      <c r="B283" s="242">
        <v>49675</v>
      </c>
      <c r="C283" s="243" t="s">
        <v>397</v>
      </c>
      <c r="D283" s="243" t="s">
        <v>386</v>
      </c>
      <c r="F283" s="254"/>
      <c r="G283" s="255"/>
      <c r="H283" s="246"/>
    </row>
    <row r="284" spans="2:8" ht="18.75">
      <c r="B284" s="242">
        <v>49688</v>
      </c>
      <c r="C284" s="243" t="s">
        <v>398</v>
      </c>
      <c r="D284" s="243" t="s">
        <v>384</v>
      </c>
      <c r="F284" s="254"/>
      <c r="G284" s="255"/>
      <c r="H284" s="246"/>
    </row>
    <row r="285" spans="2:8" ht="18.75">
      <c r="B285" s="242">
        <v>49716</v>
      </c>
      <c r="C285" s="243" t="s">
        <v>399</v>
      </c>
      <c r="D285" s="243" t="s">
        <v>384</v>
      </c>
      <c r="F285" s="254"/>
      <c r="G285" s="255"/>
      <c r="H285" s="246"/>
    </row>
    <row r="286" spans="2:8" ht="18.75">
      <c r="B286" s="242">
        <v>49728</v>
      </c>
      <c r="C286" s="243" t="s">
        <v>400</v>
      </c>
      <c r="D286" s="243" t="s">
        <v>402</v>
      </c>
      <c r="F286" s="254"/>
      <c r="G286" s="255"/>
      <c r="H286" s="246"/>
    </row>
    <row r="287" spans="2:8" ht="18.75">
      <c r="B287" s="242">
        <v>49754</v>
      </c>
      <c r="C287" s="243" t="s">
        <v>401</v>
      </c>
      <c r="D287" s="243" t="s">
        <v>389</v>
      </c>
      <c r="F287" s="254"/>
      <c r="G287" s="255"/>
      <c r="H287" s="246"/>
    </row>
    <row r="288" spans="2:8" ht="18.75">
      <c r="B288" s="242">
        <v>49794</v>
      </c>
      <c r="C288" s="243" t="s">
        <v>376</v>
      </c>
      <c r="D288" s="243" t="s">
        <v>386</v>
      </c>
      <c r="F288" s="254"/>
      <c r="G288" s="255"/>
      <c r="H288" s="246"/>
    </row>
    <row r="289" spans="2:8" ht="18.75">
      <c r="B289" s="242">
        <v>49798</v>
      </c>
      <c r="C289" s="243" t="s">
        <v>380</v>
      </c>
      <c r="D289" s="243" t="s">
        <v>402</v>
      </c>
      <c r="F289" s="254"/>
      <c r="G289" s="255"/>
      <c r="H289" s="246"/>
    </row>
    <row r="290" spans="2:8" ht="18.75">
      <c r="B290" s="242">
        <v>49799</v>
      </c>
      <c r="C290" s="243" t="s">
        <v>383</v>
      </c>
      <c r="D290" s="243" t="s">
        <v>381</v>
      </c>
      <c r="F290" s="254"/>
      <c r="G290" s="255"/>
      <c r="H290" s="246"/>
    </row>
    <row r="291" spans="2:8" ht="18.75">
      <c r="B291" s="242">
        <v>49800</v>
      </c>
      <c r="C291" s="243" t="s">
        <v>385</v>
      </c>
      <c r="D291" s="243" t="s">
        <v>384</v>
      </c>
      <c r="F291" s="254"/>
      <c r="G291" s="255"/>
      <c r="H291" s="246"/>
    </row>
    <row r="292" spans="2:8" ht="18.75">
      <c r="B292" s="242">
        <v>49801</v>
      </c>
      <c r="C292" s="243" t="s">
        <v>387</v>
      </c>
      <c r="D292" s="243" t="s">
        <v>386</v>
      </c>
      <c r="F292" s="254"/>
      <c r="G292" s="255"/>
      <c r="H292" s="246"/>
    </row>
    <row r="293" spans="2:8" ht="18.75">
      <c r="B293" s="242">
        <v>49877</v>
      </c>
      <c r="C293" s="243" t="s">
        <v>388</v>
      </c>
      <c r="D293" s="243" t="s">
        <v>384</v>
      </c>
      <c r="F293" s="254"/>
      <c r="G293" s="255"/>
      <c r="H293" s="246"/>
    </row>
    <row r="294" spans="2:8" ht="18.75">
      <c r="B294" s="242">
        <v>49898</v>
      </c>
      <c r="C294" s="243" t="s">
        <v>392</v>
      </c>
      <c r="D294" s="243" t="s">
        <v>384</v>
      </c>
      <c r="F294" s="254"/>
      <c r="G294" s="255"/>
      <c r="H294" s="246"/>
    </row>
    <row r="295" spans="2:8" ht="18.75">
      <c r="B295" s="242">
        <v>49933</v>
      </c>
      <c r="C295" s="243" t="s">
        <v>393</v>
      </c>
      <c r="D295" s="243" t="s">
        <v>384</v>
      </c>
      <c r="F295" s="254"/>
      <c r="G295" s="255"/>
      <c r="H295" s="246"/>
    </row>
    <row r="296" spans="2:8" ht="18.75">
      <c r="B296" s="242">
        <v>49940</v>
      </c>
      <c r="C296" s="243" t="s">
        <v>394</v>
      </c>
      <c r="D296" s="243" t="s">
        <v>384</v>
      </c>
      <c r="F296" s="254"/>
      <c r="G296" s="255"/>
      <c r="H296" s="246"/>
    </row>
    <row r="297" spans="2:8" ht="18.75">
      <c r="B297" s="242">
        <v>49961</v>
      </c>
      <c r="C297" s="243" t="s">
        <v>390</v>
      </c>
      <c r="D297" s="243" t="s">
        <v>384</v>
      </c>
      <c r="F297" s="254"/>
      <c r="G297" s="255"/>
      <c r="H297" s="246"/>
    </row>
    <row r="298" spans="2:8" ht="18.75">
      <c r="B298" s="242">
        <v>49982</v>
      </c>
      <c r="C298" s="243" t="s">
        <v>395</v>
      </c>
      <c r="D298" s="243" t="s">
        <v>384</v>
      </c>
      <c r="F298" s="254"/>
      <c r="G298" s="255"/>
      <c r="H298" s="246"/>
    </row>
    <row r="299" spans="2:8" ht="18.75">
      <c r="B299" s="242">
        <v>50002</v>
      </c>
      <c r="C299" s="243" t="s">
        <v>396</v>
      </c>
      <c r="D299" s="243" t="s">
        <v>381</v>
      </c>
      <c r="F299" s="254"/>
      <c r="G299" s="255"/>
      <c r="H299" s="246"/>
    </row>
    <row r="300" spans="2:8" ht="18.75">
      <c r="B300" s="242">
        <v>50003</v>
      </c>
      <c r="C300" s="243" t="s">
        <v>387</v>
      </c>
      <c r="D300" s="243" t="s">
        <v>384</v>
      </c>
      <c r="F300" s="254"/>
      <c r="G300" s="255"/>
      <c r="H300" s="246"/>
    </row>
    <row r="301" spans="2:8" ht="18.75">
      <c r="B301" s="242">
        <v>50041</v>
      </c>
      <c r="C301" s="243" t="s">
        <v>397</v>
      </c>
      <c r="D301" s="243" t="s">
        <v>389</v>
      </c>
      <c r="F301" s="254"/>
      <c r="G301" s="255"/>
      <c r="H301" s="246"/>
    </row>
    <row r="302" spans="2:8" ht="18.75">
      <c r="B302" s="242">
        <v>50052</v>
      </c>
      <c r="C302" s="243" t="s">
        <v>398</v>
      </c>
      <c r="D302" s="243" t="s">
        <v>384</v>
      </c>
      <c r="F302" s="254"/>
      <c r="G302" s="255"/>
      <c r="H302" s="246"/>
    </row>
    <row r="303" spans="2:8" ht="18.75">
      <c r="B303" s="242">
        <v>50082</v>
      </c>
      <c r="C303" s="243" t="s">
        <v>399</v>
      </c>
      <c r="D303" s="243" t="s">
        <v>377</v>
      </c>
      <c r="F303" s="254"/>
      <c r="G303" s="255"/>
      <c r="H303" s="246"/>
    </row>
    <row r="304" spans="2:8" ht="18.75">
      <c r="B304" s="242">
        <v>50094</v>
      </c>
      <c r="C304" s="243" t="s">
        <v>400</v>
      </c>
      <c r="D304" s="243" t="s">
        <v>384</v>
      </c>
      <c r="F304" s="254"/>
      <c r="G304" s="255"/>
      <c r="H304" s="246"/>
    </row>
    <row r="305" spans="2:8" ht="18.75">
      <c r="B305" s="242">
        <v>50119</v>
      </c>
      <c r="C305" s="243" t="s">
        <v>401</v>
      </c>
      <c r="D305" s="243" t="s">
        <v>391</v>
      </c>
      <c r="F305" s="254"/>
      <c r="G305" s="255"/>
      <c r="H305" s="246"/>
    </row>
    <row r="306" spans="2:8" ht="18.75">
      <c r="B306" s="242">
        <v>50159</v>
      </c>
      <c r="C306" s="243" t="s">
        <v>376</v>
      </c>
      <c r="D306" s="243" t="s">
        <v>377</v>
      </c>
      <c r="F306" s="254"/>
      <c r="G306" s="255"/>
      <c r="H306" s="246"/>
    </row>
    <row r="307" spans="2:8" ht="18.75">
      <c r="B307" s="242">
        <v>50163</v>
      </c>
      <c r="C307" s="243" t="s">
        <v>380</v>
      </c>
      <c r="D307" s="243" t="s">
        <v>381</v>
      </c>
      <c r="F307" s="254"/>
      <c r="G307" s="255"/>
      <c r="H307" s="246"/>
    </row>
    <row r="308" spans="2:8" ht="18.75">
      <c r="B308" s="242">
        <v>50164</v>
      </c>
      <c r="C308" s="243" t="s">
        <v>383</v>
      </c>
      <c r="D308" s="243" t="s">
        <v>384</v>
      </c>
      <c r="F308" s="254"/>
      <c r="G308" s="255"/>
      <c r="H308" s="246"/>
    </row>
    <row r="309" spans="2:8" ht="18.75">
      <c r="B309" s="242">
        <v>50165</v>
      </c>
      <c r="C309" s="243" t="s">
        <v>385</v>
      </c>
      <c r="D309" s="243" t="s">
        <v>386</v>
      </c>
      <c r="F309" s="254"/>
      <c r="G309" s="255"/>
      <c r="H309" s="246"/>
    </row>
    <row r="310" spans="2:8" ht="18.75">
      <c r="B310" s="242">
        <v>50166</v>
      </c>
      <c r="C310" s="243" t="s">
        <v>387</v>
      </c>
      <c r="D310" s="243" t="s">
        <v>377</v>
      </c>
      <c r="F310" s="254"/>
      <c r="G310" s="255"/>
      <c r="H310" s="246"/>
    </row>
    <row r="311" spans="2:8" ht="18.75">
      <c r="B311" s="242">
        <v>50241</v>
      </c>
      <c r="C311" s="243" t="s">
        <v>388</v>
      </c>
      <c r="D311" s="243" t="s">
        <v>384</v>
      </c>
      <c r="F311" s="254"/>
      <c r="G311" s="255"/>
      <c r="H311" s="246"/>
    </row>
    <row r="312" spans="2:8" ht="18.75">
      <c r="B312" s="242">
        <v>50263</v>
      </c>
      <c r="C312" s="243" t="s">
        <v>392</v>
      </c>
      <c r="D312" s="243" t="s">
        <v>386</v>
      </c>
      <c r="F312" s="254"/>
      <c r="G312" s="255"/>
      <c r="H312" s="246"/>
    </row>
    <row r="313" spans="2:8" ht="18.75">
      <c r="B313" s="242">
        <v>50304</v>
      </c>
      <c r="C313" s="243" t="s">
        <v>393</v>
      </c>
      <c r="D313" s="243" t="s">
        <v>384</v>
      </c>
      <c r="F313" s="254"/>
      <c r="G313" s="255"/>
      <c r="H313" s="246"/>
    </row>
    <row r="314" spans="2:8" ht="18.75">
      <c r="B314" s="242">
        <v>50305</v>
      </c>
      <c r="C314" s="243" t="s">
        <v>403</v>
      </c>
      <c r="D314" s="243" t="s">
        <v>386</v>
      </c>
      <c r="F314" s="254"/>
      <c r="G314" s="255"/>
      <c r="H314" s="246"/>
    </row>
    <row r="315" spans="2:8" ht="18.75">
      <c r="B315" s="242">
        <v>50306</v>
      </c>
      <c r="C315" s="243" t="s">
        <v>394</v>
      </c>
      <c r="D315" s="243" t="s">
        <v>377</v>
      </c>
      <c r="F315" s="254"/>
      <c r="G315" s="255"/>
      <c r="H315" s="246"/>
    </row>
    <row r="316" spans="2:8" ht="18.75">
      <c r="B316" s="242">
        <v>50325</v>
      </c>
      <c r="C316" s="243" t="s">
        <v>390</v>
      </c>
      <c r="D316" s="243" t="s">
        <v>384</v>
      </c>
      <c r="F316" s="254"/>
      <c r="G316" s="255"/>
      <c r="H316" s="246"/>
    </row>
    <row r="317" spans="2:8" ht="18.75">
      <c r="B317" s="242">
        <v>50347</v>
      </c>
      <c r="C317" s="243" t="s">
        <v>395</v>
      </c>
      <c r="D317" s="243" t="s">
        <v>386</v>
      </c>
      <c r="F317" s="254"/>
      <c r="G317" s="255"/>
      <c r="H317" s="246"/>
    </row>
    <row r="318" spans="2:8" ht="18.75">
      <c r="B318" s="242">
        <v>50367</v>
      </c>
      <c r="C318" s="243" t="s">
        <v>396</v>
      </c>
      <c r="D318" s="243" t="s">
        <v>384</v>
      </c>
      <c r="F318" s="254"/>
      <c r="G318" s="255"/>
      <c r="H318" s="246"/>
    </row>
    <row r="319" spans="2:8" ht="18.75">
      <c r="B319" s="242">
        <v>50406</v>
      </c>
      <c r="C319" s="243" t="s">
        <v>397</v>
      </c>
      <c r="D319" s="243" t="s">
        <v>391</v>
      </c>
      <c r="F319" s="254"/>
      <c r="G319" s="255"/>
      <c r="H319" s="246"/>
    </row>
    <row r="320" spans="2:8" ht="18.75">
      <c r="B320" s="242">
        <v>50416</v>
      </c>
      <c r="C320" s="243" t="s">
        <v>398</v>
      </c>
      <c r="D320" s="243" t="s">
        <v>384</v>
      </c>
      <c r="F320" s="254"/>
      <c r="G320" s="255"/>
      <c r="H320" s="246"/>
    </row>
    <row r="321" spans="2:8" ht="18.75">
      <c r="B321" s="242">
        <v>50447</v>
      </c>
      <c r="C321" s="243" t="s">
        <v>399</v>
      </c>
      <c r="D321" s="243" t="s">
        <v>389</v>
      </c>
      <c r="F321" s="254"/>
      <c r="G321" s="255"/>
      <c r="H321" s="246"/>
    </row>
    <row r="322" spans="2:8" ht="18.75">
      <c r="B322" s="242">
        <v>50459</v>
      </c>
      <c r="C322" s="243" t="s">
        <v>400</v>
      </c>
      <c r="D322" s="243" t="s">
        <v>386</v>
      </c>
      <c r="F322" s="254"/>
      <c r="G322" s="255"/>
      <c r="H322" s="246"/>
    </row>
    <row r="323" spans="2:8" ht="18.75">
      <c r="B323" s="242">
        <v>50484</v>
      </c>
      <c r="C323" s="243" t="s">
        <v>401</v>
      </c>
      <c r="D323" s="243" t="s">
        <v>402</v>
      </c>
      <c r="F323" s="254"/>
      <c r="G323" s="255"/>
      <c r="H323" s="246"/>
    </row>
    <row r="324" spans="2:8" ht="18.75">
      <c r="B324" s="242">
        <v>50524</v>
      </c>
      <c r="C324" s="243" t="s">
        <v>376</v>
      </c>
      <c r="D324" s="243" t="s">
        <v>389</v>
      </c>
      <c r="F324" s="254"/>
      <c r="G324" s="255"/>
      <c r="H324" s="246"/>
    </row>
    <row r="325" spans="2:8" ht="18.75">
      <c r="B325" s="242">
        <v>50528</v>
      </c>
      <c r="C325" s="243" t="s">
        <v>380</v>
      </c>
      <c r="D325" s="243" t="s">
        <v>384</v>
      </c>
      <c r="F325" s="254"/>
      <c r="G325" s="255"/>
      <c r="H325" s="246"/>
    </row>
    <row r="326" spans="2:8" ht="18.75">
      <c r="B326" s="242">
        <v>50529</v>
      </c>
      <c r="C326" s="243" t="s">
        <v>383</v>
      </c>
      <c r="D326" s="243" t="s">
        <v>386</v>
      </c>
      <c r="F326" s="254"/>
      <c r="G326" s="255"/>
      <c r="H326" s="246"/>
    </row>
    <row r="327" spans="2:8" ht="18.75">
      <c r="B327" s="242">
        <v>50530</v>
      </c>
      <c r="C327" s="243" t="s">
        <v>385</v>
      </c>
      <c r="D327" s="243" t="s">
        <v>377</v>
      </c>
      <c r="F327" s="254"/>
      <c r="G327" s="255"/>
      <c r="H327" s="246"/>
    </row>
    <row r="328" spans="2:8" ht="18.75">
      <c r="B328" s="242">
        <v>50605</v>
      </c>
      <c r="C328" s="243" t="s">
        <v>388</v>
      </c>
      <c r="D328" s="243" t="s">
        <v>384</v>
      </c>
      <c r="F328" s="254"/>
      <c r="G328" s="255"/>
      <c r="H328" s="246"/>
    </row>
    <row r="329" spans="2:8" ht="18.75">
      <c r="B329" s="242">
        <v>50628</v>
      </c>
      <c r="C329" s="243" t="s">
        <v>392</v>
      </c>
      <c r="D329" s="243" t="s">
        <v>377</v>
      </c>
      <c r="F329" s="254"/>
      <c r="G329" s="255"/>
      <c r="H329" s="246"/>
    </row>
    <row r="330" spans="2:8" ht="18.75">
      <c r="B330" s="242">
        <v>50668</v>
      </c>
      <c r="C330" s="243" t="s">
        <v>393</v>
      </c>
      <c r="D330" s="243" t="s">
        <v>384</v>
      </c>
      <c r="F330" s="254"/>
      <c r="G330" s="255"/>
      <c r="H330" s="246"/>
    </row>
    <row r="331" spans="2:8" ht="18.75">
      <c r="B331" s="242">
        <v>50671</v>
      </c>
      <c r="C331" s="243" t="s">
        <v>394</v>
      </c>
      <c r="D331" s="243" t="s">
        <v>389</v>
      </c>
      <c r="F331" s="254"/>
      <c r="G331" s="255"/>
      <c r="H331" s="246"/>
    </row>
    <row r="332" spans="2:8" ht="18.75">
      <c r="B332" s="242">
        <v>50689</v>
      </c>
      <c r="C332" s="243" t="s">
        <v>390</v>
      </c>
      <c r="D332" s="243" t="s">
        <v>384</v>
      </c>
      <c r="F332" s="254"/>
      <c r="G332" s="255"/>
      <c r="H332" s="246"/>
    </row>
    <row r="333" spans="2:8" ht="18.75">
      <c r="B333" s="242">
        <v>50712</v>
      </c>
      <c r="C333" s="243" t="s">
        <v>395</v>
      </c>
      <c r="D333" s="243" t="s">
        <v>377</v>
      </c>
      <c r="F333" s="254"/>
      <c r="G333" s="255"/>
      <c r="H333" s="246"/>
    </row>
    <row r="334" spans="2:8" ht="18.75">
      <c r="B334" s="242">
        <v>50732</v>
      </c>
      <c r="C334" s="243" t="s">
        <v>396</v>
      </c>
      <c r="D334" s="243" t="s">
        <v>386</v>
      </c>
      <c r="F334" s="254"/>
      <c r="G334" s="255"/>
      <c r="H334" s="246"/>
    </row>
    <row r="335" spans="2:8" ht="18.75">
      <c r="B335" s="242">
        <v>50771</v>
      </c>
      <c r="C335" s="243" t="s">
        <v>397</v>
      </c>
      <c r="D335" s="243" t="s">
        <v>402</v>
      </c>
      <c r="F335" s="254"/>
      <c r="G335" s="255"/>
      <c r="H335" s="246"/>
    </row>
    <row r="336" spans="2:8" ht="18.75">
      <c r="B336" s="242">
        <v>50780</v>
      </c>
      <c r="C336" s="243" t="s">
        <v>398</v>
      </c>
      <c r="D336" s="243" t="s">
        <v>384</v>
      </c>
      <c r="F336" s="254"/>
      <c r="G336" s="255"/>
      <c r="H336" s="246"/>
    </row>
    <row r="337" spans="2:8" ht="18.75">
      <c r="B337" s="242">
        <v>50812</v>
      </c>
      <c r="C337" s="243" t="s">
        <v>399</v>
      </c>
      <c r="D337" s="243" t="s">
        <v>391</v>
      </c>
      <c r="F337" s="254"/>
      <c r="G337" s="255"/>
      <c r="H337" s="246"/>
    </row>
    <row r="338" spans="2:8" ht="18.75">
      <c r="B338" s="242">
        <v>50824</v>
      </c>
      <c r="C338" s="243" t="s">
        <v>400</v>
      </c>
      <c r="D338" s="243" t="s">
        <v>377</v>
      </c>
      <c r="F338" s="254"/>
      <c r="G338" s="255"/>
      <c r="H338" s="246"/>
    </row>
    <row r="339" spans="2:8" ht="18.75">
      <c r="B339" s="242">
        <v>50850</v>
      </c>
      <c r="C339" s="243" t="s">
        <v>401</v>
      </c>
      <c r="D339" s="243" t="s">
        <v>384</v>
      </c>
      <c r="F339" s="254"/>
      <c r="G339" s="255"/>
      <c r="H339" s="246"/>
    </row>
    <row r="340" spans="2:8" ht="18.75">
      <c r="B340" s="242">
        <v>50889</v>
      </c>
      <c r="C340" s="243" t="s">
        <v>376</v>
      </c>
      <c r="D340" s="243" t="s">
        <v>391</v>
      </c>
      <c r="F340" s="254"/>
      <c r="G340" s="255"/>
      <c r="H340" s="246"/>
    </row>
    <row r="341" spans="2:8" ht="18.75">
      <c r="B341" s="242">
        <v>50893</v>
      </c>
      <c r="C341" s="243" t="s">
        <v>380</v>
      </c>
      <c r="D341" s="243" t="s">
        <v>386</v>
      </c>
      <c r="F341" s="254"/>
      <c r="G341" s="255"/>
      <c r="H341" s="246"/>
    </row>
    <row r="342" spans="2:8" ht="18.75">
      <c r="B342" s="242">
        <v>50894</v>
      </c>
      <c r="C342" s="243" t="s">
        <v>383</v>
      </c>
      <c r="D342" s="243" t="s">
        <v>377</v>
      </c>
      <c r="F342" s="254"/>
      <c r="G342" s="255"/>
      <c r="H342" s="246"/>
    </row>
    <row r="343" spans="2:8" ht="18.75">
      <c r="B343" s="242">
        <v>50895</v>
      </c>
      <c r="C343" s="243" t="s">
        <v>385</v>
      </c>
      <c r="D343" s="243" t="s">
        <v>389</v>
      </c>
      <c r="F343" s="254"/>
      <c r="G343" s="255"/>
      <c r="H343" s="246"/>
    </row>
    <row r="344" spans="2:8" ht="18.75">
      <c r="B344" s="242">
        <v>50969</v>
      </c>
      <c r="C344" s="243" t="s">
        <v>388</v>
      </c>
      <c r="D344" s="243" t="s">
        <v>384</v>
      </c>
      <c r="F344" s="254"/>
      <c r="G344" s="255"/>
      <c r="H344" s="246"/>
    </row>
    <row r="345" spans="2:8" ht="18.75">
      <c r="B345" s="242">
        <v>50993</v>
      </c>
      <c r="C345" s="243" t="s">
        <v>392</v>
      </c>
      <c r="D345" s="243" t="s">
        <v>389</v>
      </c>
      <c r="F345" s="254"/>
      <c r="G345" s="255"/>
      <c r="H345" s="246"/>
    </row>
    <row r="346" spans="2:8" ht="18.75">
      <c r="B346" s="242">
        <v>51032</v>
      </c>
      <c r="C346" s="243" t="s">
        <v>393</v>
      </c>
      <c r="D346" s="243" t="s">
        <v>384</v>
      </c>
      <c r="F346" s="254"/>
      <c r="G346" s="255"/>
      <c r="H346" s="246"/>
    </row>
    <row r="347" spans="2:8" ht="18.75">
      <c r="B347" s="242">
        <v>51036</v>
      </c>
      <c r="C347" s="243" t="s">
        <v>394</v>
      </c>
      <c r="D347" s="243" t="s">
        <v>391</v>
      </c>
      <c r="F347" s="254"/>
      <c r="G347" s="255"/>
      <c r="H347" s="246"/>
    </row>
    <row r="348" spans="2:8" ht="18.75">
      <c r="B348" s="242">
        <v>51053</v>
      </c>
      <c r="C348" s="243" t="s">
        <v>390</v>
      </c>
      <c r="D348" s="243" t="s">
        <v>384</v>
      </c>
      <c r="F348" s="254"/>
      <c r="G348" s="255"/>
      <c r="H348" s="246"/>
    </row>
    <row r="349" spans="2:8" ht="18.75">
      <c r="B349" s="242">
        <v>51077</v>
      </c>
      <c r="C349" s="243" t="s">
        <v>395</v>
      </c>
      <c r="D349" s="243" t="s">
        <v>389</v>
      </c>
      <c r="F349" s="254"/>
      <c r="G349" s="255"/>
      <c r="H349" s="246"/>
    </row>
    <row r="350" spans="2:8" ht="18.75">
      <c r="B350" s="242">
        <v>51097</v>
      </c>
      <c r="C350" s="243" t="s">
        <v>396</v>
      </c>
      <c r="D350" s="243" t="s">
        <v>377</v>
      </c>
      <c r="F350" s="254"/>
      <c r="G350" s="255"/>
      <c r="H350" s="246"/>
    </row>
    <row r="351" spans="2:8" ht="18.75">
      <c r="B351" s="242">
        <v>51136</v>
      </c>
      <c r="C351" s="243" t="s">
        <v>397</v>
      </c>
      <c r="D351" s="243" t="s">
        <v>381</v>
      </c>
      <c r="F351" s="254"/>
      <c r="G351" s="246"/>
      <c r="H351" s="246"/>
    </row>
    <row r="352" spans="2:8" ht="18.75">
      <c r="B352" s="242">
        <v>51137</v>
      </c>
      <c r="C352" s="243" t="s">
        <v>387</v>
      </c>
      <c r="D352" s="243" t="s">
        <v>384</v>
      </c>
      <c r="F352" s="254"/>
      <c r="G352" s="246"/>
      <c r="H352" s="246"/>
    </row>
    <row r="353" spans="2:8" ht="18.75">
      <c r="B353" s="242">
        <v>51144</v>
      </c>
      <c r="C353" s="243" t="s">
        <v>398</v>
      </c>
      <c r="D353" s="243" t="s">
        <v>384</v>
      </c>
      <c r="F353" s="254"/>
      <c r="G353" s="246"/>
      <c r="H353" s="246"/>
    </row>
    <row r="354" spans="2:8" ht="18.75">
      <c r="B354" s="242">
        <v>51177</v>
      </c>
      <c r="C354" s="243" t="s">
        <v>399</v>
      </c>
      <c r="D354" s="243" t="s">
        <v>402</v>
      </c>
      <c r="F354" s="254"/>
      <c r="G354" s="246"/>
      <c r="H354" s="246"/>
    </row>
    <row r="355" spans="2:8" ht="18.75">
      <c r="B355" s="242">
        <v>51189</v>
      </c>
      <c r="C355" s="243" t="s">
        <v>400</v>
      </c>
      <c r="D355" s="243" t="s">
        <v>389</v>
      </c>
      <c r="F355" s="254"/>
      <c r="G355" s="246"/>
      <c r="H355" s="246"/>
    </row>
    <row r="356" spans="2:8" ht="18.75">
      <c r="B356" s="242">
        <v>51215</v>
      </c>
      <c r="C356" s="243" t="s">
        <v>401</v>
      </c>
      <c r="D356" s="243" t="s">
        <v>386</v>
      </c>
      <c r="F356" s="254"/>
      <c r="G356" s="246"/>
      <c r="H356" s="246"/>
    </row>
    <row r="357" spans="2:8" ht="18.75">
      <c r="B357" s="242">
        <v>51255</v>
      </c>
      <c r="C357" s="243" t="s">
        <v>376</v>
      </c>
      <c r="D357" s="243" t="s">
        <v>381</v>
      </c>
      <c r="F357" s="254"/>
      <c r="G357" s="246"/>
      <c r="H357" s="246"/>
    </row>
    <row r="358" spans="2:8" ht="18.75">
      <c r="B358" s="242">
        <v>51256</v>
      </c>
      <c r="C358" s="243" t="s">
        <v>387</v>
      </c>
      <c r="D358" s="243" t="s">
        <v>384</v>
      </c>
      <c r="F358" s="254"/>
      <c r="G358" s="246"/>
      <c r="H358" s="246"/>
    </row>
    <row r="359" spans="2:8" ht="18.75">
      <c r="B359" s="242">
        <v>51259</v>
      </c>
      <c r="C359" s="243" t="s">
        <v>380</v>
      </c>
      <c r="D359" s="243" t="s">
        <v>389</v>
      </c>
      <c r="F359" s="254"/>
      <c r="G359" s="246"/>
      <c r="H359" s="246"/>
    </row>
    <row r="360" spans="2:8" ht="18.75">
      <c r="B360" s="242">
        <v>51260</v>
      </c>
      <c r="C360" s="243" t="s">
        <v>383</v>
      </c>
      <c r="D360" s="243" t="s">
        <v>391</v>
      </c>
      <c r="F360" s="254"/>
      <c r="G360" s="246"/>
      <c r="H360" s="246"/>
    </row>
    <row r="361" spans="2:8" ht="18.75">
      <c r="B361" s="242">
        <v>51261</v>
      </c>
      <c r="C361" s="243" t="s">
        <v>385</v>
      </c>
      <c r="D361" s="243" t="s">
        <v>402</v>
      </c>
      <c r="F361" s="254"/>
      <c r="G361" s="246"/>
      <c r="H361" s="246"/>
    </row>
    <row r="362" spans="2:8" ht="18.75">
      <c r="B362" s="242">
        <v>51333</v>
      </c>
      <c r="C362" s="243" t="s">
        <v>388</v>
      </c>
      <c r="D362" s="243" t="s">
        <v>384</v>
      </c>
      <c r="F362" s="254"/>
      <c r="G362" s="246"/>
      <c r="H362" s="246"/>
    </row>
    <row r="363" spans="2:8" ht="18.75">
      <c r="B363" s="242">
        <v>51359</v>
      </c>
      <c r="C363" s="243" t="s">
        <v>392</v>
      </c>
      <c r="D363" s="243" t="s">
        <v>402</v>
      </c>
      <c r="F363" s="254"/>
      <c r="G363" s="246"/>
      <c r="H363" s="246"/>
    </row>
    <row r="364" spans="2:8" ht="18.75">
      <c r="B364" s="242">
        <v>51396</v>
      </c>
      <c r="C364" s="243" t="s">
        <v>393</v>
      </c>
      <c r="D364" s="243" t="s">
        <v>384</v>
      </c>
      <c r="F364" s="254"/>
      <c r="G364" s="246"/>
      <c r="H364" s="246"/>
    </row>
    <row r="365" spans="2:8" ht="18.75">
      <c r="B365" s="242">
        <v>51401</v>
      </c>
      <c r="C365" s="243" t="s">
        <v>394</v>
      </c>
      <c r="D365" s="243" t="s">
        <v>402</v>
      </c>
      <c r="F365" s="254"/>
      <c r="G365" s="246"/>
      <c r="H365" s="246"/>
    </row>
    <row r="366" spans="2:8" ht="18.75">
      <c r="B366" s="242">
        <v>51417</v>
      </c>
      <c r="C366" s="243" t="s">
        <v>390</v>
      </c>
      <c r="D366" s="243" t="s">
        <v>384</v>
      </c>
      <c r="F366" s="254"/>
      <c r="G366" s="246"/>
      <c r="H366" s="246"/>
    </row>
    <row r="367" spans="2:8" ht="18.75">
      <c r="B367" s="242">
        <v>51443</v>
      </c>
      <c r="C367" s="243" t="s">
        <v>395</v>
      </c>
      <c r="D367" s="243" t="s">
        <v>402</v>
      </c>
      <c r="F367" s="254"/>
      <c r="G367" s="246"/>
      <c r="H367" s="246"/>
    </row>
    <row r="368" spans="2:8" ht="18.75">
      <c r="B368" s="242">
        <v>51463</v>
      </c>
      <c r="C368" s="243" t="s">
        <v>396</v>
      </c>
      <c r="D368" s="243" t="s">
        <v>391</v>
      </c>
      <c r="F368" s="254"/>
      <c r="G368" s="246"/>
      <c r="H368" s="246"/>
    </row>
    <row r="369" spans="2:8" ht="18.75">
      <c r="B369" s="242">
        <v>51502</v>
      </c>
      <c r="C369" s="243" t="s">
        <v>397</v>
      </c>
      <c r="D369" s="243" t="s">
        <v>386</v>
      </c>
      <c r="F369" s="254"/>
      <c r="G369" s="246"/>
      <c r="H369" s="246"/>
    </row>
    <row r="370" spans="2:8" ht="18.75">
      <c r="B370" s="242">
        <v>51515</v>
      </c>
      <c r="C370" s="243" t="s">
        <v>398</v>
      </c>
      <c r="D370" s="243" t="s">
        <v>384</v>
      </c>
      <c r="F370" s="254"/>
      <c r="G370" s="246"/>
      <c r="H370" s="246"/>
    </row>
    <row r="371" spans="2:8" ht="18.75">
      <c r="B371" s="242">
        <v>51543</v>
      </c>
      <c r="C371" s="243" t="s">
        <v>399</v>
      </c>
      <c r="D371" s="243" t="s">
        <v>384</v>
      </c>
      <c r="F371" s="254"/>
      <c r="G371" s="246"/>
      <c r="H371" s="246"/>
    </row>
    <row r="372" spans="2:8" ht="18.75">
      <c r="B372" s="242">
        <v>51555</v>
      </c>
      <c r="C372" s="243" t="s">
        <v>400</v>
      </c>
      <c r="D372" s="243" t="s">
        <v>402</v>
      </c>
      <c r="F372" s="254"/>
      <c r="G372" s="246"/>
      <c r="H372" s="246"/>
    </row>
    <row r="373" spans="2:8" ht="18.75">
      <c r="B373" s="242">
        <v>51580</v>
      </c>
      <c r="C373" s="243" t="s">
        <v>401</v>
      </c>
      <c r="D373" s="243" t="s">
        <v>377</v>
      </c>
      <c r="F373" s="254"/>
      <c r="G373" s="246"/>
      <c r="H373" s="246"/>
    </row>
    <row r="374" spans="2:8" ht="18.75">
      <c r="B374" s="242">
        <v>51620</v>
      </c>
      <c r="C374" s="243" t="s">
        <v>376</v>
      </c>
      <c r="D374" s="243" t="s">
        <v>384</v>
      </c>
      <c r="F374" s="254"/>
      <c r="G374" s="246"/>
      <c r="H374" s="246"/>
    </row>
    <row r="375" spans="2:8" ht="18.75">
      <c r="B375" s="242">
        <v>51624</v>
      </c>
      <c r="C375" s="243" t="s">
        <v>380</v>
      </c>
      <c r="D375" s="243" t="s">
        <v>391</v>
      </c>
      <c r="F375" s="254"/>
      <c r="G375" s="246"/>
      <c r="H375" s="246"/>
    </row>
    <row r="376" spans="2:8" ht="18.75">
      <c r="B376" s="242">
        <v>51625</v>
      </c>
      <c r="C376" s="243" t="s">
        <v>383</v>
      </c>
      <c r="D376" s="243" t="s">
        <v>402</v>
      </c>
      <c r="F376" s="254"/>
      <c r="G376" s="246"/>
      <c r="H376" s="246"/>
    </row>
    <row r="377" spans="2:8" ht="18.75">
      <c r="B377" s="242">
        <v>51626</v>
      </c>
      <c r="C377" s="243" t="s">
        <v>385</v>
      </c>
      <c r="D377" s="243" t="s">
        <v>381</v>
      </c>
      <c r="F377" s="254"/>
      <c r="G377" s="246"/>
      <c r="H377" s="246"/>
    </row>
    <row r="378" spans="2:8" ht="18.75">
      <c r="B378" s="242">
        <v>51627</v>
      </c>
      <c r="C378" s="243" t="s">
        <v>387</v>
      </c>
      <c r="D378" s="243" t="s">
        <v>384</v>
      </c>
      <c r="F378" s="254"/>
      <c r="G378" s="246"/>
      <c r="H378" s="246"/>
    </row>
    <row r="379" spans="2:8" ht="18.75">
      <c r="B379" s="242">
        <v>51697</v>
      </c>
      <c r="C379" s="243" t="s">
        <v>388</v>
      </c>
      <c r="D379" s="243" t="s">
        <v>384</v>
      </c>
      <c r="F379" s="254"/>
      <c r="G379" s="246"/>
      <c r="H379" s="246"/>
    </row>
    <row r="380" spans="2:8" ht="18.75">
      <c r="B380" s="242">
        <v>51724</v>
      </c>
      <c r="C380" s="243" t="s">
        <v>392</v>
      </c>
      <c r="D380" s="243" t="s">
        <v>381</v>
      </c>
      <c r="F380" s="254"/>
      <c r="G380" s="246"/>
      <c r="H380" s="246"/>
    </row>
    <row r="381" spans="2:8" ht="18.75">
      <c r="B381" s="242">
        <v>51725</v>
      </c>
      <c r="C381" s="243" t="s">
        <v>387</v>
      </c>
      <c r="D381" s="243" t="s">
        <v>384</v>
      </c>
      <c r="F381" s="254"/>
      <c r="G381" s="246"/>
      <c r="H381" s="246"/>
    </row>
    <row r="382" spans="2:8" ht="18.75">
      <c r="B382" s="242">
        <v>51760</v>
      </c>
      <c r="C382" s="243" t="s">
        <v>393</v>
      </c>
      <c r="D382" s="243" t="s">
        <v>384</v>
      </c>
      <c r="F382" s="254"/>
      <c r="G382" s="246"/>
      <c r="H382" s="246"/>
    </row>
    <row r="383" spans="2:8" ht="18.75">
      <c r="B383" s="242">
        <v>51767</v>
      </c>
      <c r="C383" s="243" t="s">
        <v>394</v>
      </c>
      <c r="D383" s="243" t="s">
        <v>384</v>
      </c>
      <c r="F383" s="254"/>
      <c r="G383" s="246"/>
      <c r="H383" s="246"/>
    </row>
    <row r="384" spans="2:8" ht="18.75">
      <c r="B384" s="242">
        <v>51788</v>
      </c>
      <c r="C384" s="243" t="s">
        <v>390</v>
      </c>
      <c r="D384" s="243" t="s">
        <v>384</v>
      </c>
      <c r="F384" s="254"/>
      <c r="G384" s="246"/>
      <c r="H384" s="246"/>
    </row>
    <row r="385" spans="2:8" ht="18.75">
      <c r="B385" s="242">
        <v>51808</v>
      </c>
      <c r="C385" s="243" t="s">
        <v>395</v>
      </c>
      <c r="D385" s="243" t="s">
        <v>381</v>
      </c>
      <c r="F385" s="254"/>
      <c r="G385" s="246"/>
      <c r="H385" s="246"/>
    </row>
    <row r="386" spans="2:8" ht="18.75">
      <c r="B386" s="242">
        <v>51809</v>
      </c>
      <c r="C386" s="243" t="s">
        <v>387</v>
      </c>
      <c r="D386" s="243" t="s">
        <v>384</v>
      </c>
      <c r="F386" s="254"/>
      <c r="G386" s="246"/>
      <c r="H386" s="246"/>
    </row>
    <row r="387" spans="2:8" ht="18.75">
      <c r="B387" s="242">
        <v>51828</v>
      </c>
      <c r="C387" s="243" t="s">
        <v>396</v>
      </c>
      <c r="D387" s="243" t="s">
        <v>402</v>
      </c>
      <c r="F387" s="254"/>
      <c r="G387" s="246"/>
      <c r="H387" s="246"/>
    </row>
    <row r="388" spans="2:8" ht="18.75">
      <c r="B388" s="242">
        <v>51867</v>
      </c>
      <c r="C388" s="243" t="s">
        <v>397</v>
      </c>
      <c r="D388" s="243" t="s">
        <v>377</v>
      </c>
      <c r="F388" s="254"/>
      <c r="G388" s="246"/>
      <c r="H388" s="246"/>
    </row>
    <row r="389" spans="2:8" ht="18.75">
      <c r="B389" s="242">
        <v>51879</v>
      </c>
      <c r="C389" s="243" t="s">
        <v>398</v>
      </c>
      <c r="D389" s="243" t="s">
        <v>384</v>
      </c>
      <c r="F389" s="254"/>
      <c r="G389" s="246"/>
      <c r="H389" s="246"/>
    </row>
    <row r="390" spans="2:8" ht="18.75">
      <c r="B390" s="242">
        <v>51908</v>
      </c>
      <c r="C390" s="243" t="s">
        <v>399</v>
      </c>
      <c r="D390" s="243" t="s">
        <v>386</v>
      </c>
      <c r="F390" s="254"/>
      <c r="G390" s="246"/>
      <c r="H390" s="246"/>
    </row>
    <row r="391" spans="2:8" ht="18.75">
      <c r="B391" s="242">
        <v>51920</v>
      </c>
      <c r="C391" s="243" t="s">
        <v>400</v>
      </c>
      <c r="D391" s="243" t="s">
        <v>381</v>
      </c>
      <c r="F391" s="254"/>
      <c r="G391" s="246"/>
      <c r="H391" s="246"/>
    </row>
    <row r="392" spans="2:8" ht="18.75">
      <c r="B392" s="242">
        <v>51921</v>
      </c>
      <c r="C392" s="243" t="s">
        <v>387</v>
      </c>
      <c r="D392" s="243" t="s">
        <v>384</v>
      </c>
      <c r="F392" s="254"/>
      <c r="G392" s="246"/>
      <c r="H392" s="246"/>
    </row>
    <row r="393" spans="2:8" ht="18.75">
      <c r="B393" s="242">
        <v>51945</v>
      </c>
      <c r="C393" s="243" t="s">
        <v>401</v>
      </c>
      <c r="D393" s="243" t="s">
        <v>389</v>
      </c>
      <c r="F393" s="254"/>
      <c r="G393" s="246"/>
      <c r="H393" s="246"/>
    </row>
    <row r="394" spans="2:8" ht="18.75">
      <c r="B394" s="242">
        <v>51985</v>
      </c>
      <c r="C394" s="243" t="s">
        <v>376</v>
      </c>
      <c r="D394" s="243" t="s">
        <v>386</v>
      </c>
      <c r="F394" s="254"/>
      <c r="G394" s="246"/>
      <c r="H394" s="246"/>
    </row>
    <row r="395" spans="2:8" ht="18.75">
      <c r="B395" s="242">
        <v>51989</v>
      </c>
      <c r="C395" s="243" t="s">
        <v>380</v>
      </c>
      <c r="D395" s="243" t="s">
        <v>402</v>
      </c>
      <c r="F395" s="254"/>
      <c r="G395" s="246"/>
      <c r="H395" s="246"/>
    </row>
    <row r="396" spans="2:8" ht="18.75">
      <c r="B396" s="242">
        <v>51990</v>
      </c>
      <c r="C396" s="243" t="s">
        <v>383</v>
      </c>
      <c r="D396" s="243" t="s">
        <v>381</v>
      </c>
      <c r="F396" s="254"/>
      <c r="G396" s="246"/>
      <c r="H396" s="246"/>
    </row>
    <row r="397" spans="2:8" ht="18.75">
      <c r="B397" s="242">
        <v>51991</v>
      </c>
      <c r="C397" s="243" t="s">
        <v>385</v>
      </c>
      <c r="D397" s="243" t="s">
        <v>384</v>
      </c>
      <c r="F397" s="254"/>
      <c r="G397" s="246"/>
      <c r="H397" s="246"/>
    </row>
    <row r="398" spans="2:8" ht="18.75">
      <c r="B398" s="242">
        <v>51992</v>
      </c>
      <c r="C398" s="243" t="s">
        <v>387</v>
      </c>
      <c r="D398" s="243" t="s">
        <v>386</v>
      </c>
      <c r="F398" s="254"/>
      <c r="G398" s="246"/>
      <c r="H398" s="246"/>
    </row>
    <row r="399" spans="2:8" ht="18.75">
      <c r="B399" s="242">
        <v>52068</v>
      </c>
      <c r="C399" s="243" t="s">
        <v>388</v>
      </c>
      <c r="D399" s="243" t="s">
        <v>384</v>
      </c>
      <c r="F399" s="254"/>
      <c r="G399" s="246"/>
      <c r="H399" s="246"/>
    </row>
    <row r="400" spans="2:8" ht="18.75">
      <c r="B400" s="242">
        <v>52089</v>
      </c>
      <c r="C400" s="243" t="s">
        <v>392</v>
      </c>
      <c r="D400" s="243" t="s">
        <v>384</v>
      </c>
      <c r="F400" s="254"/>
      <c r="G400" s="246"/>
      <c r="H400" s="246"/>
    </row>
    <row r="401" spans="2:8" ht="18.75">
      <c r="B401" s="242">
        <v>52124</v>
      </c>
      <c r="C401" s="243" t="s">
        <v>393</v>
      </c>
      <c r="D401" s="243" t="s">
        <v>384</v>
      </c>
      <c r="F401" s="254"/>
      <c r="G401" s="246"/>
      <c r="H401" s="246"/>
    </row>
    <row r="402" spans="2:8" ht="18.75">
      <c r="B402" s="242">
        <v>52132</v>
      </c>
      <c r="C402" s="243" t="s">
        <v>394</v>
      </c>
      <c r="D402" s="243" t="s">
        <v>386</v>
      </c>
      <c r="F402" s="254"/>
      <c r="G402" s="246"/>
      <c r="H402" s="246"/>
    </row>
    <row r="403" spans="2:8" ht="18.75">
      <c r="B403" s="242">
        <v>52152</v>
      </c>
      <c r="C403" s="243" t="s">
        <v>390</v>
      </c>
      <c r="D403" s="243" t="s">
        <v>384</v>
      </c>
      <c r="F403" s="254"/>
      <c r="G403" s="246"/>
      <c r="H403" s="246"/>
    </row>
    <row r="404" spans="2:8" ht="18.75">
      <c r="B404" s="242">
        <v>52173</v>
      </c>
      <c r="C404" s="243" t="s">
        <v>395</v>
      </c>
      <c r="D404" s="243" t="s">
        <v>384</v>
      </c>
      <c r="F404" s="254"/>
      <c r="G404" s="246"/>
      <c r="H404" s="246"/>
    </row>
    <row r="405" spans="2:8" ht="18.75">
      <c r="B405" s="242">
        <v>52193</v>
      </c>
      <c r="C405" s="243" t="s">
        <v>396</v>
      </c>
      <c r="D405" s="243" t="s">
        <v>381</v>
      </c>
      <c r="F405" s="254"/>
      <c r="G405" s="246"/>
      <c r="H405" s="246"/>
    </row>
    <row r="406" spans="2:8" ht="18.75">
      <c r="B406" s="242">
        <v>52194</v>
      </c>
      <c r="C406" s="243" t="s">
        <v>387</v>
      </c>
      <c r="D406" s="243" t="s">
        <v>384</v>
      </c>
      <c r="F406" s="254"/>
      <c r="G406" s="246"/>
      <c r="H406" s="246"/>
    </row>
    <row r="407" spans="2:8" ht="18.75">
      <c r="B407" s="242">
        <v>52232</v>
      </c>
      <c r="C407" s="243" t="s">
        <v>397</v>
      </c>
      <c r="D407" s="243" t="s">
        <v>389</v>
      </c>
      <c r="F407" s="254"/>
      <c r="G407" s="246"/>
      <c r="H407" s="246"/>
    </row>
    <row r="408" spans="2:8" ht="18.75">
      <c r="B408" s="242">
        <v>52243</v>
      </c>
      <c r="C408" s="243" t="s">
        <v>398</v>
      </c>
      <c r="D408" s="243" t="s">
        <v>384</v>
      </c>
      <c r="F408" s="254"/>
      <c r="G408" s="246"/>
      <c r="H408" s="246"/>
    </row>
    <row r="409" spans="2:8" ht="18.75">
      <c r="B409" s="242">
        <v>52273</v>
      </c>
      <c r="C409" s="243" t="s">
        <v>399</v>
      </c>
      <c r="D409" s="243" t="s">
        <v>377</v>
      </c>
      <c r="F409" s="254"/>
      <c r="G409" s="246"/>
      <c r="H409" s="246"/>
    </row>
    <row r="410" spans="2:8" ht="18.75">
      <c r="B410" s="242">
        <v>52285</v>
      </c>
      <c r="C410" s="243" t="s">
        <v>400</v>
      </c>
      <c r="D410" s="243" t="s">
        <v>384</v>
      </c>
      <c r="F410" s="254"/>
      <c r="G410" s="246"/>
      <c r="H410" s="246"/>
    </row>
    <row r="411" spans="2:8" ht="18.75">
      <c r="B411" s="242">
        <v>52311</v>
      </c>
      <c r="C411" s="243" t="s">
        <v>401</v>
      </c>
      <c r="D411" s="243" t="s">
        <v>402</v>
      </c>
      <c r="F411" s="254"/>
      <c r="G411" s="246"/>
      <c r="H411" s="246"/>
    </row>
    <row r="412" spans="2:8" ht="18.75">
      <c r="B412" s="242">
        <v>52350</v>
      </c>
      <c r="C412" s="243" t="s">
        <v>376</v>
      </c>
      <c r="D412" s="243" t="s">
        <v>377</v>
      </c>
      <c r="F412" s="254"/>
      <c r="G412" s="246"/>
      <c r="H412" s="246"/>
    </row>
    <row r="413" spans="2:8" ht="18.75">
      <c r="B413" s="242">
        <v>52354</v>
      </c>
      <c r="C413" s="243" t="s">
        <v>380</v>
      </c>
      <c r="D413" s="243" t="s">
        <v>381</v>
      </c>
      <c r="F413" s="254"/>
      <c r="G413" s="246"/>
      <c r="H413" s="246"/>
    </row>
    <row r="414" spans="2:8" ht="18.75">
      <c r="B414" s="242">
        <v>52355</v>
      </c>
      <c r="C414" s="243" t="s">
        <v>383</v>
      </c>
      <c r="D414" s="243" t="s">
        <v>384</v>
      </c>
      <c r="F414" s="254"/>
      <c r="G414" s="246"/>
      <c r="H414" s="246"/>
    </row>
    <row r="415" spans="2:8" ht="18.75">
      <c r="B415" s="242">
        <v>52356</v>
      </c>
      <c r="C415" s="243" t="s">
        <v>385</v>
      </c>
      <c r="D415" s="243" t="s">
        <v>386</v>
      </c>
      <c r="F415" s="254"/>
      <c r="G415" s="246"/>
      <c r="H415" s="246"/>
    </row>
    <row r="416" spans="2:8" ht="18.75">
      <c r="B416" s="242">
        <v>52357</v>
      </c>
      <c r="C416" s="243" t="s">
        <v>387</v>
      </c>
      <c r="D416" s="243" t="s">
        <v>377</v>
      </c>
      <c r="F416" s="254"/>
      <c r="G416" s="246"/>
      <c r="H416" s="246"/>
    </row>
    <row r="417" spans="2:8" ht="18.75">
      <c r="B417" s="242">
        <v>52432</v>
      </c>
      <c r="C417" s="243" t="s">
        <v>388</v>
      </c>
      <c r="D417" s="243" t="s">
        <v>384</v>
      </c>
      <c r="F417" s="254"/>
      <c r="G417" s="246"/>
      <c r="H417" s="246"/>
    </row>
    <row r="418" spans="2:8" ht="18.75">
      <c r="B418" s="242">
        <v>52454</v>
      </c>
      <c r="C418" s="243" t="s">
        <v>392</v>
      </c>
      <c r="D418" s="243" t="s">
        <v>386</v>
      </c>
      <c r="F418" s="254"/>
      <c r="G418" s="246"/>
      <c r="H418" s="246"/>
    </row>
    <row r="419" spans="2:8" ht="18.75">
      <c r="B419" s="242">
        <v>52495</v>
      </c>
      <c r="C419" s="243" t="s">
        <v>393</v>
      </c>
      <c r="D419" s="243" t="s">
        <v>384</v>
      </c>
      <c r="F419" s="254"/>
      <c r="G419" s="246"/>
      <c r="H419" s="246"/>
    </row>
    <row r="420" spans="2:8" ht="18.75">
      <c r="B420" s="242">
        <v>52496</v>
      </c>
      <c r="C420" s="243" t="s">
        <v>403</v>
      </c>
      <c r="D420" s="243" t="s">
        <v>386</v>
      </c>
      <c r="F420" s="254"/>
      <c r="G420" s="246"/>
      <c r="H420" s="246"/>
    </row>
    <row r="421" spans="2:8" ht="18.75">
      <c r="B421" s="242">
        <v>52497</v>
      </c>
      <c r="C421" s="243" t="s">
        <v>394</v>
      </c>
      <c r="D421" s="243" t="s">
        <v>377</v>
      </c>
      <c r="F421" s="254"/>
      <c r="G421" s="246"/>
      <c r="H421" s="246"/>
    </row>
    <row r="422" spans="2:8" ht="18.75">
      <c r="B422" s="242">
        <v>52516</v>
      </c>
      <c r="C422" s="243" t="s">
        <v>390</v>
      </c>
      <c r="D422" s="243" t="s">
        <v>384</v>
      </c>
      <c r="F422" s="254"/>
      <c r="G422" s="246"/>
      <c r="H422" s="246"/>
    </row>
    <row r="423" spans="2:8" ht="18.75">
      <c r="B423" s="242">
        <v>52538</v>
      </c>
      <c r="C423" s="243" t="s">
        <v>395</v>
      </c>
      <c r="D423" s="243" t="s">
        <v>386</v>
      </c>
      <c r="F423" s="254"/>
      <c r="G423" s="246"/>
      <c r="H423" s="246"/>
    </row>
    <row r="424" spans="2:8" ht="18.75">
      <c r="B424" s="242">
        <v>52558</v>
      </c>
      <c r="C424" s="243" t="s">
        <v>396</v>
      </c>
      <c r="D424" s="243" t="s">
        <v>384</v>
      </c>
      <c r="F424" s="254"/>
      <c r="G424" s="246"/>
      <c r="H424" s="246"/>
    </row>
    <row r="425" spans="2:8" ht="18.75">
      <c r="B425" s="242">
        <v>52597</v>
      </c>
      <c r="C425" s="243" t="s">
        <v>397</v>
      </c>
      <c r="D425" s="243" t="s">
        <v>391</v>
      </c>
      <c r="F425" s="254"/>
      <c r="G425" s="246"/>
      <c r="H425" s="246"/>
    </row>
    <row r="426" spans="2:8" ht="18.75">
      <c r="B426" s="242">
        <v>52607</v>
      </c>
      <c r="C426" s="243" t="s">
        <v>398</v>
      </c>
      <c r="D426" s="243" t="s">
        <v>384</v>
      </c>
      <c r="F426" s="254"/>
      <c r="G426" s="246"/>
      <c r="H426" s="246"/>
    </row>
    <row r="427" spans="2:8" ht="18.75">
      <c r="B427" s="242">
        <v>52638</v>
      </c>
      <c r="C427" s="243" t="s">
        <v>399</v>
      </c>
      <c r="D427" s="243" t="s">
        <v>389</v>
      </c>
      <c r="F427" s="254"/>
      <c r="G427" s="246"/>
      <c r="H427" s="246"/>
    </row>
    <row r="428" spans="2:8" ht="18.75">
      <c r="B428" s="242">
        <v>52650</v>
      </c>
      <c r="C428" s="243" t="s">
        <v>400</v>
      </c>
      <c r="D428" s="243" t="s">
        <v>386</v>
      </c>
      <c r="F428" s="254"/>
      <c r="G428" s="246"/>
      <c r="H428" s="246"/>
    </row>
    <row r="429" spans="2:8" ht="18.75">
      <c r="B429" s="242">
        <v>52676</v>
      </c>
      <c r="C429" s="243" t="s">
        <v>401</v>
      </c>
      <c r="D429" s="243" t="s">
        <v>381</v>
      </c>
      <c r="F429" s="254"/>
      <c r="G429" s="246"/>
      <c r="H429" s="246"/>
    </row>
    <row r="430" spans="2:8" ht="18.75">
      <c r="B430" s="242">
        <v>52677</v>
      </c>
      <c r="C430" s="243" t="s">
        <v>387</v>
      </c>
      <c r="D430" s="243" t="s">
        <v>384</v>
      </c>
      <c r="F430" s="254"/>
      <c r="G430" s="246"/>
      <c r="H430" s="246"/>
    </row>
    <row r="431" spans="2:8" ht="18.75">
      <c r="B431" s="242">
        <v>52716</v>
      </c>
      <c r="C431" s="243" t="s">
        <v>376</v>
      </c>
      <c r="D431" s="243" t="s">
        <v>391</v>
      </c>
      <c r="F431" s="254"/>
      <c r="G431" s="246"/>
      <c r="H431" s="246"/>
    </row>
    <row r="432" spans="2:8" ht="18.75">
      <c r="B432" s="242">
        <v>52720</v>
      </c>
      <c r="C432" s="243" t="s">
        <v>380</v>
      </c>
      <c r="D432" s="243" t="s">
        <v>386</v>
      </c>
      <c r="F432" s="254"/>
      <c r="G432" s="246"/>
      <c r="H432" s="246"/>
    </row>
    <row r="433" spans="2:8" ht="18.75">
      <c r="B433" s="242">
        <v>52721</v>
      </c>
      <c r="C433" s="243" t="s">
        <v>383</v>
      </c>
      <c r="D433" s="243" t="s">
        <v>377</v>
      </c>
      <c r="F433" s="254"/>
      <c r="G433" s="246"/>
      <c r="H433" s="246"/>
    </row>
    <row r="434" spans="2:8" ht="18.75">
      <c r="B434" s="242">
        <v>52722</v>
      </c>
      <c r="C434" s="243" t="s">
        <v>385</v>
      </c>
      <c r="D434" s="243" t="s">
        <v>389</v>
      </c>
      <c r="F434" s="254"/>
      <c r="G434" s="246"/>
      <c r="H434" s="246"/>
    </row>
    <row r="435" spans="2:8" ht="18.75">
      <c r="B435" s="242">
        <v>52796</v>
      </c>
      <c r="C435" s="243" t="s">
        <v>388</v>
      </c>
      <c r="D435" s="243" t="s">
        <v>384</v>
      </c>
      <c r="F435" s="254"/>
      <c r="G435" s="246"/>
      <c r="H435" s="246"/>
    </row>
    <row r="436" spans="2:8" ht="18.75">
      <c r="B436" s="242">
        <v>52820</v>
      </c>
      <c r="C436" s="243" t="s">
        <v>392</v>
      </c>
      <c r="D436" s="243" t="s">
        <v>389</v>
      </c>
      <c r="F436" s="254"/>
      <c r="G436" s="246"/>
      <c r="H436" s="246"/>
    </row>
    <row r="437" spans="2:8" ht="18.75">
      <c r="B437" s="242">
        <v>52859</v>
      </c>
      <c r="C437" s="243" t="s">
        <v>393</v>
      </c>
      <c r="D437" s="243" t="s">
        <v>384</v>
      </c>
      <c r="F437" s="254"/>
      <c r="G437" s="246"/>
      <c r="H437" s="246"/>
    </row>
    <row r="438" spans="2:8" ht="18.75">
      <c r="B438" s="242">
        <v>52862</v>
      </c>
      <c r="C438" s="243" t="s">
        <v>394</v>
      </c>
      <c r="D438" s="243" t="s">
        <v>389</v>
      </c>
      <c r="F438" s="254"/>
      <c r="G438" s="246"/>
      <c r="H438" s="246"/>
    </row>
    <row r="439" spans="2:8" ht="18.75">
      <c r="B439" s="242">
        <v>52880</v>
      </c>
      <c r="C439" s="243" t="s">
        <v>390</v>
      </c>
      <c r="D439" s="243" t="s">
        <v>384</v>
      </c>
      <c r="F439" s="254"/>
      <c r="G439" s="246"/>
      <c r="H439" s="246"/>
    </row>
    <row r="440" spans="2:8" ht="18.75">
      <c r="B440" s="242">
        <v>52904</v>
      </c>
      <c r="C440" s="243" t="s">
        <v>395</v>
      </c>
      <c r="D440" s="243" t="s">
        <v>389</v>
      </c>
      <c r="F440" s="254"/>
      <c r="G440" s="246"/>
      <c r="H440" s="246"/>
    </row>
    <row r="441" spans="2:8" ht="18.75">
      <c r="B441" s="242">
        <v>52924</v>
      </c>
      <c r="C441" s="243" t="s">
        <v>396</v>
      </c>
      <c r="D441" s="243" t="s">
        <v>377</v>
      </c>
      <c r="F441" s="254"/>
      <c r="G441" s="246"/>
      <c r="H441" s="246"/>
    </row>
    <row r="442" spans="2:8" ht="18.75">
      <c r="B442" s="242">
        <v>52963</v>
      </c>
      <c r="C442" s="243" t="s">
        <v>397</v>
      </c>
      <c r="D442" s="243" t="s">
        <v>381</v>
      </c>
      <c r="F442" s="254"/>
      <c r="G442" s="246"/>
      <c r="H442" s="246"/>
    </row>
    <row r="443" spans="2:8" ht="18.75">
      <c r="B443" s="242">
        <v>52964</v>
      </c>
      <c r="C443" s="243" t="s">
        <v>387</v>
      </c>
      <c r="D443" s="243" t="s">
        <v>384</v>
      </c>
      <c r="F443" s="254"/>
      <c r="G443" s="246"/>
      <c r="H443" s="246"/>
    </row>
    <row r="444" spans="2:8" ht="18.75">
      <c r="B444" s="242">
        <v>52971</v>
      </c>
      <c r="C444" s="243" t="s">
        <v>398</v>
      </c>
      <c r="D444" s="243" t="s">
        <v>384</v>
      </c>
      <c r="F444" s="254"/>
      <c r="G444" s="246"/>
      <c r="H444" s="246"/>
    </row>
    <row r="445" spans="2:8" ht="18.75">
      <c r="B445" s="242">
        <v>53004</v>
      </c>
      <c r="C445" s="243" t="s">
        <v>399</v>
      </c>
      <c r="D445" s="243" t="s">
        <v>402</v>
      </c>
      <c r="F445" s="254"/>
      <c r="G445" s="246"/>
      <c r="H445" s="246"/>
    </row>
    <row r="446" spans="2:8" ht="18.75">
      <c r="B446" s="242">
        <v>53016</v>
      </c>
      <c r="C446" s="243" t="s">
        <v>400</v>
      </c>
      <c r="D446" s="243" t="s">
        <v>389</v>
      </c>
      <c r="F446" s="254"/>
      <c r="G446" s="246"/>
      <c r="H446" s="246"/>
    </row>
    <row r="447" spans="2:8" ht="18.75">
      <c r="B447" s="242">
        <v>53041</v>
      </c>
      <c r="C447" s="243" t="s">
        <v>401</v>
      </c>
      <c r="D447" s="243" t="s">
        <v>384</v>
      </c>
      <c r="F447" s="254"/>
      <c r="G447" s="246"/>
      <c r="H447" s="246"/>
    </row>
    <row r="448" spans="2:8" ht="18.75">
      <c r="B448" s="242">
        <v>53081</v>
      </c>
      <c r="C448" s="243" t="s">
        <v>376</v>
      </c>
      <c r="D448" s="243" t="s">
        <v>402</v>
      </c>
      <c r="F448" s="254"/>
      <c r="G448" s="246"/>
      <c r="H448" s="246"/>
    </row>
    <row r="449" spans="2:8" ht="18.75">
      <c r="B449" s="242">
        <v>53085</v>
      </c>
      <c r="C449" s="243" t="s">
        <v>380</v>
      </c>
      <c r="D449" s="243" t="s">
        <v>377</v>
      </c>
      <c r="F449" s="254"/>
      <c r="G449" s="246"/>
      <c r="H449" s="246"/>
    </row>
    <row r="450" spans="2:8" ht="18.75">
      <c r="B450" s="242">
        <v>53086</v>
      </c>
      <c r="C450" s="243" t="s">
        <v>383</v>
      </c>
      <c r="D450" s="243" t="s">
        <v>389</v>
      </c>
      <c r="F450" s="254"/>
      <c r="G450" s="246"/>
      <c r="H450" s="246"/>
    </row>
    <row r="451" spans="2:8" ht="18.75">
      <c r="B451" s="242">
        <v>53087</v>
      </c>
      <c r="C451" s="243" t="s">
        <v>385</v>
      </c>
      <c r="D451" s="243" t="s">
        <v>391</v>
      </c>
      <c r="F451" s="254"/>
      <c r="G451" s="246"/>
      <c r="H451" s="246"/>
    </row>
    <row r="452" spans="2:8" ht="18.75">
      <c r="B452" s="242">
        <v>53160</v>
      </c>
      <c r="C452" s="243" t="s">
        <v>388</v>
      </c>
      <c r="D452" s="243" t="s">
        <v>384</v>
      </c>
      <c r="F452" s="254"/>
      <c r="G452" s="246"/>
      <c r="H452" s="246"/>
    </row>
    <row r="453" spans="2:8" ht="18.75">
      <c r="B453" s="242">
        <v>53185</v>
      </c>
      <c r="C453" s="243" t="s">
        <v>392</v>
      </c>
      <c r="D453" s="243" t="s">
        <v>391</v>
      </c>
      <c r="F453" s="254"/>
      <c r="G453" s="246"/>
      <c r="H453" s="246"/>
    </row>
    <row r="454" spans="2:8" ht="18.75">
      <c r="B454" s="242">
        <v>53223</v>
      </c>
      <c r="C454" s="243" t="s">
        <v>393</v>
      </c>
      <c r="D454" s="243" t="s">
        <v>384</v>
      </c>
      <c r="F454" s="254"/>
      <c r="G454" s="246"/>
      <c r="H454" s="246"/>
    </row>
    <row r="455" spans="2:8" ht="18.75">
      <c r="B455" s="242">
        <v>53227</v>
      </c>
      <c r="C455" s="243" t="s">
        <v>394</v>
      </c>
      <c r="D455" s="243" t="s">
        <v>391</v>
      </c>
      <c r="F455" s="254"/>
      <c r="G455" s="246"/>
      <c r="H455" s="246"/>
    </row>
    <row r="456" spans="2:8" ht="18.75">
      <c r="B456" s="242">
        <v>53244</v>
      </c>
      <c r="C456" s="243" t="s">
        <v>390</v>
      </c>
      <c r="D456" s="243" t="s">
        <v>384</v>
      </c>
      <c r="F456" s="254"/>
      <c r="G456" s="246"/>
      <c r="H456" s="246"/>
    </row>
    <row r="457" spans="2:8" ht="18.75">
      <c r="B457" s="242">
        <v>53269</v>
      </c>
      <c r="C457" s="243" t="s">
        <v>395</v>
      </c>
      <c r="D457" s="243" t="s">
        <v>391</v>
      </c>
      <c r="F457" s="254"/>
      <c r="G457" s="246"/>
      <c r="H457" s="246"/>
    </row>
    <row r="458" spans="2:8" ht="18.75">
      <c r="B458" s="242">
        <v>53289</v>
      </c>
      <c r="C458" s="243" t="s">
        <v>396</v>
      </c>
      <c r="D458" s="243" t="s">
        <v>389</v>
      </c>
      <c r="F458" s="254"/>
      <c r="G458" s="246"/>
      <c r="H458" s="246"/>
    </row>
    <row r="459" spans="2:8" ht="18.75">
      <c r="B459" s="242">
        <v>53328</v>
      </c>
      <c r="C459" s="243" t="s">
        <v>397</v>
      </c>
      <c r="D459" s="243" t="s">
        <v>384</v>
      </c>
      <c r="F459" s="254"/>
      <c r="G459" s="246"/>
      <c r="H459" s="246"/>
    </row>
    <row r="460" spans="2:8" ht="18.75">
      <c r="B460" s="242">
        <v>53335</v>
      </c>
      <c r="C460" s="243" t="s">
        <v>398</v>
      </c>
      <c r="D460" s="243" t="s">
        <v>384</v>
      </c>
      <c r="F460" s="254"/>
      <c r="G460" s="246"/>
      <c r="H460" s="246"/>
    </row>
    <row r="461" spans="2:8" ht="18.75">
      <c r="B461" s="242">
        <v>53369</v>
      </c>
      <c r="C461" s="243" t="s">
        <v>399</v>
      </c>
      <c r="D461" s="243" t="s">
        <v>381</v>
      </c>
      <c r="F461" s="254"/>
      <c r="G461" s="246"/>
      <c r="H461" s="246"/>
    </row>
    <row r="462" spans="2:8" ht="18.75">
      <c r="B462" s="242">
        <v>53370</v>
      </c>
      <c r="C462" s="243" t="s">
        <v>387</v>
      </c>
      <c r="D462" s="243" t="s">
        <v>384</v>
      </c>
      <c r="F462" s="254"/>
      <c r="G462" s="246"/>
      <c r="H462" s="246"/>
    </row>
    <row r="463" spans="2:8" ht="18.75">
      <c r="B463" s="242">
        <v>53381</v>
      </c>
      <c r="C463" s="243" t="s">
        <v>400</v>
      </c>
      <c r="D463" s="243" t="s">
        <v>391</v>
      </c>
      <c r="F463" s="254"/>
      <c r="G463" s="246"/>
      <c r="H463" s="246"/>
    </row>
    <row r="464" spans="2:8" ht="18.75">
      <c r="B464" s="242">
        <v>53406</v>
      </c>
      <c r="C464" s="243" t="s">
        <v>401</v>
      </c>
      <c r="D464" s="243" t="s">
        <v>386</v>
      </c>
      <c r="F464" s="254"/>
      <c r="G464" s="246"/>
      <c r="H464" s="246"/>
    </row>
    <row r="465" spans="2:8" ht="18.75">
      <c r="B465" s="242">
        <v>53446</v>
      </c>
      <c r="C465" s="243" t="s">
        <v>376</v>
      </c>
      <c r="D465" s="243" t="s">
        <v>381</v>
      </c>
      <c r="F465" s="254"/>
      <c r="G465" s="246"/>
      <c r="H465" s="246"/>
    </row>
    <row r="466" spans="2:8" ht="18.75">
      <c r="B466" s="242">
        <v>53447</v>
      </c>
      <c r="C466" s="243" t="s">
        <v>387</v>
      </c>
      <c r="D466" s="243" t="s">
        <v>384</v>
      </c>
      <c r="F466" s="254"/>
      <c r="G466" s="246"/>
      <c r="H466" s="246"/>
    </row>
    <row r="467" spans="2:8" ht="18.75">
      <c r="B467" s="242">
        <v>53450</v>
      </c>
      <c r="C467" s="243" t="s">
        <v>380</v>
      </c>
      <c r="D467" s="243" t="s">
        <v>389</v>
      </c>
      <c r="F467" s="254"/>
      <c r="G467" s="246"/>
      <c r="H467" s="246"/>
    </row>
    <row r="468" spans="2:8" ht="18.75">
      <c r="B468" s="242">
        <v>53451</v>
      </c>
      <c r="C468" s="243" t="s">
        <v>383</v>
      </c>
      <c r="D468" s="243" t="s">
        <v>391</v>
      </c>
      <c r="F468" s="254"/>
      <c r="G468" s="246"/>
      <c r="H468" s="246"/>
    </row>
    <row r="469" spans="2:8" ht="18.75">
      <c r="B469" s="242">
        <v>53452</v>
      </c>
      <c r="C469" s="243" t="s">
        <v>385</v>
      </c>
      <c r="D469" s="243" t="s">
        <v>402</v>
      </c>
      <c r="F469" s="254"/>
      <c r="G469" s="246"/>
      <c r="H469" s="246"/>
    </row>
    <row r="470" spans="2:8" ht="18.75">
      <c r="B470" s="242">
        <v>53524</v>
      </c>
      <c r="C470" s="243" t="s">
        <v>388</v>
      </c>
      <c r="D470" s="243" t="s">
        <v>384</v>
      </c>
      <c r="F470" s="254"/>
      <c r="G470" s="246"/>
      <c r="H470" s="246"/>
    </row>
    <row r="471" spans="2:8" ht="18.75">
      <c r="B471" s="242">
        <v>53550</v>
      </c>
      <c r="C471" s="243" t="s">
        <v>392</v>
      </c>
      <c r="D471" s="243" t="s">
        <v>402</v>
      </c>
      <c r="F471" s="254"/>
      <c r="G471" s="246"/>
      <c r="H471" s="246"/>
    </row>
    <row r="472" spans="2:8" ht="18.75">
      <c r="B472" s="242">
        <v>53587</v>
      </c>
      <c r="C472" s="243" t="s">
        <v>393</v>
      </c>
      <c r="D472" s="243" t="s">
        <v>384</v>
      </c>
      <c r="F472" s="254"/>
      <c r="G472" s="246"/>
      <c r="H472" s="246"/>
    </row>
    <row r="473" spans="2:8" ht="18.75">
      <c r="B473" s="242">
        <v>53593</v>
      </c>
      <c r="C473" s="243" t="s">
        <v>394</v>
      </c>
      <c r="D473" s="243" t="s">
        <v>381</v>
      </c>
      <c r="F473" s="254"/>
      <c r="G473" s="246"/>
      <c r="H473" s="246"/>
    </row>
    <row r="474" spans="2:8" ht="18.75">
      <c r="B474" s="242">
        <v>53594</v>
      </c>
      <c r="C474" s="243" t="s">
        <v>387</v>
      </c>
      <c r="D474" s="243" t="s">
        <v>384</v>
      </c>
      <c r="F474" s="254"/>
      <c r="G474" s="246"/>
      <c r="H474" s="246"/>
    </row>
    <row r="475" spans="2:8" ht="18.75">
      <c r="B475" s="242">
        <v>53608</v>
      </c>
      <c r="C475" s="243" t="s">
        <v>390</v>
      </c>
      <c r="D475" s="243" t="s">
        <v>384</v>
      </c>
      <c r="F475" s="254"/>
      <c r="G475" s="246"/>
      <c r="H475" s="246"/>
    </row>
    <row r="476" spans="2:8" ht="18.75">
      <c r="B476" s="242">
        <v>53634</v>
      </c>
      <c r="C476" s="243" t="s">
        <v>395</v>
      </c>
      <c r="D476" s="243" t="s">
        <v>402</v>
      </c>
      <c r="F476" s="254"/>
      <c r="G476" s="246"/>
      <c r="H476" s="246"/>
    </row>
    <row r="477" spans="2:8" ht="18.75">
      <c r="B477" s="242">
        <v>53654</v>
      </c>
      <c r="C477" s="243" t="s">
        <v>396</v>
      </c>
      <c r="D477" s="243" t="s">
        <v>391</v>
      </c>
      <c r="F477" s="254"/>
      <c r="G477" s="246"/>
      <c r="H477" s="246"/>
    </row>
    <row r="478" spans="2:8" ht="18.75">
      <c r="B478" s="242">
        <v>53693</v>
      </c>
      <c r="C478" s="243" t="s">
        <v>397</v>
      </c>
      <c r="D478" s="243" t="s">
        <v>386</v>
      </c>
      <c r="F478" s="254"/>
      <c r="G478" s="246"/>
      <c r="H478" s="246"/>
    </row>
    <row r="479" spans="2:8" ht="18.75">
      <c r="B479" s="242">
        <v>53706</v>
      </c>
      <c r="C479" s="243" t="s">
        <v>398</v>
      </c>
      <c r="D479" s="243" t="s">
        <v>384</v>
      </c>
      <c r="F479" s="254"/>
      <c r="G479" s="246"/>
      <c r="H479" s="246"/>
    </row>
    <row r="480" spans="2:8" ht="18.75">
      <c r="B480" s="242">
        <v>53734</v>
      </c>
      <c r="C480" s="243" t="s">
        <v>399</v>
      </c>
      <c r="D480" s="243" t="s">
        <v>384</v>
      </c>
      <c r="F480" s="254"/>
      <c r="G480" s="246"/>
      <c r="H480" s="246"/>
    </row>
    <row r="481" spans="2:4" ht="18.75">
      <c r="B481" s="242">
        <v>53746</v>
      </c>
      <c r="C481" s="243" t="s">
        <v>400</v>
      </c>
      <c r="D481" s="243" t="s">
        <v>402</v>
      </c>
    </row>
    <row r="482" spans="2:4" ht="18.75">
      <c r="B482" s="242">
        <v>53772</v>
      </c>
      <c r="C482" s="243" t="s">
        <v>401</v>
      </c>
      <c r="D482" s="243" t="s">
        <v>389</v>
      </c>
    </row>
    <row r="483" spans="2:4" ht="18.75">
      <c r="B483" s="242">
        <v>53811</v>
      </c>
      <c r="C483" s="243" t="s">
        <v>376</v>
      </c>
      <c r="D483" s="243" t="s">
        <v>384</v>
      </c>
    </row>
    <row r="484" spans="2:4" ht="18.75">
      <c r="B484" s="242">
        <v>53815</v>
      </c>
      <c r="C484" s="243" t="s">
        <v>380</v>
      </c>
      <c r="D484" s="243" t="s">
        <v>391</v>
      </c>
    </row>
    <row r="485" spans="2:4" ht="18.75">
      <c r="B485" s="242">
        <v>53816</v>
      </c>
      <c r="C485" s="243" t="s">
        <v>383</v>
      </c>
      <c r="D485" s="243" t="s">
        <v>402</v>
      </c>
    </row>
    <row r="486" spans="2:4" ht="18.75">
      <c r="B486" s="242">
        <v>53817</v>
      </c>
      <c r="C486" s="243" t="s">
        <v>385</v>
      </c>
      <c r="D486" s="243" t="s">
        <v>381</v>
      </c>
    </row>
    <row r="487" spans="2:4" ht="18.75">
      <c r="B487" s="242">
        <v>53818</v>
      </c>
      <c r="C487" s="243" t="s">
        <v>387</v>
      </c>
      <c r="D487" s="243" t="s">
        <v>384</v>
      </c>
    </row>
    <row r="488" spans="2:4" ht="18.75">
      <c r="B488" s="242">
        <v>53888</v>
      </c>
      <c r="C488" s="243" t="s">
        <v>388</v>
      </c>
      <c r="D488" s="243" t="s">
        <v>384</v>
      </c>
    </row>
    <row r="489" spans="2:4" ht="18.75">
      <c r="B489" s="242">
        <v>53915</v>
      </c>
      <c r="C489" s="243" t="s">
        <v>392</v>
      </c>
      <c r="D489" s="243" t="s">
        <v>381</v>
      </c>
    </row>
    <row r="490" spans="2:4" ht="18.75">
      <c r="B490" s="242">
        <v>53916</v>
      </c>
      <c r="C490" s="243" t="s">
        <v>387</v>
      </c>
      <c r="D490" s="243" t="s">
        <v>384</v>
      </c>
    </row>
    <row r="491" spans="2:4" ht="18.75">
      <c r="B491" s="242">
        <v>53951</v>
      </c>
      <c r="C491" s="243" t="s">
        <v>393</v>
      </c>
      <c r="D491" s="243" t="s">
        <v>384</v>
      </c>
    </row>
    <row r="492" spans="2:4" ht="18.75">
      <c r="B492" s="242">
        <v>53958</v>
      </c>
      <c r="C492" s="243" t="s">
        <v>394</v>
      </c>
      <c r="D492" s="243" t="s">
        <v>384</v>
      </c>
    </row>
    <row r="493" spans="2:4" ht="18.75">
      <c r="B493" s="242">
        <v>53979</v>
      </c>
      <c r="C493" s="243" t="s">
        <v>390</v>
      </c>
      <c r="D493" s="243" t="s">
        <v>384</v>
      </c>
    </row>
    <row r="494" spans="2:4" ht="18.75">
      <c r="B494" s="242">
        <v>53999</v>
      </c>
      <c r="C494" s="243" t="s">
        <v>395</v>
      </c>
      <c r="D494" s="243" t="s">
        <v>381</v>
      </c>
    </row>
    <row r="495" spans="2:4" ht="18.75">
      <c r="B495" s="242">
        <v>54000</v>
      </c>
      <c r="C495" s="243" t="s">
        <v>387</v>
      </c>
      <c r="D495" s="243" t="s">
        <v>384</v>
      </c>
    </row>
    <row r="496" spans="2:4" ht="18.75">
      <c r="B496" s="242">
        <v>54019</v>
      </c>
      <c r="C496" s="243" t="s">
        <v>396</v>
      </c>
      <c r="D496" s="243" t="s">
        <v>402</v>
      </c>
    </row>
    <row r="497" spans="2:4" ht="18.75">
      <c r="B497" s="242">
        <v>54058</v>
      </c>
      <c r="C497" s="243" t="s">
        <v>397</v>
      </c>
      <c r="D497" s="243" t="s">
        <v>377</v>
      </c>
    </row>
    <row r="498" spans="2:4" ht="18.75">
      <c r="B498" s="242">
        <v>54070</v>
      </c>
      <c r="C498" s="243" t="s">
        <v>398</v>
      </c>
      <c r="D498" s="243" t="s">
        <v>384</v>
      </c>
    </row>
    <row r="499" spans="2:4" ht="18.75">
      <c r="B499" s="242">
        <v>54099</v>
      </c>
      <c r="C499" s="243" t="s">
        <v>399</v>
      </c>
      <c r="D499" s="243" t="s">
        <v>386</v>
      </c>
    </row>
    <row r="500" spans="2:4" ht="18.75">
      <c r="B500" s="242">
        <v>54111</v>
      </c>
      <c r="C500" s="243" t="s">
        <v>400</v>
      </c>
      <c r="D500" s="243" t="s">
        <v>381</v>
      </c>
    </row>
    <row r="501" spans="2:4" ht="18.75">
      <c r="B501" s="242">
        <v>54112</v>
      </c>
      <c r="C501" s="243" t="s">
        <v>387</v>
      </c>
      <c r="D501" s="243" t="s">
        <v>384</v>
      </c>
    </row>
    <row r="502" spans="2:4" ht="18.75">
      <c r="B502" s="242">
        <v>54137</v>
      </c>
      <c r="C502" s="243" t="s">
        <v>401</v>
      </c>
      <c r="D502" s="243" t="s">
        <v>391</v>
      </c>
    </row>
    <row r="503" spans="2:4" ht="18.75">
      <c r="B503" s="242">
        <v>54177</v>
      </c>
      <c r="C503" s="243" t="s">
        <v>376</v>
      </c>
      <c r="D503" s="243" t="s">
        <v>377</v>
      </c>
    </row>
    <row r="504" spans="2:4" ht="18.75">
      <c r="B504" s="242">
        <v>54181</v>
      </c>
      <c r="C504" s="243" t="s">
        <v>380</v>
      </c>
      <c r="D504" s="243" t="s">
        <v>381</v>
      </c>
    </row>
    <row r="505" spans="2:4" ht="18.75">
      <c r="B505" s="242">
        <v>54182</v>
      </c>
      <c r="C505" s="243" t="s">
        <v>383</v>
      </c>
      <c r="D505" s="243" t="s">
        <v>384</v>
      </c>
    </row>
    <row r="506" spans="2:4" ht="18.75">
      <c r="B506" s="242">
        <v>54183</v>
      </c>
      <c r="C506" s="243" t="s">
        <v>385</v>
      </c>
      <c r="D506" s="243" t="s">
        <v>386</v>
      </c>
    </row>
    <row r="507" spans="2:4" ht="18.75">
      <c r="B507" s="242">
        <v>54184</v>
      </c>
      <c r="C507" s="243" t="s">
        <v>387</v>
      </c>
      <c r="D507" s="243" t="s">
        <v>377</v>
      </c>
    </row>
    <row r="508" spans="2:4" ht="18.75">
      <c r="B508" s="242">
        <v>54259</v>
      </c>
      <c r="C508" s="243" t="s">
        <v>388</v>
      </c>
      <c r="D508" s="243" t="s">
        <v>384</v>
      </c>
    </row>
    <row r="509" spans="2:4" ht="18.75">
      <c r="B509" s="242">
        <v>54281</v>
      </c>
      <c r="C509" s="243" t="s">
        <v>392</v>
      </c>
      <c r="D509" s="243" t="s">
        <v>386</v>
      </c>
    </row>
    <row r="510" spans="2:4" ht="18.75">
      <c r="B510" s="242">
        <v>54322</v>
      </c>
      <c r="C510" s="243" t="s">
        <v>393</v>
      </c>
      <c r="D510" s="243" t="s">
        <v>384</v>
      </c>
    </row>
    <row r="511" spans="2:4" ht="18.75">
      <c r="B511" s="242">
        <v>54323</v>
      </c>
      <c r="C511" s="243" t="s">
        <v>394</v>
      </c>
      <c r="D511" s="243" t="s">
        <v>386</v>
      </c>
    </row>
    <row r="512" spans="2:4" ht="18.75">
      <c r="B512" s="242">
        <v>54343</v>
      </c>
      <c r="C512" s="243" t="s">
        <v>390</v>
      </c>
      <c r="D512" s="243" t="s">
        <v>384</v>
      </c>
    </row>
    <row r="513" spans="2:4" ht="18.75">
      <c r="B513" s="242">
        <v>54365</v>
      </c>
      <c r="C513" s="243" t="s">
        <v>395</v>
      </c>
      <c r="D513" s="243" t="s">
        <v>386</v>
      </c>
    </row>
    <row r="514" spans="2:4" ht="18.75">
      <c r="B514" s="242">
        <v>54385</v>
      </c>
      <c r="C514" s="243" t="s">
        <v>396</v>
      </c>
      <c r="D514" s="243" t="s">
        <v>384</v>
      </c>
    </row>
    <row r="515" spans="2:4" ht="18.75">
      <c r="B515" s="242">
        <v>54424</v>
      </c>
      <c r="C515" s="243" t="s">
        <v>397</v>
      </c>
      <c r="D515" s="243" t="s">
        <v>391</v>
      </c>
    </row>
    <row r="516" spans="2:4" ht="18.75">
      <c r="B516" s="242">
        <v>54434</v>
      </c>
      <c r="C516" s="243" t="s">
        <v>398</v>
      </c>
      <c r="D516" s="243" t="s">
        <v>384</v>
      </c>
    </row>
    <row r="517" spans="2:4" ht="18.75">
      <c r="B517" s="242">
        <v>54465</v>
      </c>
      <c r="C517" s="243" t="s">
        <v>399</v>
      </c>
      <c r="D517" s="243" t="s">
        <v>389</v>
      </c>
    </row>
    <row r="518" spans="2:4" ht="18.75">
      <c r="B518" s="242">
        <v>54477</v>
      </c>
      <c r="C518" s="243" t="s">
        <v>400</v>
      </c>
      <c r="D518" s="243" t="s">
        <v>386</v>
      </c>
    </row>
    <row r="519" spans="2:4" ht="18.75">
      <c r="B519" s="242">
        <v>54502</v>
      </c>
      <c r="C519" s="243" t="s">
        <v>401</v>
      </c>
      <c r="D519" s="243" t="s">
        <v>402</v>
      </c>
    </row>
    <row r="520" spans="2:4" ht="18.75">
      <c r="B520" s="242">
        <v>54542</v>
      </c>
      <c r="C520" s="243" t="s">
        <v>376</v>
      </c>
      <c r="D520" s="243" t="s">
        <v>389</v>
      </c>
    </row>
    <row r="521" spans="2:4" ht="18.75">
      <c r="B521" s="242">
        <v>54546</v>
      </c>
      <c r="C521" s="243" t="s">
        <v>380</v>
      </c>
      <c r="D521" s="243" t="s">
        <v>384</v>
      </c>
    </row>
    <row r="522" spans="2:4" ht="18.75">
      <c r="B522" s="242">
        <v>54547</v>
      </c>
      <c r="C522" s="243" t="s">
        <v>383</v>
      </c>
      <c r="D522" s="243" t="s">
        <v>386</v>
      </c>
    </row>
    <row r="523" spans="2:4" ht="18.75">
      <c r="B523" s="242">
        <v>54548</v>
      </c>
      <c r="C523" s="243" t="s">
        <v>385</v>
      </c>
      <c r="D523" s="243" t="s">
        <v>377</v>
      </c>
    </row>
    <row r="524" spans="2:4" ht="18.75">
      <c r="B524" s="242">
        <v>54623</v>
      </c>
      <c r="C524" s="243" t="s">
        <v>388</v>
      </c>
      <c r="D524" s="243" t="s">
        <v>384</v>
      </c>
    </row>
    <row r="525" spans="2:4" ht="18.75">
      <c r="B525" s="242">
        <v>54646</v>
      </c>
      <c r="C525" s="243" t="s">
        <v>392</v>
      </c>
      <c r="D525" s="243" t="s">
        <v>377</v>
      </c>
    </row>
    <row r="526" spans="2:4" ht="18.75">
      <c r="B526" s="242">
        <v>54686</v>
      </c>
      <c r="C526" s="243" t="s">
        <v>393</v>
      </c>
      <c r="D526" s="243" t="s">
        <v>384</v>
      </c>
    </row>
    <row r="527" spans="2:4" ht="18.75">
      <c r="B527" s="242">
        <v>54687</v>
      </c>
      <c r="C527" s="243" t="s">
        <v>403</v>
      </c>
      <c r="D527" s="243" t="s">
        <v>386</v>
      </c>
    </row>
    <row r="528" spans="2:4" ht="18.75">
      <c r="B528" s="242">
        <v>54688</v>
      </c>
      <c r="C528" s="243" t="s">
        <v>394</v>
      </c>
      <c r="D528" s="243" t="s">
        <v>377</v>
      </c>
    </row>
    <row r="529" spans="2:4" ht="18.75">
      <c r="B529" s="242">
        <v>54707</v>
      </c>
      <c r="C529" s="243" t="s">
        <v>390</v>
      </c>
      <c r="D529" s="243" t="s">
        <v>384</v>
      </c>
    </row>
    <row r="530" spans="2:4" ht="18.75">
      <c r="B530" s="242">
        <v>54730</v>
      </c>
      <c r="C530" s="243" t="s">
        <v>395</v>
      </c>
      <c r="D530" s="243" t="s">
        <v>377</v>
      </c>
    </row>
    <row r="531" spans="2:4" ht="18.75">
      <c r="B531" s="242">
        <v>54750</v>
      </c>
      <c r="C531" s="243" t="s">
        <v>396</v>
      </c>
      <c r="D531" s="243" t="s">
        <v>386</v>
      </c>
    </row>
    <row r="532" spans="2:4" ht="18.75">
      <c r="B532" s="242">
        <v>54789</v>
      </c>
      <c r="C532" s="243" t="s">
        <v>397</v>
      </c>
      <c r="D532" s="243" t="s">
        <v>402</v>
      </c>
    </row>
    <row r="533" spans="2:4" ht="18.75">
      <c r="B533" s="242">
        <v>54798</v>
      </c>
      <c r="C533" s="243" t="s">
        <v>398</v>
      </c>
      <c r="D533" s="243" t="s">
        <v>384</v>
      </c>
    </row>
    <row r="534" spans="2:4" ht="18.75">
      <c r="B534" s="242">
        <v>54830</v>
      </c>
      <c r="C534" s="243" t="s">
        <v>399</v>
      </c>
      <c r="D534" s="243" t="s">
        <v>391</v>
      </c>
    </row>
    <row r="535" spans="2:4" ht="18.75">
      <c r="B535" s="242">
        <v>54842</v>
      </c>
      <c r="C535" s="243" t="s">
        <v>400</v>
      </c>
      <c r="D535" s="243" t="s">
        <v>377</v>
      </c>
    </row>
    <row r="536" spans="2:4" ht="18.75">
      <c r="B536" s="242">
        <v>54867</v>
      </c>
      <c r="C536" s="243" t="s">
        <v>401</v>
      </c>
      <c r="D536" s="243" t="s">
        <v>381</v>
      </c>
    </row>
    <row r="537" spans="2:4" ht="18.75">
      <c r="B537" s="242">
        <v>54868</v>
      </c>
      <c r="C537" s="243" t="s">
        <v>387</v>
      </c>
      <c r="D537" s="243" t="s">
        <v>384</v>
      </c>
    </row>
    <row r="538" spans="2:4" ht="18.75">
      <c r="B538" s="242">
        <v>54907</v>
      </c>
      <c r="C538" s="243" t="s">
        <v>376</v>
      </c>
      <c r="D538" s="243" t="s">
        <v>391</v>
      </c>
    </row>
    <row r="539" spans="2:4" ht="18.75">
      <c r="B539" s="242">
        <v>54911</v>
      </c>
      <c r="C539" s="243" t="s">
        <v>380</v>
      </c>
      <c r="D539" s="243" t="s">
        <v>386</v>
      </c>
    </row>
    <row r="540" spans="2:4" ht="18.75">
      <c r="B540" s="242">
        <v>54912</v>
      </c>
      <c r="C540" s="243" t="s">
        <v>383</v>
      </c>
      <c r="D540" s="243" t="s">
        <v>377</v>
      </c>
    </row>
    <row r="541" spans="2:4" ht="18.75">
      <c r="B541" s="242">
        <v>54913</v>
      </c>
      <c r="C541" s="243" t="s">
        <v>385</v>
      </c>
      <c r="D541" s="243" t="s">
        <v>389</v>
      </c>
    </row>
    <row r="542" spans="2:4" ht="18.75">
      <c r="B542" s="242">
        <v>54987</v>
      </c>
      <c r="C542" s="243" t="s">
        <v>388</v>
      </c>
      <c r="D542" s="243" t="s">
        <v>384</v>
      </c>
    </row>
    <row r="543" spans="2:4" ht="18.75">
      <c r="B543" s="242">
        <v>55011</v>
      </c>
      <c r="C543" s="243" t="s">
        <v>392</v>
      </c>
      <c r="D543" s="243" t="s">
        <v>389</v>
      </c>
    </row>
    <row r="544" spans="2:4" ht="18.75">
      <c r="B544" s="242">
        <v>55050</v>
      </c>
      <c r="C544" s="243" t="s">
        <v>393</v>
      </c>
      <c r="D544" s="243" t="s">
        <v>384</v>
      </c>
    </row>
    <row r="545" spans="2:4" ht="18.75">
      <c r="B545" s="250">
        <v>55054</v>
      </c>
      <c r="C545" s="251" t="s">
        <v>394</v>
      </c>
      <c r="D545" s="251" t="s">
        <v>391</v>
      </c>
    </row>
    <row r="546" spans="2:4" ht="18.75">
      <c r="B546" s="242">
        <v>55071</v>
      </c>
      <c r="C546" s="243" t="s">
        <v>390</v>
      </c>
      <c r="D546" s="243" t="s">
        <v>384</v>
      </c>
    </row>
    <row r="547" spans="2:4" ht="18.75">
      <c r="B547" s="256">
        <v>55095</v>
      </c>
      <c r="C547" s="257" t="s">
        <v>395</v>
      </c>
      <c r="D547" s="257" t="s">
        <v>389</v>
      </c>
    </row>
    <row r="548" spans="2:4" ht="18.75">
      <c r="B548" s="258">
        <v>55115</v>
      </c>
      <c r="C548" s="259" t="s">
        <v>396</v>
      </c>
      <c r="D548" s="259" t="s">
        <v>377</v>
      </c>
    </row>
    <row r="549" spans="2:4" ht="18.75">
      <c r="B549" s="254"/>
      <c r="C549" s="246"/>
      <c r="D549" s="246"/>
    </row>
    <row r="550" spans="2:4" ht="18.75">
      <c r="B550" s="254"/>
      <c r="C550" s="246"/>
      <c r="D550" s="246"/>
    </row>
    <row r="551" spans="2:4" ht="18.75">
      <c r="B551" s="254"/>
      <c r="C551" s="246"/>
      <c r="D551" s="246"/>
    </row>
    <row r="552" spans="2:4" ht="18.75">
      <c r="B552" s="254"/>
      <c r="C552" s="246"/>
      <c r="D552" s="246"/>
    </row>
    <row r="553" spans="2:4" ht="18.75">
      <c r="B553" s="254"/>
      <c r="C553" s="246"/>
      <c r="D553" s="246"/>
    </row>
    <row r="554" spans="2:4" ht="18.75">
      <c r="B554" s="254"/>
      <c r="C554" s="246"/>
      <c r="D554" s="246"/>
    </row>
    <row r="555" spans="2:4" ht="18.75">
      <c r="B555" s="254"/>
      <c r="C555" s="246"/>
      <c r="D555" s="246"/>
    </row>
    <row r="556" spans="2:4" ht="18.75">
      <c r="B556" s="254"/>
      <c r="C556" s="246"/>
      <c r="D556" s="246"/>
    </row>
    <row r="557" spans="2:4" ht="18.75">
      <c r="B557" s="254"/>
      <c r="C557" s="246"/>
      <c r="D557" s="246"/>
    </row>
    <row r="558" spans="2:4" ht="18.75">
      <c r="B558" s="254"/>
      <c r="C558" s="246"/>
      <c r="D558" s="246"/>
    </row>
    <row r="559" spans="2:4" ht="18.75">
      <c r="B559" s="254"/>
      <c r="C559" s="246"/>
      <c r="D559" s="246"/>
    </row>
    <row r="560" spans="2:4" ht="18.75">
      <c r="B560" s="254"/>
      <c r="C560" s="246"/>
      <c r="D560" s="246"/>
    </row>
    <row r="561" spans="2:4" ht="18.75">
      <c r="B561" s="254"/>
      <c r="C561" s="246"/>
      <c r="D561" s="246"/>
    </row>
    <row r="562" spans="2:4" ht="18.75">
      <c r="B562" s="254"/>
      <c r="C562" s="246"/>
      <c r="D562" s="246"/>
    </row>
    <row r="563" spans="2:4" ht="18.75">
      <c r="B563" s="254"/>
      <c r="C563" s="246"/>
      <c r="D563" s="246"/>
    </row>
    <row r="564" spans="2:4" ht="18.75">
      <c r="B564" s="254"/>
      <c r="C564" s="246"/>
      <c r="D564" s="246"/>
    </row>
    <row r="565" spans="2:4" ht="18.75">
      <c r="B565" s="254"/>
      <c r="C565" s="246"/>
      <c r="D565" s="246"/>
    </row>
    <row r="566" spans="2:4" ht="18.75">
      <c r="B566" s="254"/>
      <c r="C566" s="246"/>
      <c r="D566" s="246"/>
    </row>
    <row r="567" spans="2:4" ht="18.75">
      <c r="B567" s="254"/>
      <c r="C567" s="246"/>
      <c r="D567" s="246"/>
    </row>
    <row r="568" spans="2:4" ht="18.75">
      <c r="B568" s="254"/>
      <c r="C568" s="246"/>
      <c r="D568" s="246"/>
    </row>
    <row r="569" spans="2:4" ht="18.75">
      <c r="B569" s="254"/>
      <c r="C569" s="246"/>
      <c r="D569" s="246"/>
    </row>
    <row r="570" spans="2:4" ht="18.75">
      <c r="B570" s="254"/>
      <c r="C570" s="246"/>
      <c r="D570" s="246"/>
    </row>
    <row r="571" spans="2:4" ht="18.75">
      <c r="B571" s="254"/>
      <c r="C571" s="246"/>
      <c r="D571" s="246"/>
    </row>
    <row r="572" spans="2:4" ht="18.75">
      <c r="B572" s="254"/>
      <c r="C572" s="246"/>
      <c r="D572" s="246"/>
    </row>
    <row r="573" spans="2:4" ht="18.75">
      <c r="B573" s="254"/>
      <c r="C573" s="246"/>
      <c r="D573" s="246"/>
    </row>
    <row r="574" spans="2:4" ht="18.75">
      <c r="B574" s="254"/>
      <c r="C574" s="246"/>
      <c r="D574" s="246"/>
    </row>
    <row r="575" spans="2:4" ht="18.75">
      <c r="B575" s="254"/>
      <c r="C575" s="246"/>
      <c r="D575" s="246"/>
    </row>
    <row r="576" spans="2:4" ht="18.75">
      <c r="B576" s="254"/>
      <c r="C576" s="246"/>
      <c r="D576" s="246"/>
    </row>
    <row r="577" spans="2:4" ht="18.75">
      <c r="B577" s="254"/>
      <c r="C577" s="246"/>
      <c r="D577" s="246"/>
    </row>
    <row r="578" spans="2:4" ht="18.75">
      <c r="B578" s="254"/>
      <c r="C578" s="246"/>
      <c r="D578" s="246"/>
    </row>
    <row r="579" spans="2:4" ht="18.75">
      <c r="B579" s="254"/>
      <c r="C579" s="246"/>
      <c r="D579" s="246"/>
    </row>
    <row r="580" spans="2:4" ht="18.75">
      <c r="B580" s="254"/>
      <c r="C580" s="246"/>
      <c r="D580" s="246"/>
    </row>
    <row r="581" spans="2:4" ht="18.75">
      <c r="B581" s="254"/>
      <c r="C581" s="246"/>
      <c r="D581" s="246"/>
    </row>
    <row r="582" spans="2:4" ht="18.75">
      <c r="B582" s="254"/>
      <c r="C582" s="246"/>
      <c r="D582" s="246"/>
    </row>
    <row r="583" spans="2:4" ht="18.75">
      <c r="B583" s="254"/>
      <c r="C583" s="246"/>
      <c r="D583" s="246"/>
    </row>
    <row r="584" spans="2:4" ht="18.75">
      <c r="B584" s="254"/>
      <c r="C584" s="246"/>
      <c r="D584" s="246"/>
    </row>
    <row r="585" spans="2:4" ht="18.75">
      <c r="B585" s="254"/>
      <c r="C585" s="246"/>
      <c r="D585" s="246"/>
    </row>
    <row r="586" spans="2:4" ht="18.75">
      <c r="B586" s="254"/>
      <c r="C586" s="246"/>
      <c r="D586" s="246"/>
    </row>
    <row r="587" spans="2:4" ht="18.75">
      <c r="B587" s="254"/>
      <c r="C587" s="246"/>
      <c r="D587" s="246"/>
    </row>
    <row r="588" spans="2:4" ht="18.75">
      <c r="B588" s="254"/>
      <c r="C588" s="246"/>
      <c r="D588" s="246"/>
    </row>
    <row r="589" spans="2:4" ht="18.75">
      <c r="B589" s="254"/>
      <c r="C589" s="246"/>
      <c r="D589" s="246"/>
    </row>
    <row r="590" spans="2:4" ht="18.75">
      <c r="B590" s="254"/>
      <c r="C590" s="246"/>
      <c r="D590" s="246"/>
    </row>
    <row r="591" spans="2:4" ht="18.75">
      <c r="B591" s="254"/>
      <c r="C591" s="246"/>
      <c r="D591" s="246"/>
    </row>
    <row r="592" spans="2:4" ht="18.75">
      <c r="B592" s="254"/>
      <c r="C592" s="246"/>
      <c r="D592" s="246"/>
    </row>
    <row r="593" spans="2:4" ht="18.75">
      <c r="B593" s="254"/>
      <c r="C593" s="246"/>
      <c r="D593" s="246"/>
    </row>
    <row r="594" spans="2:4" ht="18.75">
      <c r="B594" s="254"/>
      <c r="C594" s="246"/>
      <c r="D594" s="246"/>
    </row>
    <row r="595" spans="2:4" ht="18.75">
      <c r="B595" s="254"/>
      <c r="C595" s="246"/>
      <c r="D595" s="246"/>
    </row>
    <row r="596" spans="2:4" ht="18.75">
      <c r="B596" s="254"/>
      <c r="C596" s="246"/>
      <c r="D596" s="246"/>
    </row>
    <row r="597" spans="2:4" ht="18.75">
      <c r="B597" s="254"/>
      <c r="C597" s="246"/>
      <c r="D597" s="246"/>
    </row>
    <row r="598" spans="2:4" ht="18.75">
      <c r="B598" s="254"/>
      <c r="C598" s="246"/>
      <c r="D598" s="246"/>
    </row>
    <row r="599" spans="2:4" ht="18.75">
      <c r="B599" s="254"/>
      <c r="C599" s="246"/>
      <c r="D599" s="246"/>
    </row>
    <row r="600" spans="2:4" ht="18.75">
      <c r="B600" s="254"/>
      <c r="C600" s="246"/>
      <c r="D600" s="246"/>
    </row>
    <row r="601" spans="2:4" ht="18.75">
      <c r="B601" s="254"/>
      <c r="C601" s="246"/>
      <c r="D601" s="246"/>
    </row>
    <row r="602" spans="2:4" ht="18.75">
      <c r="B602" s="254"/>
      <c r="C602" s="246"/>
      <c r="D602" s="246"/>
    </row>
    <row r="603" spans="2:4" ht="18.75">
      <c r="B603" s="254"/>
      <c r="C603" s="246"/>
      <c r="D603" s="246"/>
    </row>
    <row r="604" spans="2:4" ht="18.75">
      <c r="B604" s="254"/>
      <c r="C604" s="246"/>
      <c r="D604" s="246"/>
    </row>
    <row r="605" spans="2:4" ht="18.75">
      <c r="B605" s="254"/>
      <c r="C605" s="246"/>
      <c r="D605" s="246"/>
    </row>
    <row r="606" spans="2:4" ht="18.75">
      <c r="B606" s="254"/>
      <c r="C606" s="246"/>
      <c r="D606" s="246"/>
    </row>
    <row r="607" spans="2:4" ht="18.75">
      <c r="B607" s="254"/>
      <c r="C607" s="246"/>
      <c r="D607" s="246"/>
    </row>
    <row r="608" spans="2:4" ht="18.75">
      <c r="B608" s="254"/>
      <c r="C608" s="246"/>
      <c r="D608" s="246"/>
    </row>
    <row r="609" spans="2:4" ht="18.75">
      <c r="B609" s="254"/>
      <c r="C609" s="246"/>
      <c r="D609" s="246"/>
    </row>
    <row r="610" spans="2:4" ht="18.75">
      <c r="B610" s="254"/>
      <c r="C610" s="246"/>
      <c r="D610" s="246"/>
    </row>
    <row r="611" spans="2:4" ht="18.75">
      <c r="B611" s="254"/>
      <c r="C611" s="246"/>
      <c r="D611" s="246"/>
    </row>
    <row r="612" spans="2:4" ht="18.75">
      <c r="B612" s="254"/>
      <c r="C612" s="246"/>
      <c r="D612" s="246"/>
    </row>
    <row r="613" spans="2:4" ht="18.75">
      <c r="B613" s="254"/>
      <c r="C613" s="246"/>
      <c r="D613" s="246"/>
    </row>
    <row r="614" spans="2:4" ht="18.75">
      <c r="B614" s="254"/>
      <c r="C614" s="246"/>
      <c r="D614" s="246"/>
    </row>
    <row r="615" spans="2:4" ht="18.75">
      <c r="B615" s="254"/>
      <c r="C615" s="246"/>
      <c r="D615" s="246"/>
    </row>
    <row r="616" spans="2:4" ht="18.75">
      <c r="B616" s="254"/>
      <c r="C616" s="246"/>
      <c r="D616" s="246"/>
    </row>
    <row r="617" spans="2:4" ht="18.75">
      <c r="B617" s="254"/>
      <c r="C617" s="246"/>
      <c r="D617" s="246"/>
    </row>
    <row r="618" spans="2:4" ht="18.75">
      <c r="B618" s="254"/>
      <c r="C618" s="246"/>
      <c r="D618" s="246"/>
    </row>
    <row r="619" spans="2:4" ht="18.75">
      <c r="B619" s="254"/>
      <c r="C619" s="246"/>
      <c r="D619" s="246"/>
    </row>
    <row r="620" spans="2:4" ht="18.75">
      <c r="B620" s="254"/>
      <c r="C620" s="246"/>
      <c r="D620" s="246"/>
    </row>
    <row r="621" spans="2:4" ht="18.75">
      <c r="B621" s="254"/>
      <c r="C621" s="246"/>
      <c r="D621" s="246"/>
    </row>
    <row r="622" spans="2:4" ht="18.75">
      <c r="B622" s="254"/>
      <c r="C622" s="246"/>
      <c r="D622" s="246"/>
    </row>
    <row r="623" spans="2:4" ht="18.75">
      <c r="B623" s="254"/>
      <c r="C623" s="246"/>
      <c r="D623" s="246"/>
    </row>
    <row r="624" spans="2:4" ht="18.75">
      <c r="B624" s="254"/>
      <c r="C624" s="246"/>
      <c r="D624" s="246"/>
    </row>
    <row r="625" spans="2:4" ht="18.75">
      <c r="B625" s="254"/>
      <c r="C625" s="246"/>
      <c r="D625" s="246"/>
    </row>
    <row r="626" spans="2:4" ht="18.75">
      <c r="B626" s="254"/>
      <c r="C626" s="246"/>
      <c r="D626" s="246"/>
    </row>
    <row r="627" spans="2:4" ht="18.75">
      <c r="B627" s="254"/>
      <c r="C627" s="246"/>
      <c r="D627" s="246"/>
    </row>
    <row r="628" spans="2:4" ht="18.75">
      <c r="B628" s="254"/>
      <c r="C628" s="246"/>
      <c r="D628" s="246"/>
    </row>
    <row r="629" spans="2:4" ht="18.75">
      <c r="B629" s="254"/>
      <c r="C629" s="246"/>
      <c r="D629" s="246"/>
    </row>
    <row r="630" spans="2:4" ht="18.75">
      <c r="B630" s="254"/>
      <c r="C630" s="246"/>
      <c r="D630" s="246"/>
    </row>
    <row r="631" spans="2:4" ht="18.75">
      <c r="B631" s="254"/>
      <c r="C631" s="246"/>
      <c r="D631" s="246"/>
    </row>
    <row r="632" spans="2:4" ht="18.75">
      <c r="B632" s="254"/>
      <c r="C632" s="246"/>
      <c r="D632" s="246"/>
    </row>
    <row r="633" spans="2:4" ht="18.75">
      <c r="B633" s="254"/>
      <c r="C633" s="246"/>
      <c r="D633" s="246"/>
    </row>
    <row r="634" spans="2:4" ht="18.75">
      <c r="B634" s="254"/>
      <c r="C634" s="246"/>
      <c r="D634" s="246"/>
    </row>
    <row r="635" spans="2:4" ht="18.75">
      <c r="B635" s="254"/>
      <c r="C635" s="246"/>
      <c r="D635" s="246"/>
    </row>
    <row r="636" spans="2:4" ht="18.75">
      <c r="B636" s="254"/>
      <c r="C636" s="246"/>
      <c r="D636" s="246"/>
    </row>
    <row r="637" spans="2:4" ht="18.75">
      <c r="B637" s="254"/>
      <c r="C637" s="246"/>
      <c r="D637" s="246"/>
    </row>
    <row r="638" spans="2:4" ht="18.75">
      <c r="B638" s="254"/>
      <c r="C638" s="246"/>
      <c r="D638" s="246"/>
    </row>
    <row r="639" spans="2:4" ht="18.75">
      <c r="B639" s="254"/>
      <c r="C639" s="246"/>
      <c r="D639" s="246"/>
    </row>
    <row r="640" spans="2:4" ht="18.75">
      <c r="B640" s="254"/>
      <c r="C640" s="246"/>
      <c r="D640" s="246"/>
    </row>
    <row r="641" spans="2:4" ht="18.75">
      <c r="B641" s="254"/>
      <c r="C641" s="246"/>
      <c r="D641" s="246"/>
    </row>
    <row r="642" spans="2:4" ht="18.75">
      <c r="B642" s="254"/>
      <c r="C642" s="246"/>
      <c r="D642" s="246"/>
    </row>
    <row r="643" spans="2:4" ht="18.75">
      <c r="B643" s="254"/>
      <c r="C643" s="246"/>
      <c r="D643" s="246"/>
    </row>
    <row r="644" spans="2:4" ht="18.75">
      <c r="B644" s="254"/>
      <c r="C644" s="246"/>
      <c r="D644" s="246"/>
    </row>
    <row r="645" spans="2:4" ht="18.75">
      <c r="B645" s="254"/>
      <c r="C645" s="246"/>
      <c r="D645" s="246"/>
    </row>
    <row r="646" spans="2:4" ht="18.75">
      <c r="B646" s="254"/>
      <c r="C646" s="246"/>
      <c r="D646" s="246"/>
    </row>
    <row r="647" spans="2:4" ht="18.75">
      <c r="B647" s="254"/>
      <c r="C647" s="246"/>
      <c r="D647" s="246"/>
    </row>
    <row r="648" spans="2:4" ht="18.75">
      <c r="B648" s="254"/>
      <c r="C648" s="246"/>
      <c r="D648" s="246"/>
    </row>
    <row r="649" spans="2:4" ht="18.75">
      <c r="B649" s="254"/>
      <c r="C649" s="246"/>
      <c r="D649" s="246"/>
    </row>
    <row r="650" spans="2:4" ht="18.75">
      <c r="B650" s="254"/>
      <c r="C650" s="246"/>
      <c r="D650" s="246"/>
    </row>
    <row r="651" spans="2:4" ht="18.75">
      <c r="B651" s="254"/>
      <c r="C651" s="246"/>
      <c r="D651" s="246"/>
    </row>
    <row r="652" spans="2:4" ht="18.75">
      <c r="B652" s="254"/>
      <c r="C652" s="246"/>
      <c r="D652" s="246"/>
    </row>
    <row r="653" spans="2:4" ht="18.75">
      <c r="B653" s="254"/>
      <c r="C653" s="246"/>
      <c r="D653" s="246"/>
    </row>
    <row r="654" spans="2:4" ht="18.75">
      <c r="B654" s="254"/>
      <c r="C654" s="246"/>
      <c r="D654" s="246"/>
    </row>
    <row r="655" spans="2:4" ht="18.75">
      <c r="B655" s="254"/>
      <c r="C655" s="246"/>
      <c r="D655" s="246"/>
    </row>
    <row r="656" spans="2:4" ht="18.75">
      <c r="B656" s="254"/>
      <c r="C656" s="246"/>
      <c r="D656" s="246"/>
    </row>
    <row r="657" spans="2:4" ht="18.75">
      <c r="B657" s="254"/>
      <c r="C657" s="246"/>
      <c r="D657" s="246"/>
    </row>
    <row r="658" spans="2:4" ht="18.75">
      <c r="B658" s="254"/>
      <c r="C658" s="246"/>
      <c r="D658" s="246"/>
    </row>
    <row r="659" spans="2:4" ht="18.75">
      <c r="B659" s="254"/>
      <c r="C659" s="246"/>
      <c r="D659" s="246"/>
    </row>
    <row r="660" spans="2:4" ht="18.75">
      <c r="B660" s="254"/>
      <c r="C660" s="246"/>
      <c r="D660" s="246"/>
    </row>
    <row r="661" spans="2:4" ht="18.75">
      <c r="B661" s="254"/>
      <c r="C661" s="246"/>
      <c r="D661" s="246"/>
    </row>
    <row r="662" spans="2:4" ht="18.75">
      <c r="B662" s="254"/>
      <c r="C662" s="246"/>
      <c r="D662" s="246"/>
    </row>
    <row r="663" spans="2:4" ht="18.75">
      <c r="B663" s="254"/>
      <c r="C663" s="246"/>
      <c r="D663" s="246"/>
    </row>
    <row r="664" spans="2:4" ht="18.75">
      <c r="B664" s="254"/>
      <c r="C664" s="246"/>
      <c r="D664" s="246"/>
    </row>
    <row r="665" spans="2:4" ht="18.75">
      <c r="B665" s="254"/>
      <c r="C665" s="246"/>
      <c r="D665" s="246"/>
    </row>
    <row r="666" spans="2:4" ht="18.75">
      <c r="B666" s="254"/>
      <c r="C666" s="246"/>
      <c r="D666" s="246"/>
    </row>
    <row r="667" spans="2:4" ht="18.75">
      <c r="B667" s="254"/>
      <c r="C667" s="246"/>
      <c r="D667" s="246"/>
    </row>
    <row r="668" spans="2:4" ht="18.75">
      <c r="B668" s="254"/>
      <c r="C668" s="246"/>
      <c r="D668" s="246"/>
    </row>
    <row r="669" spans="2:4" ht="18.75">
      <c r="B669" s="254"/>
      <c r="C669" s="246"/>
      <c r="D669" s="246"/>
    </row>
    <row r="670" spans="2:4" ht="18.75">
      <c r="B670" s="254"/>
      <c r="C670" s="246"/>
      <c r="D670" s="246"/>
    </row>
    <row r="671" spans="2:4" ht="18.75">
      <c r="B671" s="254"/>
      <c r="C671" s="246"/>
      <c r="D671" s="246"/>
    </row>
    <row r="672" spans="2:4" ht="18.75">
      <c r="B672" s="254"/>
      <c r="C672" s="246"/>
      <c r="D672" s="246"/>
    </row>
    <row r="673" spans="2:4" ht="18.75">
      <c r="B673" s="254"/>
      <c r="C673" s="246"/>
      <c r="D673" s="246"/>
    </row>
    <row r="674" spans="2:4" ht="18.75">
      <c r="B674" s="254"/>
      <c r="C674" s="246"/>
      <c r="D674" s="246"/>
    </row>
    <row r="675" spans="2:4" ht="18.75">
      <c r="B675" s="254"/>
      <c r="C675" s="246"/>
      <c r="D675" s="246"/>
    </row>
    <row r="676" spans="2:4" ht="18.75">
      <c r="B676" s="254"/>
      <c r="C676" s="246"/>
      <c r="D676" s="246"/>
    </row>
    <row r="677" spans="2:4" ht="18.75">
      <c r="B677" s="254"/>
      <c r="C677" s="246"/>
      <c r="D677" s="246"/>
    </row>
    <row r="678" spans="2:4" ht="18.75">
      <c r="B678" s="254"/>
      <c r="C678" s="246"/>
      <c r="D678" s="246"/>
    </row>
    <row r="679" spans="2:4" ht="18.75">
      <c r="B679" s="254"/>
      <c r="C679" s="246"/>
      <c r="D679" s="246"/>
    </row>
    <row r="680" spans="2:4" ht="18.75">
      <c r="B680" s="254"/>
      <c r="C680" s="246"/>
      <c r="D680" s="246"/>
    </row>
    <row r="681" spans="2:4" ht="18.75">
      <c r="B681" s="254"/>
      <c r="C681" s="246"/>
      <c r="D681" s="246"/>
    </row>
    <row r="682" spans="2:4" ht="18.75">
      <c r="B682" s="254"/>
      <c r="C682" s="246"/>
      <c r="D682" s="246"/>
    </row>
    <row r="683" spans="2:4" ht="18.75">
      <c r="B683" s="254"/>
      <c r="C683" s="246"/>
      <c r="D683" s="246"/>
    </row>
    <row r="684" spans="2:4" ht="18.75">
      <c r="B684" s="254"/>
      <c r="C684" s="246"/>
      <c r="D684" s="246"/>
    </row>
    <row r="685" spans="2:4" ht="18.75">
      <c r="B685" s="254"/>
      <c r="C685" s="246"/>
      <c r="D685" s="246"/>
    </row>
    <row r="686" spans="2:4" ht="18.75">
      <c r="B686" s="254"/>
      <c r="C686" s="246"/>
      <c r="D686" s="246"/>
    </row>
    <row r="687" spans="2:4" ht="18.75">
      <c r="B687" s="254"/>
      <c r="C687" s="246"/>
      <c r="D687" s="246"/>
    </row>
    <row r="688" spans="2:4" ht="18.75">
      <c r="B688" s="254"/>
      <c r="C688" s="246"/>
      <c r="D688" s="246"/>
    </row>
    <row r="689" spans="2:4" ht="18.75">
      <c r="B689" s="254"/>
      <c r="C689" s="246"/>
      <c r="D689" s="246"/>
    </row>
    <row r="690" spans="2:4" ht="18.75">
      <c r="B690" s="254"/>
      <c r="C690" s="246"/>
      <c r="D690" s="246"/>
    </row>
    <row r="691" spans="2:4" ht="18.75">
      <c r="B691" s="254"/>
      <c r="C691" s="246"/>
      <c r="D691" s="246"/>
    </row>
    <row r="692" spans="2:4" ht="18.75">
      <c r="B692" s="254"/>
      <c r="C692" s="246"/>
      <c r="D692" s="246"/>
    </row>
    <row r="693" spans="2:4" ht="18.75">
      <c r="B693" s="254"/>
      <c r="C693" s="246"/>
      <c r="D693" s="246"/>
    </row>
    <row r="694" spans="2:4" ht="18.75">
      <c r="B694" s="254"/>
      <c r="C694" s="246"/>
      <c r="D694" s="246"/>
    </row>
    <row r="695" spans="2:4" ht="18.75">
      <c r="B695" s="254"/>
      <c r="C695" s="246"/>
      <c r="D695" s="246"/>
    </row>
    <row r="696" spans="2:4" ht="18.75">
      <c r="B696" s="254"/>
      <c r="C696" s="246"/>
      <c r="D696" s="246"/>
    </row>
    <row r="697" spans="2:4" ht="18.75">
      <c r="B697" s="254"/>
      <c r="C697" s="246"/>
      <c r="D697" s="246"/>
    </row>
    <row r="698" spans="2:4" ht="18.75">
      <c r="B698" s="254"/>
      <c r="C698" s="246"/>
      <c r="D698" s="246"/>
    </row>
    <row r="699" spans="2:4" ht="18.75">
      <c r="B699" s="254"/>
      <c r="C699" s="246"/>
      <c r="D699" s="246"/>
    </row>
    <row r="700" spans="2:4" ht="18.75">
      <c r="B700" s="254"/>
      <c r="C700" s="246"/>
      <c r="D700" s="246"/>
    </row>
    <row r="701" spans="2:4" ht="18.75">
      <c r="B701" s="254"/>
      <c r="C701" s="246"/>
      <c r="D701" s="246"/>
    </row>
    <row r="702" spans="2:4" ht="18.75">
      <c r="B702" s="254"/>
      <c r="C702" s="246"/>
      <c r="D702" s="246"/>
    </row>
    <row r="703" spans="2:4" ht="18.75">
      <c r="B703" s="254"/>
      <c r="C703" s="246"/>
      <c r="D703" s="246"/>
    </row>
    <row r="704" spans="2:4" ht="18.75">
      <c r="B704" s="254"/>
      <c r="C704" s="246"/>
      <c r="D704" s="246"/>
    </row>
    <row r="705" spans="2:4" ht="18.75">
      <c r="B705" s="254"/>
      <c r="C705" s="246"/>
      <c r="D705" s="246"/>
    </row>
    <row r="706" spans="2:4" ht="18.75">
      <c r="B706" s="254"/>
      <c r="C706" s="246"/>
      <c r="D706" s="246"/>
    </row>
    <row r="707" spans="2:4" ht="18.75">
      <c r="B707" s="254"/>
      <c r="C707" s="246"/>
      <c r="D707" s="246"/>
    </row>
    <row r="708" spans="2:4" ht="18.75">
      <c r="B708" s="254"/>
      <c r="C708" s="246"/>
      <c r="D708" s="246"/>
    </row>
    <row r="709" spans="2:4" ht="18.75">
      <c r="B709" s="254"/>
      <c r="C709" s="246"/>
      <c r="D709" s="246"/>
    </row>
    <row r="710" spans="2:4" ht="18.75">
      <c r="B710" s="254"/>
      <c r="C710" s="246"/>
      <c r="D710" s="246"/>
    </row>
    <row r="711" spans="2:4" ht="18.75">
      <c r="B711" s="254"/>
      <c r="C711" s="246"/>
      <c r="D711" s="246"/>
    </row>
    <row r="712" spans="2:4" ht="18.75">
      <c r="B712" s="254"/>
      <c r="C712" s="246"/>
      <c r="D712" s="246"/>
    </row>
    <row r="713" spans="2:4" ht="18.75">
      <c r="B713" s="254"/>
      <c r="C713" s="246"/>
      <c r="D713" s="246"/>
    </row>
    <row r="714" spans="2:4" ht="18.75">
      <c r="B714" s="254"/>
      <c r="C714" s="246"/>
      <c r="D714" s="246"/>
    </row>
    <row r="715" spans="2:4" ht="18.75">
      <c r="B715" s="254"/>
      <c r="C715" s="246"/>
      <c r="D715" s="246"/>
    </row>
    <row r="716" spans="2:4" ht="18.75">
      <c r="B716" s="254"/>
      <c r="C716" s="246"/>
      <c r="D716" s="246"/>
    </row>
    <row r="717" spans="2:4" ht="18.75">
      <c r="B717" s="254"/>
      <c r="C717" s="246"/>
      <c r="D717" s="246"/>
    </row>
    <row r="718" spans="2:4" ht="18.75">
      <c r="B718" s="254"/>
      <c r="C718" s="246"/>
      <c r="D718" s="246"/>
    </row>
    <row r="719" spans="2:4" ht="18.75">
      <c r="B719" s="254"/>
      <c r="C719" s="246"/>
      <c r="D719" s="246"/>
    </row>
    <row r="720" spans="2:4" ht="18.75">
      <c r="B720" s="254"/>
      <c r="C720" s="246"/>
      <c r="D720" s="246"/>
    </row>
    <row r="721" spans="2:4" ht="18.75">
      <c r="B721" s="254"/>
      <c r="C721" s="246"/>
      <c r="D721" s="246"/>
    </row>
    <row r="722" spans="2:4" ht="18.75">
      <c r="B722" s="254"/>
      <c r="C722" s="246"/>
      <c r="D722" s="246"/>
    </row>
    <row r="723" spans="2:4" ht="18.75">
      <c r="B723" s="254"/>
      <c r="C723" s="246"/>
      <c r="D723" s="246"/>
    </row>
    <row r="724" spans="2:4" ht="18.75">
      <c r="B724" s="254"/>
      <c r="C724" s="246"/>
      <c r="D724" s="246"/>
    </row>
    <row r="725" spans="2:4" ht="18.75">
      <c r="B725" s="254"/>
      <c r="C725" s="246"/>
      <c r="D725" s="246"/>
    </row>
    <row r="726" spans="2:4" ht="18.75">
      <c r="B726" s="254"/>
      <c r="C726" s="246"/>
      <c r="D726" s="246"/>
    </row>
    <row r="727" spans="2:4" ht="18.75">
      <c r="B727" s="254"/>
      <c r="C727" s="246"/>
      <c r="D727" s="246"/>
    </row>
    <row r="728" spans="2:4" ht="18.75">
      <c r="B728" s="254"/>
      <c r="C728" s="246"/>
      <c r="D728" s="246"/>
    </row>
    <row r="729" spans="2:4" ht="18.75">
      <c r="B729" s="254"/>
      <c r="C729" s="246"/>
      <c r="D729" s="246"/>
    </row>
    <row r="730" spans="2:4" ht="18.75">
      <c r="B730" s="254"/>
      <c r="C730" s="246"/>
      <c r="D730" s="246"/>
    </row>
    <row r="731" spans="2:4" ht="18.75">
      <c r="B731" s="254"/>
      <c r="C731" s="246"/>
      <c r="D731" s="246"/>
    </row>
    <row r="732" spans="2:4" ht="18.75">
      <c r="B732" s="254"/>
      <c r="C732" s="246"/>
      <c r="D732" s="246"/>
    </row>
    <row r="733" spans="2:4" ht="18.75">
      <c r="B733" s="254"/>
      <c r="C733" s="246"/>
      <c r="D733" s="246"/>
    </row>
    <row r="734" spans="2:4" ht="18.75">
      <c r="B734" s="254"/>
      <c r="C734" s="246"/>
      <c r="D734" s="246"/>
    </row>
    <row r="735" spans="2:4" ht="18.75">
      <c r="B735" s="254"/>
      <c r="C735" s="246"/>
      <c r="D735" s="246"/>
    </row>
    <row r="736" spans="2:4" ht="18.75">
      <c r="B736" s="254"/>
      <c r="C736" s="246"/>
      <c r="D736" s="246"/>
    </row>
    <row r="737" spans="2:4" ht="18.75">
      <c r="B737" s="254"/>
      <c r="C737" s="246"/>
      <c r="D737" s="246"/>
    </row>
    <row r="738" spans="2:4" ht="18.75">
      <c r="B738" s="254"/>
      <c r="C738" s="246"/>
      <c r="D738" s="246"/>
    </row>
    <row r="739" spans="2:4" ht="18.75">
      <c r="B739" s="254"/>
      <c r="C739" s="246"/>
      <c r="D739" s="246"/>
    </row>
    <row r="740" spans="2:4" ht="18.75">
      <c r="B740" s="254"/>
      <c r="C740" s="246"/>
      <c r="D740" s="246"/>
    </row>
    <row r="741" spans="2:4" ht="18.75">
      <c r="B741" s="254"/>
      <c r="C741" s="246"/>
      <c r="D741" s="246"/>
    </row>
    <row r="742" spans="2:4" ht="18.75">
      <c r="B742" s="254"/>
      <c r="C742" s="246"/>
      <c r="D742" s="246"/>
    </row>
    <row r="743" spans="2:4" ht="18.75">
      <c r="B743" s="254"/>
      <c r="C743" s="246"/>
      <c r="D743" s="246"/>
    </row>
    <row r="744" spans="2:4" ht="18.75">
      <c r="B744" s="254"/>
      <c r="C744" s="246"/>
      <c r="D744" s="246"/>
    </row>
    <row r="745" spans="2:4" ht="18.75">
      <c r="B745" s="254"/>
      <c r="C745" s="246"/>
      <c r="D745" s="246"/>
    </row>
    <row r="746" spans="2:4" ht="18.75">
      <c r="B746" s="254"/>
      <c r="C746" s="246"/>
      <c r="D746" s="246"/>
    </row>
    <row r="747" spans="2:4" ht="18.75">
      <c r="B747" s="254"/>
      <c r="C747" s="246"/>
      <c r="D747" s="246"/>
    </row>
    <row r="748" spans="2:4" ht="18.75">
      <c r="B748" s="254"/>
      <c r="C748" s="246"/>
      <c r="D748" s="246"/>
    </row>
    <row r="749" spans="2:4" ht="18.75">
      <c r="B749" s="254"/>
      <c r="C749" s="246"/>
      <c r="D749" s="246"/>
    </row>
    <row r="750" spans="2:4" ht="18.75">
      <c r="B750" s="254"/>
      <c r="C750" s="246"/>
      <c r="D750" s="246"/>
    </row>
    <row r="751" spans="2:4" ht="18.75">
      <c r="B751" s="254"/>
      <c r="C751" s="246"/>
      <c r="D751" s="246"/>
    </row>
    <row r="752" spans="2:4" ht="18.75">
      <c r="B752" s="254"/>
      <c r="C752" s="246"/>
      <c r="D752" s="246"/>
    </row>
    <row r="753" spans="2:4" ht="18.75">
      <c r="B753" s="254"/>
      <c r="C753" s="246"/>
      <c r="D753" s="246"/>
    </row>
    <row r="754" spans="2:4" ht="18.75">
      <c r="B754" s="254"/>
      <c r="C754" s="246"/>
      <c r="D754" s="246"/>
    </row>
    <row r="755" spans="2:4" ht="18.75">
      <c r="B755" s="254"/>
      <c r="C755" s="246"/>
      <c r="D755" s="246"/>
    </row>
    <row r="756" spans="2:4" ht="18.75">
      <c r="B756" s="254"/>
      <c r="C756" s="246"/>
      <c r="D756" s="246"/>
    </row>
    <row r="757" spans="2:4" ht="18.75">
      <c r="B757" s="254"/>
      <c r="C757" s="246"/>
      <c r="D757" s="246"/>
    </row>
    <row r="758" spans="2:4" ht="18.75">
      <c r="B758" s="254"/>
      <c r="C758" s="246"/>
      <c r="D758" s="246"/>
    </row>
    <row r="759" spans="2:4" ht="18.75">
      <c r="B759" s="254"/>
      <c r="C759" s="246"/>
      <c r="D759" s="246"/>
    </row>
    <row r="760" spans="2:4" ht="18.75">
      <c r="B760" s="254"/>
      <c r="C760" s="246"/>
      <c r="D760" s="246"/>
    </row>
    <row r="761" spans="2:4" ht="18.75">
      <c r="B761" s="254"/>
      <c r="C761" s="246"/>
      <c r="D761" s="246"/>
    </row>
    <row r="762" spans="2:4" ht="18.75">
      <c r="B762" s="254"/>
      <c r="C762" s="246"/>
      <c r="D762" s="246"/>
    </row>
    <row r="763" spans="2:4" ht="18.75">
      <c r="B763" s="254"/>
      <c r="C763" s="246"/>
      <c r="D763" s="246"/>
    </row>
    <row r="764" spans="2:4" ht="18.75">
      <c r="B764" s="254"/>
      <c r="C764" s="246"/>
      <c r="D764" s="246"/>
    </row>
    <row r="765" spans="2:4" ht="18.75">
      <c r="B765" s="254"/>
      <c r="C765" s="246"/>
      <c r="D765" s="246"/>
    </row>
    <row r="766" spans="2:4" ht="18.75">
      <c r="B766" s="254"/>
      <c r="C766" s="246"/>
      <c r="D766" s="246"/>
    </row>
    <row r="767" spans="2:4" ht="18.75">
      <c r="B767" s="254"/>
      <c r="C767" s="246"/>
      <c r="D767" s="246"/>
    </row>
    <row r="768" spans="2:4" ht="18.75">
      <c r="B768" s="254"/>
      <c r="C768" s="246"/>
      <c r="D768" s="246"/>
    </row>
    <row r="769" spans="2:4" ht="18.75">
      <c r="B769" s="254"/>
      <c r="C769" s="246"/>
      <c r="D769" s="246"/>
    </row>
    <row r="770" spans="2:4" ht="18.75">
      <c r="B770" s="254"/>
      <c r="C770" s="246"/>
      <c r="D770" s="246"/>
    </row>
    <row r="771" spans="2:4" ht="18.75">
      <c r="B771" s="254"/>
      <c r="C771" s="246"/>
      <c r="D771" s="246"/>
    </row>
    <row r="772" spans="2:4" ht="18.75">
      <c r="B772" s="254"/>
      <c r="C772" s="246"/>
      <c r="D772" s="246"/>
    </row>
    <row r="773" spans="2:4" ht="18.75">
      <c r="B773" s="254"/>
      <c r="C773" s="246"/>
      <c r="D773" s="246"/>
    </row>
    <row r="774" spans="2:4" ht="18.75">
      <c r="B774" s="254"/>
      <c r="C774" s="246"/>
      <c r="D774" s="246"/>
    </row>
    <row r="775" spans="2:4" ht="18.75">
      <c r="B775" s="254"/>
      <c r="C775" s="246"/>
      <c r="D775" s="246"/>
    </row>
    <row r="776" spans="2:4" ht="18.75">
      <c r="B776" s="254"/>
      <c r="C776" s="246"/>
      <c r="D776" s="246"/>
    </row>
    <row r="777" spans="2:4" ht="18.75">
      <c r="B777" s="254"/>
      <c r="C777" s="246"/>
      <c r="D777" s="246"/>
    </row>
    <row r="778" spans="2:4" ht="18.75">
      <c r="B778" s="254"/>
      <c r="C778" s="246"/>
      <c r="D778" s="246"/>
    </row>
    <row r="779" spans="2:4" ht="18.75">
      <c r="B779" s="254"/>
      <c r="C779" s="246"/>
      <c r="D779" s="246"/>
    </row>
    <row r="780" spans="2:4" ht="18.75">
      <c r="B780" s="254"/>
      <c r="C780" s="246"/>
      <c r="D780" s="246"/>
    </row>
    <row r="781" spans="2:4" ht="18.75">
      <c r="B781" s="254"/>
      <c r="C781" s="246"/>
      <c r="D781" s="246"/>
    </row>
    <row r="782" spans="2:4" ht="18.75">
      <c r="B782" s="254"/>
      <c r="C782" s="246"/>
      <c r="D782" s="246"/>
    </row>
    <row r="783" spans="2:4" ht="18.75">
      <c r="B783" s="254"/>
      <c r="C783" s="246"/>
      <c r="D783" s="246"/>
    </row>
    <row r="784" spans="2:4" ht="18.75">
      <c r="B784" s="254"/>
      <c r="C784" s="246"/>
      <c r="D784" s="246"/>
    </row>
    <row r="785" spans="2:4" ht="18.75">
      <c r="B785" s="254"/>
      <c r="C785" s="246"/>
      <c r="D785" s="246"/>
    </row>
    <row r="786" spans="2:4" ht="18.75">
      <c r="B786" s="254"/>
      <c r="C786" s="246"/>
      <c r="D786" s="246"/>
    </row>
    <row r="787" spans="2:4" ht="18.75">
      <c r="B787" s="254"/>
      <c r="C787" s="246"/>
      <c r="D787" s="246"/>
    </row>
    <row r="788" spans="2:4" ht="18.75">
      <c r="B788" s="254"/>
      <c r="C788" s="246"/>
      <c r="D788" s="246"/>
    </row>
    <row r="789" spans="2:4" ht="18.75">
      <c r="B789" s="254"/>
      <c r="C789" s="246"/>
      <c r="D789" s="246"/>
    </row>
    <row r="790" spans="2:4" ht="18.75">
      <c r="B790" s="254"/>
      <c r="C790" s="246"/>
      <c r="D790" s="246"/>
    </row>
    <row r="791" spans="2:4" ht="18.75">
      <c r="B791" s="254"/>
      <c r="C791" s="246"/>
      <c r="D791" s="246"/>
    </row>
    <row r="792" spans="2:4" ht="18.75">
      <c r="B792" s="254"/>
      <c r="C792" s="246"/>
      <c r="D792" s="246"/>
    </row>
    <row r="793" spans="2:4" ht="18.75">
      <c r="B793" s="254"/>
      <c r="C793" s="246"/>
      <c r="D793" s="246"/>
    </row>
    <row r="794" spans="2:4" ht="18.75">
      <c r="B794" s="254"/>
      <c r="C794" s="246"/>
      <c r="D794" s="246"/>
    </row>
    <row r="795" spans="2:4" ht="18.75">
      <c r="B795" s="254"/>
      <c r="C795" s="246"/>
      <c r="D795" s="246"/>
    </row>
    <row r="796" spans="2:4" ht="18.75">
      <c r="B796" s="254"/>
      <c r="C796" s="246"/>
      <c r="D796" s="246"/>
    </row>
    <row r="797" spans="2:4" ht="18.75">
      <c r="B797" s="254"/>
      <c r="C797" s="246"/>
      <c r="D797" s="246"/>
    </row>
    <row r="798" spans="2:4" ht="18.75">
      <c r="B798" s="254"/>
      <c r="C798" s="246"/>
      <c r="D798" s="246"/>
    </row>
    <row r="799" spans="2:4" ht="18.75">
      <c r="B799" s="254"/>
      <c r="C799" s="246"/>
      <c r="D799" s="246"/>
    </row>
    <row r="800" spans="2:4" ht="18.75">
      <c r="B800" s="254"/>
      <c r="C800" s="246"/>
      <c r="D800" s="246"/>
    </row>
    <row r="801" spans="2:4" ht="18.75">
      <c r="B801" s="254"/>
      <c r="C801" s="246"/>
      <c r="D801" s="246"/>
    </row>
    <row r="802" spans="2:4" ht="18.75">
      <c r="B802" s="254"/>
      <c r="C802" s="246"/>
      <c r="D802" s="246"/>
    </row>
    <row r="803" spans="2:4" ht="18.75">
      <c r="B803" s="254"/>
      <c r="C803" s="246"/>
      <c r="D803" s="246"/>
    </row>
    <row r="804" spans="2:4" ht="18.75">
      <c r="B804" s="254"/>
      <c r="C804" s="246"/>
      <c r="D804" s="246"/>
    </row>
    <row r="805" spans="2:4" ht="18.75">
      <c r="B805" s="254"/>
      <c r="C805" s="246"/>
      <c r="D805" s="246"/>
    </row>
    <row r="806" spans="2:4" ht="18.75">
      <c r="B806" s="254"/>
      <c r="C806" s="246"/>
      <c r="D806" s="246"/>
    </row>
    <row r="807" spans="2:4" ht="18.75">
      <c r="B807" s="254"/>
      <c r="C807" s="246"/>
      <c r="D807" s="246"/>
    </row>
    <row r="808" spans="2:4" ht="18.75">
      <c r="B808" s="254"/>
      <c r="C808" s="246"/>
      <c r="D808" s="246"/>
    </row>
    <row r="809" spans="2:4" ht="18.75">
      <c r="B809" s="254"/>
      <c r="C809" s="246"/>
      <c r="D809" s="246"/>
    </row>
    <row r="810" spans="2:4" ht="18.75">
      <c r="B810" s="254"/>
      <c r="C810" s="246"/>
      <c r="D810" s="246"/>
    </row>
    <row r="811" spans="2:4" ht="18.75">
      <c r="B811" s="254"/>
      <c r="C811" s="246"/>
      <c r="D811" s="246"/>
    </row>
    <row r="812" spans="2:4" ht="18.75">
      <c r="B812" s="254"/>
      <c r="C812" s="246"/>
      <c r="D812" s="246"/>
    </row>
    <row r="813" spans="2:4" ht="18.75">
      <c r="B813" s="254"/>
      <c r="C813" s="246"/>
      <c r="D813" s="246"/>
    </row>
    <row r="814" spans="2:4" ht="18.75">
      <c r="B814" s="254"/>
      <c r="C814" s="246"/>
      <c r="D814" s="246"/>
    </row>
    <row r="815" spans="2:4" ht="18.75">
      <c r="B815" s="254"/>
      <c r="C815" s="246"/>
      <c r="D815" s="246"/>
    </row>
    <row r="816" spans="2:4" ht="18.75">
      <c r="B816" s="254"/>
      <c r="C816" s="246"/>
      <c r="D816" s="246"/>
    </row>
    <row r="817" spans="2:4" ht="18.75">
      <c r="B817" s="254"/>
      <c r="C817" s="246"/>
      <c r="D817" s="246"/>
    </row>
    <row r="818" spans="2:4" ht="18.75">
      <c r="B818" s="254"/>
      <c r="C818" s="246"/>
      <c r="D818" s="246"/>
    </row>
    <row r="819" spans="2:4" ht="18.75">
      <c r="B819" s="254"/>
      <c r="C819" s="246"/>
      <c r="D819" s="246"/>
    </row>
    <row r="820" spans="2:4" ht="18.75">
      <c r="B820" s="254"/>
      <c r="C820" s="246"/>
      <c r="D820" s="246"/>
    </row>
    <row r="821" spans="2:4" ht="18.75">
      <c r="B821" s="254"/>
      <c r="C821" s="246"/>
      <c r="D821" s="246"/>
    </row>
    <row r="822" spans="2:4" ht="18.75">
      <c r="B822" s="254"/>
      <c r="C822" s="246"/>
      <c r="D822" s="246"/>
    </row>
    <row r="823" spans="2:4" ht="18.75">
      <c r="B823" s="254"/>
      <c r="C823" s="246"/>
      <c r="D823" s="246"/>
    </row>
    <row r="824" spans="2:4" ht="18.75">
      <c r="B824" s="254"/>
      <c r="C824" s="246"/>
      <c r="D824" s="246"/>
    </row>
    <row r="825" spans="2:4" ht="18.75">
      <c r="B825" s="254"/>
      <c r="C825" s="246"/>
      <c r="D825" s="246"/>
    </row>
    <row r="826" spans="2:4" ht="18.75">
      <c r="B826" s="254"/>
      <c r="C826" s="246"/>
      <c r="D826" s="246"/>
    </row>
    <row r="827" spans="2:4" ht="18.75">
      <c r="B827" s="254"/>
      <c r="C827" s="246"/>
      <c r="D827" s="246"/>
    </row>
    <row r="828" spans="2:4" ht="18.75">
      <c r="B828" s="254"/>
      <c r="C828" s="246"/>
      <c r="D828" s="246"/>
    </row>
    <row r="829" spans="2:4" ht="18.75">
      <c r="B829" s="254"/>
      <c r="C829" s="246"/>
      <c r="D829" s="246"/>
    </row>
    <row r="830" spans="2:4" ht="18.75">
      <c r="B830" s="254"/>
      <c r="C830" s="246"/>
      <c r="D830" s="246"/>
    </row>
    <row r="831" spans="2:4" ht="18.75">
      <c r="B831" s="254"/>
      <c r="C831" s="246"/>
      <c r="D831" s="246"/>
    </row>
    <row r="832" spans="2:4" ht="18.75">
      <c r="B832" s="254"/>
      <c r="C832" s="246"/>
      <c r="D832" s="246"/>
    </row>
    <row r="833" spans="2:4" ht="18.75">
      <c r="B833" s="254"/>
      <c r="C833" s="246"/>
      <c r="D833" s="246"/>
    </row>
    <row r="834" spans="2:4" ht="18.75">
      <c r="B834" s="254"/>
      <c r="C834" s="246"/>
      <c r="D834" s="246"/>
    </row>
    <row r="835" spans="2:4" ht="18.75">
      <c r="B835" s="254"/>
      <c r="C835" s="246"/>
      <c r="D835" s="246"/>
    </row>
    <row r="836" spans="2:4" ht="18.75">
      <c r="B836" s="254"/>
      <c r="C836" s="246"/>
      <c r="D836" s="246"/>
    </row>
    <row r="837" spans="2:4" ht="18.75">
      <c r="B837" s="254"/>
      <c r="C837" s="246"/>
      <c r="D837" s="246"/>
    </row>
    <row r="838" spans="2:4" ht="18.75">
      <c r="B838" s="254"/>
      <c r="C838" s="246"/>
      <c r="D838" s="246"/>
    </row>
    <row r="839" spans="2:4" ht="18.75">
      <c r="B839" s="254"/>
      <c r="C839" s="246"/>
      <c r="D839" s="246"/>
    </row>
    <row r="840" spans="2:4" ht="18.75">
      <c r="B840" s="254"/>
      <c r="C840" s="246"/>
      <c r="D840" s="246"/>
    </row>
    <row r="841" spans="2:4" ht="18.75">
      <c r="B841" s="254"/>
      <c r="C841" s="246"/>
      <c r="D841" s="246"/>
    </row>
    <row r="842" spans="2:4" ht="18.75">
      <c r="B842" s="254"/>
      <c r="C842" s="246"/>
      <c r="D842" s="246"/>
    </row>
    <row r="843" spans="2:4" ht="18.75">
      <c r="B843" s="254"/>
      <c r="C843" s="246"/>
      <c r="D843" s="246"/>
    </row>
    <row r="844" spans="2:4" ht="18.75">
      <c r="B844" s="254"/>
      <c r="C844" s="246"/>
      <c r="D844" s="246"/>
    </row>
    <row r="845" spans="2:4" ht="18.75">
      <c r="B845" s="254"/>
      <c r="C845" s="246"/>
      <c r="D845" s="246"/>
    </row>
    <row r="846" spans="2:4" ht="18.75">
      <c r="B846" s="254"/>
      <c r="C846" s="246"/>
      <c r="D846" s="246"/>
    </row>
    <row r="847" spans="2:4" ht="18.75">
      <c r="B847" s="254"/>
      <c r="C847" s="246"/>
      <c r="D847" s="246"/>
    </row>
    <row r="848" spans="2:4" ht="18.75">
      <c r="B848" s="254"/>
      <c r="C848" s="246"/>
      <c r="D848" s="246"/>
    </row>
    <row r="849" spans="2:4" ht="18.75">
      <c r="B849" s="254"/>
      <c r="C849" s="246"/>
      <c r="D849" s="246"/>
    </row>
    <row r="850" spans="2:4" ht="18.75">
      <c r="B850" s="254"/>
      <c r="C850" s="246"/>
      <c r="D850" s="246"/>
    </row>
    <row r="851" spans="2:4" ht="18.75">
      <c r="B851" s="254"/>
      <c r="C851" s="246"/>
      <c r="D851" s="246"/>
    </row>
    <row r="852" spans="2:4" ht="18.75">
      <c r="B852" s="254"/>
      <c r="C852" s="246"/>
      <c r="D852" s="246"/>
    </row>
    <row r="853" spans="2:4" ht="18.75">
      <c r="B853" s="254"/>
      <c r="C853" s="246"/>
      <c r="D853" s="246"/>
    </row>
    <row r="854" spans="2:4" ht="18.75">
      <c r="B854" s="254"/>
      <c r="C854" s="246"/>
      <c r="D854" s="246"/>
    </row>
    <row r="855" spans="2:4" ht="18.75">
      <c r="B855" s="254"/>
      <c r="C855" s="246"/>
      <c r="D855" s="246"/>
    </row>
    <row r="856" spans="2:4" ht="18.75">
      <c r="B856" s="254"/>
      <c r="C856" s="246"/>
      <c r="D856" s="246"/>
    </row>
    <row r="857" spans="2:4" ht="18.75">
      <c r="B857" s="254"/>
      <c r="C857" s="246"/>
      <c r="D857" s="246"/>
    </row>
    <row r="858" spans="2:4" ht="18.75">
      <c r="B858" s="254"/>
      <c r="C858" s="246"/>
      <c r="D858" s="246"/>
    </row>
    <row r="859" spans="2:4" ht="18.75">
      <c r="B859" s="254"/>
      <c r="C859" s="246"/>
      <c r="D859" s="246"/>
    </row>
    <row r="860" spans="2:4" ht="18.75">
      <c r="B860" s="254"/>
      <c r="C860" s="246"/>
      <c r="D860" s="246"/>
    </row>
    <row r="861" spans="2:4" ht="18.75">
      <c r="B861" s="254"/>
      <c r="C861" s="246"/>
      <c r="D861" s="246"/>
    </row>
    <row r="862" spans="2:4" ht="18.75">
      <c r="B862" s="254"/>
      <c r="C862" s="246"/>
      <c r="D862" s="246"/>
    </row>
    <row r="863" spans="2:4" ht="18.75">
      <c r="B863" s="254"/>
      <c r="C863" s="246"/>
      <c r="D863" s="246"/>
    </row>
    <row r="864" spans="2:4" ht="18.75">
      <c r="B864" s="254"/>
      <c r="C864" s="246"/>
      <c r="D864" s="246"/>
    </row>
    <row r="865" spans="2:4" ht="18.75">
      <c r="B865" s="254"/>
      <c r="C865" s="246"/>
      <c r="D865" s="246"/>
    </row>
    <row r="866" spans="2:4" ht="18.75">
      <c r="B866" s="254"/>
      <c r="C866" s="246"/>
      <c r="D866" s="246"/>
    </row>
    <row r="867" spans="2:4" ht="18.75">
      <c r="B867" s="254"/>
      <c r="C867" s="246"/>
      <c r="D867" s="246"/>
    </row>
    <row r="868" spans="2:4" ht="18.75">
      <c r="B868" s="254"/>
      <c r="C868" s="246"/>
      <c r="D868" s="246"/>
    </row>
    <row r="869" spans="2:4" ht="18.75">
      <c r="B869" s="254"/>
      <c r="C869" s="246"/>
      <c r="D869" s="246"/>
    </row>
    <row r="870" spans="2:4" ht="18.75">
      <c r="B870" s="254"/>
      <c r="C870" s="246"/>
      <c r="D870" s="246"/>
    </row>
    <row r="871" spans="2:4" ht="18.75">
      <c r="B871" s="254"/>
      <c r="C871" s="246"/>
      <c r="D871" s="246"/>
    </row>
    <row r="872" spans="2:4" ht="18.75">
      <c r="B872" s="254"/>
      <c r="C872" s="246"/>
      <c r="D872" s="246"/>
    </row>
    <row r="873" spans="2:4" ht="18.75">
      <c r="B873" s="254"/>
      <c r="C873" s="246"/>
      <c r="D873" s="246"/>
    </row>
    <row r="874" spans="2:4" ht="18.75">
      <c r="B874" s="254"/>
      <c r="C874" s="246"/>
      <c r="D874" s="246"/>
    </row>
    <row r="875" spans="2:4" ht="18.75">
      <c r="B875" s="254"/>
      <c r="C875" s="246"/>
      <c r="D875" s="246"/>
    </row>
    <row r="876" spans="2:4" ht="18.75">
      <c r="B876" s="254"/>
      <c r="C876" s="246"/>
      <c r="D876" s="246"/>
    </row>
    <row r="877" spans="2:4" ht="18.75">
      <c r="B877" s="254"/>
      <c r="C877" s="246"/>
      <c r="D877" s="246"/>
    </row>
    <row r="878" spans="2:4" ht="18.75">
      <c r="B878" s="254"/>
      <c r="C878" s="246"/>
      <c r="D878" s="246"/>
    </row>
    <row r="879" spans="2:4" ht="18.75">
      <c r="B879" s="254"/>
      <c r="C879" s="246"/>
      <c r="D879" s="246"/>
    </row>
    <row r="880" spans="2:4" ht="18.75">
      <c r="B880" s="254"/>
      <c r="C880" s="246"/>
      <c r="D880" s="246"/>
    </row>
    <row r="881" spans="2:4" ht="18.75">
      <c r="B881" s="254"/>
      <c r="C881" s="246"/>
      <c r="D881" s="246"/>
    </row>
    <row r="882" spans="2:4" ht="18.75">
      <c r="B882" s="254"/>
      <c r="C882" s="246"/>
      <c r="D882" s="246"/>
    </row>
    <row r="883" spans="2:4" ht="18.75">
      <c r="B883" s="254"/>
      <c r="C883" s="246"/>
      <c r="D883" s="246"/>
    </row>
    <row r="884" spans="2:4" ht="18.75">
      <c r="B884" s="254"/>
      <c r="C884" s="246"/>
      <c r="D884" s="246"/>
    </row>
    <row r="885" spans="2:4" ht="18.75">
      <c r="B885" s="254"/>
      <c r="C885" s="246"/>
      <c r="D885" s="246"/>
    </row>
    <row r="886" spans="2:4" ht="18.75">
      <c r="B886" s="254"/>
      <c r="C886" s="246"/>
      <c r="D886" s="246"/>
    </row>
    <row r="887" spans="2:4" ht="18.75">
      <c r="B887" s="254"/>
      <c r="C887" s="246"/>
      <c r="D887" s="246"/>
    </row>
    <row r="888" spans="2:4" ht="18.75">
      <c r="B888" s="254"/>
      <c r="C888" s="246"/>
      <c r="D888" s="246"/>
    </row>
    <row r="889" spans="2:4" ht="18.75">
      <c r="B889" s="254"/>
      <c r="C889" s="246"/>
      <c r="D889" s="246"/>
    </row>
    <row r="890" spans="2:4" ht="18.75">
      <c r="B890" s="254"/>
      <c r="C890" s="246"/>
      <c r="D890" s="246"/>
    </row>
    <row r="891" spans="2:4" ht="18.75">
      <c r="B891" s="254"/>
      <c r="C891" s="246"/>
      <c r="D891" s="246"/>
    </row>
    <row r="892" spans="2:4" ht="18.75">
      <c r="B892" s="254"/>
      <c r="C892" s="246"/>
      <c r="D892" s="246"/>
    </row>
    <row r="893" spans="2:4" ht="18.75">
      <c r="B893" s="254"/>
      <c r="C893" s="246"/>
      <c r="D893" s="246"/>
    </row>
    <row r="894" spans="2:4" ht="18.75">
      <c r="B894" s="254"/>
      <c r="C894" s="246"/>
      <c r="D894" s="246"/>
    </row>
    <row r="895" spans="2:4" ht="18.75">
      <c r="B895" s="254"/>
      <c r="C895" s="246"/>
      <c r="D895" s="246"/>
    </row>
    <row r="896" spans="2:4" ht="18.75">
      <c r="B896" s="254"/>
      <c r="C896" s="246"/>
      <c r="D896" s="246"/>
    </row>
    <row r="897" spans="2:4" ht="18.75">
      <c r="B897" s="254"/>
      <c r="C897" s="246"/>
      <c r="D897" s="246"/>
    </row>
    <row r="898" spans="2:4" ht="18.75">
      <c r="B898" s="254"/>
      <c r="C898" s="246"/>
      <c r="D898" s="246"/>
    </row>
    <row r="899" spans="2:4" ht="18.75">
      <c r="B899" s="254"/>
      <c r="C899" s="246"/>
      <c r="D899" s="246"/>
    </row>
    <row r="900" spans="2:4" ht="18.75">
      <c r="B900" s="254"/>
      <c r="C900" s="246"/>
      <c r="D900" s="246"/>
    </row>
    <row r="901" spans="2:4" ht="18.75">
      <c r="B901" s="254"/>
      <c r="C901" s="246"/>
      <c r="D901" s="246"/>
    </row>
    <row r="902" spans="2:4" ht="18.75">
      <c r="B902" s="254"/>
      <c r="C902" s="246"/>
      <c r="D902" s="246"/>
    </row>
    <row r="903" spans="2:4" ht="18.75">
      <c r="B903" s="254"/>
      <c r="C903" s="246"/>
      <c r="D903" s="246"/>
    </row>
    <row r="904" spans="2:4" ht="18.75">
      <c r="B904" s="254"/>
      <c r="C904" s="246"/>
      <c r="D904" s="246"/>
    </row>
    <row r="905" spans="2:4" ht="18.75">
      <c r="B905" s="254"/>
      <c r="C905" s="246"/>
      <c r="D905" s="246"/>
    </row>
    <row r="906" spans="2:4" ht="18.75">
      <c r="B906" s="254"/>
      <c r="C906" s="246"/>
      <c r="D906" s="246"/>
    </row>
    <row r="907" spans="2:4" ht="18.75">
      <c r="B907" s="254"/>
      <c r="C907" s="246"/>
      <c r="D907" s="246"/>
    </row>
    <row r="908" spans="2:4" ht="18.75">
      <c r="B908" s="254"/>
      <c r="C908" s="246"/>
      <c r="D908" s="246"/>
    </row>
    <row r="909" spans="2:4" ht="18.75">
      <c r="B909" s="254"/>
      <c r="C909" s="246"/>
      <c r="D909" s="246"/>
    </row>
    <row r="910" spans="2:4" ht="18.75">
      <c r="B910" s="254"/>
      <c r="C910" s="246"/>
      <c r="D910" s="246"/>
    </row>
    <row r="911" spans="2:4" ht="18.75">
      <c r="B911" s="254"/>
      <c r="C911" s="246"/>
      <c r="D911" s="246"/>
    </row>
    <row r="912" spans="2:4" ht="18.75">
      <c r="B912" s="254"/>
      <c r="C912" s="246"/>
      <c r="D912" s="246"/>
    </row>
    <row r="913" spans="2:4" ht="18.75">
      <c r="B913" s="254"/>
      <c r="C913" s="246"/>
      <c r="D913" s="246"/>
    </row>
    <row r="914" spans="2:4" ht="18.75">
      <c r="B914" s="254"/>
      <c r="C914" s="246"/>
      <c r="D914" s="246"/>
    </row>
    <row r="915" spans="2:4" ht="18.75">
      <c r="B915" s="254"/>
      <c r="C915" s="246"/>
      <c r="D915" s="246"/>
    </row>
    <row r="916" spans="2:4" ht="18.75">
      <c r="B916" s="254"/>
      <c r="C916" s="246"/>
      <c r="D916" s="246"/>
    </row>
    <row r="917" spans="2:4" ht="18.75">
      <c r="B917" s="254"/>
      <c r="C917" s="246"/>
      <c r="D917" s="246"/>
    </row>
    <row r="918" spans="2:4" ht="18.75">
      <c r="B918" s="254"/>
      <c r="C918" s="246"/>
      <c r="D918" s="246"/>
    </row>
    <row r="919" spans="2:4" ht="18.75">
      <c r="B919" s="254"/>
      <c r="C919" s="246"/>
      <c r="D919" s="246"/>
    </row>
    <row r="920" spans="2:4" ht="18.75">
      <c r="B920" s="254"/>
      <c r="C920" s="246"/>
      <c r="D920" s="246"/>
    </row>
    <row r="921" spans="2:4" ht="18.75">
      <c r="B921" s="254"/>
      <c r="C921" s="246"/>
      <c r="D921" s="246"/>
    </row>
    <row r="922" spans="2:4" ht="18.75">
      <c r="B922" s="254"/>
      <c r="C922" s="246"/>
      <c r="D922" s="246"/>
    </row>
    <row r="923" spans="2:4" ht="18.75">
      <c r="B923" s="254"/>
      <c r="C923" s="246"/>
      <c r="D923" s="246"/>
    </row>
    <row r="924" spans="2:4" ht="18.75">
      <c r="B924" s="254"/>
      <c r="C924" s="246"/>
      <c r="D924" s="246"/>
    </row>
    <row r="925" spans="2:4" ht="18.75">
      <c r="B925" s="254"/>
      <c r="C925" s="246"/>
      <c r="D925" s="246"/>
    </row>
    <row r="926" spans="2:4" ht="18.75">
      <c r="B926" s="254"/>
      <c r="C926" s="246"/>
      <c r="D926" s="246"/>
    </row>
    <row r="927" spans="2:4" ht="18.75">
      <c r="B927" s="254"/>
      <c r="C927" s="246"/>
      <c r="D927" s="246"/>
    </row>
    <row r="928" spans="2:4" ht="18.75">
      <c r="B928" s="254"/>
      <c r="C928" s="246"/>
      <c r="D928" s="246"/>
    </row>
    <row r="929" spans="2:4" ht="18.75">
      <c r="B929" s="254"/>
      <c r="C929" s="246"/>
      <c r="D929" s="246"/>
    </row>
    <row r="930" spans="2:4" ht="18.75">
      <c r="B930" s="254"/>
      <c r="C930" s="246"/>
      <c r="D930" s="246"/>
    </row>
    <row r="931" spans="2:4" ht="18.75">
      <c r="B931" s="254"/>
      <c r="C931" s="246"/>
      <c r="D931" s="246"/>
    </row>
    <row r="932" spans="2:4" ht="18.75">
      <c r="B932" s="254"/>
      <c r="C932" s="246"/>
      <c r="D932" s="246"/>
    </row>
    <row r="933" spans="2:4" ht="18.75">
      <c r="B933" s="254"/>
      <c r="C933" s="246"/>
      <c r="D933" s="246"/>
    </row>
    <row r="934" spans="2:4" ht="18.75">
      <c r="B934" s="254"/>
      <c r="C934" s="246"/>
      <c r="D934" s="246"/>
    </row>
    <row r="935" spans="2:4" ht="18.75">
      <c r="B935" s="254"/>
      <c r="C935" s="246"/>
      <c r="D935" s="246"/>
    </row>
    <row r="936" spans="2:4" ht="18.75">
      <c r="B936" s="254"/>
      <c r="C936" s="246"/>
      <c r="D936" s="246"/>
    </row>
    <row r="937" spans="2:4" ht="18.75">
      <c r="B937" s="254"/>
      <c r="C937" s="246"/>
      <c r="D937" s="246"/>
    </row>
    <row r="938" spans="2:4" ht="18.75">
      <c r="B938" s="254"/>
      <c r="C938" s="246"/>
      <c r="D938" s="246"/>
    </row>
    <row r="939" spans="2:4" ht="18.75">
      <c r="B939" s="254"/>
      <c r="C939" s="246"/>
      <c r="D939" s="246"/>
    </row>
    <row r="940" spans="2:4" ht="18.75">
      <c r="B940" s="254"/>
      <c r="C940" s="246"/>
      <c r="D940" s="246"/>
    </row>
    <row r="941" spans="2:4" ht="18.75">
      <c r="B941" s="254"/>
      <c r="C941" s="246"/>
      <c r="D941" s="246"/>
    </row>
    <row r="942" spans="2:4" ht="18.75">
      <c r="B942" s="254"/>
      <c r="C942" s="246"/>
      <c r="D942" s="246"/>
    </row>
    <row r="943" spans="2:4" ht="18.75">
      <c r="B943" s="254"/>
      <c r="C943" s="246"/>
      <c r="D943" s="246"/>
    </row>
    <row r="944" spans="2:4" ht="18.75">
      <c r="B944" s="254"/>
      <c r="C944" s="246"/>
      <c r="D944" s="246"/>
    </row>
    <row r="945" spans="2:4" ht="18.75">
      <c r="B945" s="254"/>
      <c r="C945" s="246"/>
      <c r="D945" s="246"/>
    </row>
    <row r="946" spans="2:4" ht="18.75">
      <c r="B946" s="254"/>
      <c r="C946" s="246"/>
      <c r="D946" s="246"/>
    </row>
    <row r="947" spans="2:4" ht="18.75">
      <c r="B947" s="254"/>
      <c r="C947" s="246"/>
      <c r="D947" s="246"/>
    </row>
    <row r="948" spans="2:4" ht="18.75">
      <c r="B948" s="254"/>
      <c r="C948" s="246"/>
      <c r="D948" s="246"/>
    </row>
    <row r="949" spans="2:4" ht="18.75">
      <c r="B949" s="254"/>
      <c r="C949" s="246"/>
      <c r="D949" s="246"/>
    </row>
    <row r="950" spans="2:4" ht="18.75">
      <c r="B950" s="254"/>
      <c r="C950" s="246"/>
      <c r="D950" s="246"/>
    </row>
    <row r="951" spans="2:4" ht="18.75">
      <c r="B951" s="254"/>
      <c r="C951" s="246"/>
      <c r="D951" s="246"/>
    </row>
    <row r="952" spans="2:4" ht="18.75">
      <c r="B952" s="254"/>
      <c r="C952" s="246"/>
      <c r="D952" s="246"/>
    </row>
    <row r="953" spans="2:4" ht="18.75">
      <c r="B953" s="254"/>
      <c r="C953" s="246"/>
      <c r="D953" s="246"/>
    </row>
    <row r="954" spans="2:4" ht="18.75">
      <c r="B954" s="254"/>
      <c r="C954" s="246"/>
      <c r="D954" s="246"/>
    </row>
    <row r="955" spans="2:4" ht="18.75">
      <c r="B955" s="254"/>
      <c r="C955" s="246"/>
      <c r="D955" s="246"/>
    </row>
    <row r="956" spans="2:4" ht="18.75">
      <c r="B956" s="254"/>
      <c r="C956" s="246"/>
      <c r="D956" s="246"/>
    </row>
    <row r="957" spans="2:4" ht="18.75">
      <c r="B957" s="254"/>
      <c r="C957" s="246"/>
      <c r="D957" s="246"/>
    </row>
    <row r="958" spans="2:4" ht="18.75">
      <c r="B958" s="254"/>
      <c r="C958" s="246"/>
      <c r="D958" s="246"/>
    </row>
    <row r="959" spans="2:4" ht="18.75">
      <c r="B959" s="254"/>
      <c r="C959" s="246"/>
      <c r="D959" s="246"/>
    </row>
    <row r="960" spans="2:4" ht="18.75">
      <c r="B960" s="254"/>
      <c r="C960" s="246"/>
      <c r="D960" s="246"/>
    </row>
    <row r="961" spans="2:4" ht="18.75">
      <c r="B961" s="254"/>
      <c r="C961" s="246"/>
      <c r="D961" s="246"/>
    </row>
    <row r="962" spans="2:4" ht="18.75">
      <c r="B962" s="254"/>
      <c r="C962" s="246"/>
      <c r="D962" s="246"/>
    </row>
    <row r="963" spans="2:4" ht="18.75">
      <c r="B963" s="254"/>
      <c r="C963" s="246"/>
      <c r="D963" s="246"/>
    </row>
    <row r="964" spans="2:4" ht="18.75">
      <c r="B964" s="254"/>
      <c r="C964" s="246"/>
      <c r="D964" s="246"/>
    </row>
    <row r="965" spans="2:4" ht="18.75">
      <c r="B965" s="254"/>
      <c r="C965" s="246"/>
      <c r="D965" s="246"/>
    </row>
    <row r="966" spans="2:4" ht="18.75">
      <c r="B966" s="254"/>
      <c r="C966" s="246"/>
      <c r="D966" s="246"/>
    </row>
    <row r="967" spans="2:4" ht="18.75">
      <c r="B967" s="254"/>
      <c r="C967" s="246"/>
      <c r="D967" s="246"/>
    </row>
    <row r="968" spans="2:4" ht="18.75">
      <c r="B968" s="254"/>
      <c r="C968" s="246"/>
      <c r="D968" s="246"/>
    </row>
    <row r="969" spans="2:4" ht="18.75">
      <c r="B969" s="254"/>
      <c r="C969" s="246"/>
      <c r="D969" s="246"/>
    </row>
    <row r="970" spans="2:4" ht="18.75">
      <c r="B970" s="254"/>
      <c r="C970" s="246"/>
      <c r="D970" s="246"/>
    </row>
    <row r="971" spans="2:4" ht="18.75">
      <c r="B971" s="254"/>
      <c r="C971" s="246"/>
      <c r="D971" s="246"/>
    </row>
    <row r="972" spans="2:4" ht="18.75">
      <c r="B972" s="254"/>
      <c r="C972" s="246"/>
      <c r="D972" s="246"/>
    </row>
    <row r="973" spans="2:4" ht="18.75">
      <c r="B973" s="254"/>
      <c r="C973" s="246"/>
      <c r="D973" s="246"/>
    </row>
    <row r="974" spans="2:4" ht="18.75">
      <c r="B974" s="254"/>
      <c r="C974" s="246"/>
      <c r="D974" s="246"/>
    </row>
    <row r="975" spans="2:4" ht="18.75">
      <c r="B975" s="254"/>
      <c r="C975" s="246"/>
      <c r="D975" s="246"/>
    </row>
    <row r="976" spans="2:4" ht="18.75">
      <c r="B976" s="254"/>
      <c r="C976" s="246"/>
      <c r="D976" s="246"/>
    </row>
    <row r="977" spans="2:4" ht="18.75">
      <c r="B977" s="254"/>
      <c r="C977" s="246"/>
      <c r="D977" s="246"/>
    </row>
    <row r="978" spans="2:4" ht="18.75">
      <c r="B978" s="254"/>
      <c r="C978" s="246"/>
      <c r="D978" s="246"/>
    </row>
    <row r="979" spans="2:4" ht="18.75">
      <c r="B979" s="254"/>
      <c r="C979" s="246"/>
      <c r="D979" s="246"/>
    </row>
    <row r="980" spans="2:4" ht="18.75">
      <c r="B980" s="254"/>
      <c r="C980" s="246"/>
      <c r="D980" s="246"/>
    </row>
    <row r="981" spans="2:4" ht="18.75">
      <c r="B981" s="254"/>
      <c r="C981" s="246"/>
      <c r="D981" s="246"/>
    </row>
    <row r="982" spans="2:4" ht="18.75">
      <c r="B982" s="254"/>
      <c r="C982" s="246"/>
      <c r="D982" s="246"/>
    </row>
    <row r="983" spans="2:4" ht="18.75">
      <c r="B983" s="254"/>
      <c r="C983" s="246"/>
      <c r="D983" s="246"/>
    </row>
    <row r="984" spans="2:4" ht="18.75">
      <c r="B984" s="254"/>
      <c r="C984" s="246"/>
      <c r="D984" s="246"/>
    </row>
    <row r="985" spans="2:4" ht="18.75">
      <c r="B985" s="254"/>
      <c r="C985" s="246"/>
      <c r="D985" s="246"/>
    </row>
    <row r="986" spans="2:4" ht="18.75">
      <c r="B986" s="254"/>
      <c r="C986" s="246"/>
      <c r="D986" s="246"/>
    </row>
    <row r="987" spans="2:4" ht="18.75">
      <c r="B987" s="254"/>
      <c r="C987" s="246"/>
      <c r="D987" s="246"/>
    </row>
    <row r="988" spans="2:4" ht="18.75">
      <c r="B988" s="254"/>
      <c r="C988" s="246"/>
      <c r="D988" s="246"/>
    </row>
    <row r="989" spans="2:4" ht="18.75">
      <c r="B989" s="254"/>
      <c r="C989" s="246"/>
      <c r="D989" s="246"/>
    </row>
    <row r="990" spans="2:4" ht="18.75">
      <c r="B990" s="254"/>
      <c r="C990" s="246"/>
      <c r="D990" s="246"/>
    </row>
    <row r="991" spans="2:4" ht="18.75">
      <c r="B991" s="254"/>
      <c r="C991" s="246"/>
      <c r="D991" s="246"/>
    </row>
    <row r="992" spans="2:4" ht="18.75">
      <c r="B992" s="254"/>
      <c r="C992" s="246"/>
      <c r="D992" s="246"/>
    </row>
    <row r="993" spans="2:4" ht="18.75">
      <c r="B993" s="254"/>
      <c r="C993" s="246"/>
      <c r="D993" s="246"/>
    </row>
    <row r="994" spans="2:4" ht="18.75">
      <c r="B994" s="254"/>
      <c r="C994" s="246"/>
      <c r="D994" s="246"/>
    </row>
    <row r="995" spans="2:4" ht="18.75">
      <c r="B995" s="254"/>
      <c r="C995" s="246"/>
      <c r="D995" s="246"/>
    </row>
    <row r="996" spans="2:4" ht="18.75">
      <c r="B996" s="254"/>
      <c r="C996" s="246"/>
      <c r="D996" s="246"/>
    </row>
    <row r="997" spans="2:4" ht="18.75">
      <c r="B997" s="254"/>
      <c r="C997" s="246"/>
      <c r="D997" s="246"/>
    </row>
    <row r="998" spans="2:4" ht="18.75">
      <c r="B998" s="254"/>
      <c r="C998" s="246"/>
      <c r="D998" s="246"/>
    </row>
    <row r="999" spans="2:4" ht="18.75">
      <c r="B999" s="254"/>
      <c r="C999" s="246"/>
      <c r="D999" s="246"/>
    </row>
    <row r="1000" spans="2:4" ht="18.75">
      <c r="B1000" s="254"/>
      <c r="C1000" s="246"/>
      <c r="D1000" s="246"/>
    </row>
    <row r="1001" spans="2:4" ht="18.75">
      <c r="B1001" s="254"/>
      <c r="C1001" s="246"/>
      <c r="D1001" s="246"/>
    </row>
    <row r="1002" spans="2:4" ht="18.75">
      <c r="B1002" s="254"/>
      <c r="C1002" s="246"/>
      <c r="D1002" s="246"/>
    </row>
    <row r="1003" spans="2:4" ht="18.75">
      <c r="B1003" s="254"/>
      <c r="C1003" s="246"/>
      <c r="D1003" s="246"/>
    </row>
    <row r="1004" spans="2:4" ht="18.75">
      <c r="B1004" s="254"/>
      <c r="C1004" s="246"/>
      <c r="D1004" s="246"/>
    </row>
    <row r="1005" spans="2:4" ht="18.75">
      <c r="B1005" s="254"/>
      <c r="C1005" s="246"/>
      <c r="D1005" s="246"/>
    </row>
    <row r="1006" spans="2:4" ht="18.75">
      <c r="B1006" s="254"/>
      <c r="C1006" s="246"/>
      <c r="D1006" s="246"/>
    </row>
    <row r="1007" spans="2:4" ht="18.75">
      <c r="B1007" s="254"/>
      <c r="C1007" s="246"/>
      <c r="D1007" s="246"/>
    </row>
    <row r="1008" spans="2:4" ht="18.75">
      <c r="B1008" s="254"/>
      <c r="C1008" s="246"/>
      <c r="D1008" s="246"/>
    </row>
    <row r="1009" spans="2:4" ht="18.75">
      <c r="B1009" s="254"/>
      <c r="C1009" s="246"/>
      <c r="D1009" s="246"/>
    </row>
    <row r="1010" spans="2:4" ht="18.75">
      <c r="B1010" s="254"/>
      <c r="C1010" s="246"/>
      <c r="D1010" s="246"/>
    </row>
    <row r="1011" spans="2:4" ht="18.75">
      <c r="B1011" s="254"/>
      <c r="C1011" s="246"/>
      <c r="D1011" s="246"/>
    </row>
    <row r="1012" spans="2:4" ht="18.75">
      <c r="B1012" s="254"/>
      <c r="C1012" s="246"/>
      <c r="D1012" s="246"/>
    </row>
    <row r="1013" spans="2:4" ht="18.75">
      <c r="B1013" s="254"/>
      <c r="C1013" s="246"/>
      <c r="D1013" s="246"/>
    </row>
    <row r="1014" spans="2:4" ht="18.75">
      <c r="B1014" s="254"/>
      <c r="C1014" s="246"/>
      <c r="D1014" s="246"/>
    </row>
    <row r="1015" spans="2:4" ht="18.75">
      <c r="B1015" s="254"/>
      <c r="C1015" s="246"/>
      <c r="D1015" s="246"/>
    </row>
    <row r="1016" spans="2:4" ht="18.75">
      <c r="B1016" s="254"/>
      <c r="C1016" s="246"/>
      <c r="D1016" s="246"/>
    </row>
    <row r="1017" spans="2:4" ht="18.75">
      <c r="B1017" s="254"/>
      <c r="C1017" s="246"/>
      <c r="D1017" s="246"/>
    </row>
    <row r="1018" spans="2:4" ht="18.75">
      <c r="B1018" s="254"/>
      <c r="C1018" s="246"/>
      <c r="D1018" s="246"/>
    </row>
    <row r="1019" spans="2:4" ht="18.75">
      <c r="B1019" s="254"/>
      <c r="C1019" s="246"/>
      <c r="D1019" s="246"/>
    </row>
    <row r="1020" spans="2:4" ht="18.75">
      <c r="B1020" s="254"/>
      <c r="C1020" s="246"/>
      <c r="D1020" s="246"/>
    </row>
    <row r="1021" spans="2:4" ht="18.75">
      <c r="B1021" s="254"/>
      <c r="C1021" s="246"/>
      <c r="D1021" s="246"/>
    </row>
    <row r="1022" spans="2:4" ht="18.75">
      <c r="B1022" s="254"/>
      <c r="C1022" s="246"/>
      <c r="D1022" s="246"/>
    </row>
    <row r="1023" spans="2:4" ht="18.75">
      <c r="B1023" s="254"/>
      <c r="C1023" s="246"/>
      <c r="D1023" s="246"/>
    </row>
    <row r="1024" spans="2:4" ht="18.75">
      <c r="B1024" s="254"/>
      <c r="C1024" s="246"/>
      <c r="D1024" s="246"/>
    </row>
    <row r="1025" spans="2:4" ht="18.75">
      <c r="B1025" s="254"/>
      <c r="C1025" s="246"/>
      <c r="D1025" s="246"/>
    </row>
    <row r="1026" spans="2:4" ht="18.75">
      <c r="B1026" s="254"/>
      <c r="C1026" s="246"/>
      <c r="D1026" s="246"/>
    </row>
  </sheetData>
  <mergeCells count="2">
    <mergeCell ref="B2:D2"/>
    <mergeCell ref="F2:G2"/>
  </mergeCells>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23A8D-06CE-4503-9C81-03B4A49F7EBE}">
  <sheetPr>
    <pageSetUpPr fitToPage="1"/>
  </sheetPr>
  <dimension ref="B1:AZ62"/>
  <sheetViews>
    <sheetView view="pageBreakPreview" zoomScaleNormal="95" zoomScaleSheetLayoutView="100" workbookViewId="0">
      <selection activeCell="I22" sqref="I22"/>
    </sheetView>
  </sheetViews>
  <sheetFormatPr defaultRowHeight="18.75"/>
  <cols>
    <col min="1" max="1" width="39.375" style="38" customWidth="1"/>
    <col min="2" max="165" width="3.25" style="38" customWidth="1"/>
    <col min="166" max="258" width="9" style="38"/>
    <col min="259" max="421" width="3.25" style="38" customWidth="1"/>
    <col min="422" max="514" width="9" style="38"/>
    <col min="515" max="677" width="3.25" style="38" customWidth="1"/>
    <col min="678" max="770" width="9" style="38"/>
    <col min="771" max="933" width="3.25" style="38" customWidth="1"/>
    <col min="934" max="1026" width="9" style="38"/>
    <col min="1027" max="1189" width="3.25" style="38" customWidth="1"/>
    <col min="1190" max="1282" width="9" style="38"/>
    <col min="1283" max="1445" width="3.25" style="38" customWidth="1"/>
    <col min="1446" max="1538" width="9" style="38"/>
    <col min="1539" max="1701" width="3.25" style="38" customWidth="1"/>
    <col min="1702" max="1794" width="9" style="38"/>
    <col min="1795" max="1957" width="3.25" style="38" customWidth="1"/>
    <col min="1958" max="2050" width="9" style="38"/>
    <col min="2051" max="2213" width="3.25" style="38" customWidth="1"/>
    <col min="2214" max="2306" width="9" style="38"/>
    <col min="2307" max="2469" width="3.25" style="38" customWidth="1"/>
    <col min="2470" max="2562" width="9" style="38"/>
    <col min="2563" max="2725" width="3.25" style="38" customWidth="1"/>
    <col min="2726" max="2818" width="9" style="38"/>
    <col min="2819" max="2981" width="3.25" style="38" customWidth="1"/>
    <col min="2982" max="3074" width="9" style="38"/>
    <col min="3075" max="3237" width="3.25" style="38" customWidth="1"/>
    <col min="3238" max="3330" width="9" style="38"/>
    <col min="3331" max="3493" width="3.25" style="38" customWidth="1"/>
    <col min="3494" max="3586" width="9" style="38"/>
    <col min="3587" max="3749" width="3.25" style="38" customWidth="1"/>
    <col min="3750" max="3842" width="9" style="38"/>
    <col min="3843" max="4005" width="3.25" style="38" customWidth="1"/>
    <col min="4006" max="4098" width="9" style="38"/>
    <col min="4099" max="4261" width="3.25" style="38" customWidth="1"/>
    <col min="4262" max="4354" width="9" style="38"/>
    <col min="4355" max="4517" width="3.25" style="38" customWidth="1"/>
    <col min="4518" max="4610" width="9" style="38"/>
    <col min="4611" max="4773" width="3.25" style="38" customWidth="1"/>
    <col min="4774" max="4866" width="9" style="38"/>
    <col min="4867" max="5029" width="3.25" style="38" customWidth="1"/>
    <col min="5030" max="5122" width="9" style="38"/>
    <col min="5123" max="5285" width="3.25" style="38" customWidth="1"/>
    <col min="5286" max="5378" width="9" style="38"/>
    <col min="5379" max="5541" width="3.25" style="38" customWidth="1"/>
    <col min="5542" max="5634" width="9" style="38"/>
    <col min="5635" max="5797" width="3.25" style="38" customWidth="1"/>
    <col min="5798" max="5890" width="9" style="38"/>
    <col min="5891" max="6053" width="3.25" style="38" customWidth="1"/>
    <col min="6054" max="6146" width="9" style="38"/>
    <col min="6147" max="6309" width="3.25" style="38" customWidth="1"/>
    <col min="6310" max="6402" width="9" style="38"/>
    <col min="6403" max="6565" width="3.25" style="38" customWidth="1"/>
    <col min="6566" max="6658" width="9" style="38"/>
    <col min="6659" max="6821" width="3.25" style="38" customWidth="1"/>
    <col min="6822" max="6914" width="9" style="38"/>
    <col min="6915" max="7077" width="3.25" style="38" customWidth="1"/>
    <col min="7078" max="7170" width="9" style="38"/>
    <col min="7171" max="7333" width="3.25" style="38" customWidth="1"/>
    <col min="7334" max="7426" width="9" style="38"/>
    <col min="7427" max="7589" width="3.25" style="38" customWidth="1"/>
    <col min="7590" max="7682" width="9" style="38"/>
    <col min="7683" max="7845" width="3.25" style="38" customWidth="1"/>
    <col min="7846" max="7938" width="9" style="38"/>
    <col min="7939" max="8101" width="3.25" style="38" customWidth="1"/>
    <col min="8102" max="8194" width="9" style="38"/>
    <col min="8195" max="8357" width="3.25" style="38" customWidth="1"/>
    <col min="8358" max="8450" width="9" style="38"/>
    <col min="8451" max="8613" width="3.25" style="38" customWidth="1"/>
    <col min="8614" max="8706" width="9" style="38"/>
    <col min="8707" max="8869" width="3.25" style="38" customWidth="1"/>
    <col min="8870" max="8962" width="9" style="38"/>
    <col min="8963" max="9125" width="3.25" style="38" customWidth="1"/>
    <col min="9126" max="9218" width="9" style="38"/>
    <col min="9219" max="9381" width="3.25" style="38" customWidth="1"/>
    <col min="9382" max="9474" width="9" style="38"/>
    <col min="9475" max="9637" width="3.25" style="38" customWidth="1"/>
    <col min="9638" max="9730" width="9" style="38"/>
    <col min="9731" max="9893" width="3.25" style="38" customWidth="1"/>
    <col min="9894" max="9986" width="9" style="38"/>
    <col min="9987" max="10149" width="3.25" style="38" customWidth="1"/>
    <col min="10150" max="10242" width="9" style="38"/>
    <col min="10243" max="10405" width="3.25" style="38" customWidth="1"/>
    <col min="10406" max="10498" width="9" style="38"/>
    <col min="10499" max="10661" width="3.25" style="38" customWidth="1"/>
    <col min="10662" max="10754" width="9" style="38"/>
    <col min="10755" max="10917" width="3.25" style="38" customWidth="1"/>
    <col min="10918" max="11010" width="9" style="38"/>
    <col min="11011" max="11173" width="3.25" style="38" customWidth="1"/>
    <col min="11174" max="11266" width="9" style="38"/>
    <col min="11267" max="11429" width="3.25" style="38" customWidth="1"/>
    <col min="11430" max="11522" width="9" style="38"/>
    <col min="11523" max="11685" width="3.25" style="38" customWidth="1"/>
    <col min="11686" max="11778" width="9" style="38"/>
    <col min="11779" max="11941" width="3.25" style="38" customWidth="1"/>
    <col min="11942" max="12034" width="9" style="38"/>
    <col min="12035" max="12197" width="3.25" style="38" customWidth="1"/>
    <col min="12198" max="12290" width="9" style="38"/>
    <col min="12291" max="12453" width="3.25" style="38" customWidth="1"/>
    <col min="12454" max="12546" width="9" style="38"/>
    <col min="12547" max="12709" width="3.25" style="38" customWidth="1"/>
    <col min="12710" max="12802" width="9" style="38"/>
    <col min="12803" max="12965" width="3.25" style="38" customWidth="1"/>
    <col min="12966" max="13058" width="9" style="38"/>
    <col min="13059" max="13221" width="3.25" style="38" customWidth="1"/>
    <col min="13222" max="13314" width="9" style="38"/>
    <col min="13315" max="13477" width="3.25" style="38" customWidth="1"/>
    <col min="13478" max="13570" width="9" style="38"/>
    <col min="13571" max="13733" width="3.25" style="38" customWidth="1"/>
    <col min="13734" max="13826" width="9" style="38"/>
    <col min="13827" max="13989" width="3.25" style="38" customWidth="1"/>
    <col min="13990" max="14082" width="9" style="38"/>
    <col min="14083" max="14245" width="3.25" style="38" customWidth="1"/>
    <col min="14246" max="14338" width="9" style="38"/>
    <col min="14339" max="14501" width="3.25" style="38" customWidth="1"/>
    <col min="14502" max="14594" width="9" style="38"/>
    <col min="14595" max="14757" width="3.25" style="38" customWidth="1"/>
    <col min="14758" max="14850" width="9" style="38"/>
    <col min="14851" max="15013" width="3.25" style="38" customWidth="1"/>
    <col min="15014" max="15106" width="9" style="38"/>
    <col min="15107" max="15269" width="3.25" style="38" customWidth="1"/>
    <col min="15270" max="15362" width="9" style="38"/>
    <col min="15363" max="15525" width="3.25" style="38" customWidth="1"/>
    <col min="15526" max="15618" width="9" style="38"/>
    <col min="15619" max="15781" width="3.25" style="38" customWidth="1"/>
    <col min="15782" max="15874" width="9" style="38"/>
    <col min="15875" max="16037" width="3.25" style="38" customWidth="1"/>
    <col min="16038" max="16130" width="9" style="38"/>
    <col min="16131" max="16293" width="3.25" style="38" customWidth="1"/>
    <col min="16294" max="16384" width="9" style="38"/>
  </cols>
  <sheetData>
    <row r="1" spans="2:52" ht="23.25" customHeight="1"/>
    <row r="2" spans="2:52" s="15" customFormat="1" ht="13.5">
      <c r="B2" s="12" t="s">
        <v>27</v>
      </c>
    </row>
    <row r="3" spans="2:52" s="15" customFormat="1" ht="30" customHeight="1" thickBot="1">
      <c r="B3" s="610" t="s">
        <v>28</v>
      </c>
      <c r="C3" s="610"/>
      <c r="D3" s="610"/>
      <c r="E3" s="610"/>
      <c r="F3" s="610"/>
      <c r="G3" s="610"/>
      <c r="H3" s="610"/>
      <c r="I3" s="610"/>
      <c r="J3" s="610"/>
      <c r="K3" s="610"/>
      <c r="L3" s="610"/>
      <c r="M3" s="610"/>
      <c r="N3" s="610"/>
      <c r="O3" s="610"/>
      <c r="P3" s="610"/>
      <c r="Q3" s="610"/>
      <c r="R3" s="610"/>
      <c r="S3" s="610"/>
      <c r="T3" s="610"/>
      <c r="U3" s="610"/>
      <c r="V3" s="610"/>
      <c r="W3" s="610"/>
      <c r="X3" s="610"/>
      <c r="Y3" s="610"/>
      <c r="Z3" s="610"/>
    </row>
    <row r="4" spans="2:52" s="15" customFormat="1" ht="26.1" customHeight="1">
      <c r="B4" s="611" t="s">
        <v>29</v>
      </c>
      <c r="C4" s="558"/>
      <c r="D4" s="558"/>
      <c r="E4" s="562"/>
      <c r="F4" s="612" t="s">
        <v>30</v>
      </c>
      <c r="G4" s="613"/>
      <c r="H4" s="613"/>
      <c r="I4" s="558" t="s">
        <v>31</v>
      </c>
      <c r="J4" s="613"/>
      <c r="K4" s="614"/>
      <c r="L4" s="615" t="s">
        <v>32</v>
      </c>
      <c r="M4" s="558"/>
      <c r="N4" s="559"/>
      <c r="O4" s="616"/>
      <c r="P4" s="617"/>
      <c r="Q4" s="617"/>
      <c r="R4" s="617"/>
      <c r="S4" s="617"/>
      <c r="T4" s="617"/>
      <c r="U4" s="617"/>
      <c r="V4" s="617"/>
      <c r="W4" s="617"/>
      <c r="X4" s="617"/>
      <c r="Y4" s="617"/>
      <c r="Z4" s="618"/>
      <c r="AB4" s="88" t="s">
        <v>210</v>
      </c>
    </row>
    <row r="5" spans="2:52" s="15" customFormat="1" ht="26.1" customHeight="1">
      <c r="B5" s="560" t="s">
        <v>33</v>
      </c>
      <c r="C5" s="533"/>
      <c r="D5" s="533"/>
      <c r="E5" s="534"/>
      <c r="F5" s="604" t="s">
        <v>34</v>
      </c>
      <c r="G5" s="593"/>
      <c r="H5" s="593"/>
      <c r="I5" s="593"/>
      <c r="J5" s="593"/>
      <c r="K5" s="593"/>
      <c r="L5" s="593"/>
      <c r="M5" s="593"/>
      <c r="N5" s="593"/>
      <c r="O5" s="593"/>
      <c r="P5" s="593"/>
      <c r="Q5" s="593"/>
      <c r="R5" s="593"/>
      <c r="S5" s="593"/>
      <c r="T5" s="593"/>
      <c r="U5" s="593"/>
      <c r="V5" s="593"/>
      <c r="W5" s="593"/>
      <c r="X5" s="593"/>
      <c r="Y5" s="593"/>
      <c r="Z5" s="605"/>
      <c r="AB5" s="15" t="s">
        <v>211</v>
      </c>
    </row>
    <row r="6" spans="2:52" s="15" customFormat="1" ht="26.1" customHeight="1">
      <c r="B6" s="560"/>
      <c r="C6" s="533"/>
      <c r="D6" s="533"/>
      <c r="E6" s="534"/>
      <c r="F6" s="570" t="s">
        <v>35</v>
      </c>
      <c r="G6" s="570"/>
      <c r="H6" s="570"/>
      <c r="I6" s="14" t="s">
        <v>36</v>
      </c>
      <c r="J6" s="594"/>
      <c r="K6" s="594"/>
      <c r="L6" s="594"/>
      <c r="M6" s="594"/>
      <c r="N6" s="594"/>
      <c r="O6" s="594"/>
      <c r="P6" s="594"/>
      <c r="Q6" s="594"/>
      <c r="R6" s="594"/>
      <c r="S6" s="594"/>
      <c r="T6" s="594"/>
      <c r="U6" s="594"/>
      <c r="V6" s="594"/>
      <c r="W6" s="594"/>
      <c r="X6" s="594"/>
      <c r="Y6" s="594"/>
      <c r="Z6" s="16" t="s">
        <v>37</v>
      </c>
    </row>
    <row r="7" spans="2:52" s="15" customFormat="1" ht="26.1" customHeight="1" thickBot="1">
      <c r="B7" s="606" t="s">
        <v>3</v>
      </c>
      <c r="C7" s="567"/>
      <c r="D7" s="567"/>
      <c r="E7" s="575"/>
      <c r="F7" s="607" t="str">
        <f>IF(基本情報入力!J4="","",基本情報入力!J4)</f>
        <v/>
      </c>
      <c r="G7" s="608"/>
      <c r="H7" s="608"/>
      <c r="I7" s="608"/>
      <c r="J7" s="608"/>
      <c r="K7" s="608"/>
      <c r="L7" s="608"/>
      <c r="M7" s="608"/>
      <c r="N7" s="608"/>
      <c r="O7" s="608"/>
      <c r="P7" s="608"/>
      <c r="Q7" s="608"/>
      <c r="R7" s="608"/>
      <c r="S7" s="608"/>
      <c r="T7" s="608"/>
      <c r="U7" s="608"/>
      <c r="V7" s="608"/>
      <c r="W7" s="608"/>
      <c r="X7" s="608"/>
      <c r="Y7" s="608"/>
      <c r="Z7" s="609"/>
    </row>
    <row r="8" spans="2:52" s="15" customFormat="1" ht="13.5">
      <c r="B8" s="17"/>
      <c r="C8" s="18" t="s">
        <v>38</v>
      </c>
      <c r="D8" s="18"/>
      <c r="E8" s="18"/>
      <c r="F8" s="18"/>
      <c r="G8" s="18"/>
      <c r="H8" s="18"/>
      <c r="I8" s="18"/>
      <c r="J8" s="18"/>
      <c r="K8" s="18"/>
      <c r="L8" s="18"/>
      <c r="M8" s="18"/>
      <c r="N8" s="18"/>
      <c r="O8" s="18"/>
      <c r="P8" s="18"/>
      <c r="Q8" s="18"/>
      <c r="R8" s="18"/>
      <c r="S8" s="18"/>
      <c r="T8" s="18"/>
      <c r="U8" s="18"/>
      <c r="V8" s="18"/>
      <c r="W8" s="18"/>
      <c r="X8" s="18"/>
      <c r="Y8" s="18"/>
      <c r="Z8" s="19"/>
    </row>
    <row r="9" spans="2:52" s="15" customFormat="1" ht="18" customHeight="1">
      <c r="B9" s="20"/>
      <c r="C9" s="137" t="s">
        <v>218</v>
      </c>
      <c r="D9" s="137"/>
      <c r="E9" s="137"/>
      <c r="F9" s="137"/>
      <c r="G9" s="137"/>
      <c r="H9" s="137"/>
      <c r="I9" s="137"/>
      <c r="J9" s="137"/>
      <c r="K9" s="137"/>
      <c r="L9" s="137"/>
      <c r="M9" s="137"/>
      <c r="N9" s="137"/>
      <c r="O9" s="137"/>
      <c r="P9" s="137"/>
      <c r="Q9" s="137"/>
      <c r="R9" s="137"/>
      <c r="S9" s="137"/>
      <c r="T9" s="137"/>
      <c r="U9" s="137"/>
      <c r="V9" s="137"/>
      <c r="W9" s="137"/>
      <c r="X9" s="137"/>
      <c r="Y9" s="137"/>
      <c r="Z9" s="16"/>
      <c r="AD9" s="136"/>
      <c r="AE9" s="136"/>
      <c r="AF9" s="136"/>
      <c r="AG9" s="136"/>
      <c r="AH9" s="136"/>
      <c r="AI9" s="136"/>
      <c r="AJ9" s="136"/>
      <c r="AK9" s="136"/>
      <c r="AL9" s="136"/>
      <c r="AM9" s="136"/>
      <c r="AN9" s="136"/>
      <c r="AO9" s="136"/>
      <c r="AP9" s="136"/>
      <c r="AQ9" s="136"/>
      <c r="AR9" s="136"/>
      <c r="AS9" s="136"/>
      <c r="AT9" s="136"/>
      <c r="AU9" s="136"/>
      <c r="AV9" s="136"/>
      <c r="AW9" s="136"/>
      <c r="AX9" s="136"/>
      <c r="AY9" s="136"/>
      <c r="AZ9" s="136"/>
    </row>
    <row r="10" spans="2:52" s="15" customFormat="1" ht="18" customHeight="1">
      <c r="B10" s="20"/>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row>
    <row r="11" spans="2:52" s="15" customFormat="1" ht="18" customHeight="1">
      <c r="B11" s="20"/>
      <c r="C11" s="137" t="s">
        <v>219</v>
      </c>
      <c r="D11" s="137"/>
      <c r="E11" s="137"/>
      <c r="F11" s="137"/>
      <c r="G11" s="137"/>
      <c r="H11" s="137"/>
      <c r="I11" s="137"/>
      <c r="J11" s="137"/>
      <c r="K11" s="137"/>
      <c r="L11" s="137"/>
      <c r="M11" s="137"/>
      <c r="N11" s="137"/>
      <c r="O11" s="137"/>
      <c r="P11" s="137"/>
      <c r="Q11" s="137"/>
      <c r="R11" s="137"/>
      <c r="S11" s="137"/>
      <c r="T11" s="137"/>
      <c r="U11" s="137"/>
      <c r="V11" s="137"/>
      <c r="W11" s="137"/>
      <c r="X11" s="137"/>
      <c r="Y11" s="137"/>
      <c r="Z11" s="1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row>
    <row r="12" spans="2:52" s="15" customFormat="1" ht="18" customHeight="1">
      <c r="B12" s="20"/>
      <c r="C12" s="137" t="s">
        <v>220</v>
      </c>
      <c r="D12" s="137"/>
      <c r="E12" s="137"/>
      <c r="F12" s="137"/>
      <c r="G12" s="137"/>
      <c r="H12" s="137"/>
      <c r="I12" s="137"/>
      <c r="J12" s="137"/>
      <c r="K12" s="137"/>
      <c r="L12" s="137"/>
      <c r="M12" s="137"/>
      <c r="N12" s="137"/>
      <c r="O12" s="137"/>
      <c r="P12" s="137"/>
      <c r="Q12" s="137"/>
      <c r="R12" s="137"/>
      <c r="S12" s="137"/>
      <c r="T12" s="137"/>
      <c r="U12" s="137"/>
      <c r="V12" s="137"/>
      <c r="W12" s="137"/>
      <c r="X12" s="137"/>
      <c r="Y12" s="137"/>
      <c r="Z12" s="1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2:52" s="15" customFormat="1" ht="18" customHeight="1">
      <c r="B13" s="20"/>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row>
    <row r="14" spans="2:52" s="15" customFormat="1" ht="18" customHeight="1">
      <c r="B14" s="20"/>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row>
    <row r="15" spans="2:52" s="15" customFormat="1" ht="18" customHeight="1">
      <c r="B15" s="20"/>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row>
    <row r="16" spans="2:52" s="15" customFormat="1" ht="18" customHeight="1">
      <c r="B16" s="20"/>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row>
    <row r="17" spans="2:52" s="15" customFormat="1" ht="18" customHeight="1">
      <c r="B17" s="20"/>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row>
    <row r="18" spans="2:52" s="15" customFormat="1" ht="18" customHeight="1">
      <c r="B18" s="20"/>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row>
    <row r="19" spans="2:52" s="15" customFormat="1" ht="18" customHeight="1">
      <c r="B19" s="20"/>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row>
    <row r="20" spans="2:52" s="15" customFormat="1" ht="18" customHeight="1">
      <c r="B20" s="20"/>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row>
    <row r="21" spans="2:52" s="15" customFormat="1" ht="18" customHeight="1">
      <c r="B21" s="20"/>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row>
    <row r="22" spans="2:52" s="15" customFormat="1" ht="18" customHeight="1">
      <c r="B22" s="20"/>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row>
    <row r="23" spans="2:52" s="15" customFormat="1" ht="18" customHeight="1">
      <c r="B23" s="20"/>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row>
    <row r="24" spans="2:52" s="15" customFormat="1" ht="26.1" customHeight="1" thickBot="1">
      <c r="B24" s="21"/>
      <c r="C24" s="573"/>
      <c r="D24" s="573"/>
      <c r="E24" s="573"/>
      <c r="F24" s="573"/>
      <c r="G24" s="573"/>
      <c r="H24" s="573"/>
      <c r="I24" s="573"/>
      <c r="J24" s="573"/>
      <c r="K24" s="573"/>
      <c r="L24" s="573"/>
      <c r="M24" s="596"/>
      <c r="N24" s="596"/>
      <c r="O24" s="596"/>
      <c r="P24" s="596"/>
      <c r="Q24" s="596"/>
      <c r="R24" s="596"/>
      <c r="S24" s="596"/>
      <c r="T24" s="596"/>
      <c r="U24" s="596"/>
      <c r="V24" s="596"/>
      <c r="W24" s="596"/>
      <c r="X24" s="596"/>
      <c r="Y24" s="596"/>
      <c r="Z24" s="22"/>
    </row>
    <row r="25" spans="2:52" s="15" customFormat="1" ht="16.149999999999999" customHeight="1">
      <c r="B25" s="597"/>
      <c r="C25" s="589" t="s">
        <v>7</v>
      </c>
      <c r="D25" s="567" t="s">
        <v>41</v>
      </c>
      <c r="E25" s="567"/>
      <c r="F25" s="567"/>
      <c r="G25" s="567"/>
      <c r="H25" s="600" t="s">
        <v>42</v>
      </c>
      <c r="I25" s="600"/>
      <c r="J25" s="567"/>
      <c r="K25" s="567" t="s">
        <v>43</v>
      </c>
      <c r="L25" s="567"/>
      <c r="M25" s="567"/>
      <c r="N25" s="567" t="s">
        <v>44</v>
      </c>
      <c r="O25" s="567"/>
      <c r="P25" s="567"/>
      <c r="Q25" s="567"/>
      <c r="R25" s="567" t="s">
        <v>45</v>
      </c>
      <c r="S25" s="567"/>
      <c r="T25" s="567"/>
      <c r="U25" s="567" t="s">
        <v>46</v>
      </c>
      <c r="V25" s="567"/>
      <c r="W25" s="567" t="s">
        <v>47</v>
      </c>
      <c r="X25" s="567"/>
      <c r="Y25" s="567"/>
      <c r="Z25" s="32"/>
    </row>
    <row r="26" spans="2:52" s="15" customFormat="1" ht="16.149999999999999" customHeight="1">
      <c r="B26" s="597"/>
      <c r="C26" s="590"/>
      <c r="D26" s="570"/>
      <c r="E26" s="570"/>
      <c r="F26" s="570"/>
      <c r="G26" s="570"/>
      <c r="H26" s="601"/>
      <c r="I26" s="601"/>
      <c r="J26" s="570"/>
      <c r="K26" s="570"/>
      <c r="L26" s="570"/>
      <c r="M26" s="570"/>
      <c r="N26" s="570"/>
      <c r="O26" s="570"/>
      <c r="P26" s="570"/>
      <c r="Q26" s="570"/>
      <c r="R26" s="570"/>
      <c r="S26" s="570"/>
      <c r="T26" s="570"/>
      <c r="U26" s="570"/>
      <c r="V26" s="570"/>
      <c r="W26" s="570"/>
      <c r="X26" s="570"/>
      <c r="Y26" s="570"/>
      <c r="Z26" s="16"/>
    </row>
    <row r="27" spans="2:52" s="15" customFormat="1" ht="16.149999999999999" customHeight="1">
      <c r="B27" s="597"/>
      <c r="C27" s="590"/>
      <c r="H27" s="594" t="s">
        <v>49</v>
      </c>
      <c r="I27" s="594"/>
      <c r="J27" s="594"/>
      <c r="K27" s="595" t="s">
        <v>203</v>
      </c>
      <c r="L27" s="595"/>
      <c r="M27" s="595"/>
      <c r="N27" s="595"/>
      <c r="O27" s="595"/>
      <c r="P27" s="595"/>
      <c r="Q27" s="595"/>
      <c r="R27" s="595"/>
      <c r="S27" s="595"/>
      <c r="T27" s="595"/>
      <c r="U27" s="595"/>
      <c r="V27" s="595"/>
      <c r="W27" s="595"/>
      <c r="X27" s="595"/>
      <c r="Z27" s="16"/>
    </row>
    <row r="28" spans="2:52" s="15" customFormat="1" ht="16.149999999999999" customHeight="1">
      <c r="B28" s="597"/>
      <c r="C28" s="590"/>
      <c r="H28" s="594"/>
      <c r="I28" s="594"/>
      <c r="J28" s="594"/>
      <c r="K28" s="595"/>
      <c r="L28" s="595"/>
      <c r="M28" s="595"/>
      <c r="N28" s="595"/>
      <c r="O28" s="595"/>
      <c r="P28" s="595"/>
      <c r="Q28" s="595"/>
      <c r="R28" s="595"/>
      <c r="S28" s="595"/>
      <c r="T28" s="595"/>
      <c r="U28" s="595"/>
      <c r="V28" s="595"/>
      <c r="W28" s="595"/>
      <c r="X28" s="595"/>
      <c r="Z28" s="16"/>
    </row>
    <row r="29" spans="2:52" s="15" customFormat="1" ht="30" customHeight="1">
      <c r="B29" s="597"/>
      <c r="C29" s="590"/>
      <c r="H29" s="594"/>
      <c r="I29" s="594"/>
      <c r="J29" s="594"/>
      <c r="K29" s="595"/>
      <c r="L29" s="595"/>
      <c r="M29" s="595"/>
      <c r="N29" s="595"/>
      <c r="O29" s="595"/>
      <c r="P29" s="595"/>
      <c r="Q29" s="595"/>
      <c r="R29" s="595"/>
      <c r="S29" s="595"/>
      <c r="T29" s="595"/>
      <c r="U29" s="595"/>
      <c r="V29" s="595"/>
      <c r="W29" s="595"/>
      <c r="X29" s="595"/>
      <c r="Z29" s="16"/>
    </row>
    <row r="30" spans="2:52" s="15" customFormat="1" ht="18.75" customHeight="1">
      <c r="B30" s="597"/>
      <c r="C30" s="599"/>
      <c r="D30" s="28"/>
      <c r="E30" s="28"/>
      <c r="F30" s="28"/>
      <c r="G30" s="28"/>
      <c r="H30" s="28"/>
      <c r="I30" s="28"/>
      <c r="J30" s="28"/>
      <c r="K30" s="28"/>
      <c r="L30" s="28"/>
      <c r="M30" s="28"/>
      <c r="N30" s="602"/>
      <c r="O30" s="602"/>
      <c r="P30" s="602"/>
      <c r="Q30" s="602" t="s">
        <v>52</v>
      </c>
      <c r="R30" s="602"/>
      <c r="S30" s="603"/>
      <c r="T30" s="603"/>
      <c r="U30" s="603"/>
      <c r="V30" s="603"/>
      <c r="W30" s="603"/>
      <c r="X30" s="603"/>
      <c r="Y30" s="603"/>
      <c r="Z30" s="29"/>
      <c r="AB30" s="15" t="s">
        <v>202</v>
      </c>
    </row>
    <row r="31" spans="2:52" s="15" customFormat="1" ht="16.149999999999999" customHeight="1">
      <c r="B31" s="597"/>
      <c r="C31" s="589" t="s">
        <v>53</v>
      </c>
      <c r="D31" s="567" t="s">
        <v>41</v>
      </c>
      <c r="E31" s="567"/>
      <c r="F31" s="567"/>
      <c r="G31" s="567"/>
      <c r="H31" s="592" t="s">
        <v>54</v>
      </c>
      <c r="I31" s="593"/>
      <c r="J31" s="567"/>
      <c r="K31" s="567" t="s">
        <v>44</v>
      </c>
      <c r="L31" s="567"/>
      <c r="M31" s="567"/>
      <c r="N31" s="567" t="s">
        <v>45</v>
      </c>
      <c r="O31" s="567"/>
      <c r="P31" s="567"/>
      <c r="Q31" s="567"/>
      <c r="R31" s="567" t="s">
        <v>55</v>
      </c>
      <c r="S31" s="567"/>
      <c r="T31" s="567"/>
      <c r="U31" s="587" t="s">
        <v>56</v>
      </c>
      <c r="V31" s="567"/>
      <c r="W31" s="567" t="s">
        <v>47</v>
      </c>
      <c r="X31" s="567"/>
      <c r="Y31" s="567"/>
      <c r="Z31" s="32"/>
    </row>
    <row r="32" spans="2:52" s="15" customFormat="1" ht="16.149999999999999" customHeight="1">
      <c r="B32" s="597"/>
      <c r="C32" s="590"/>
      <c r="D32" s="570"/>
      <c r="E32" s="570"/>
      <c r="F32" s="570"/>
      <c r="G32" s="570"/>
      <c r="H32" s="594"/>
      <c r="I32" s="594"/>
      <c r="J32" s="570"/>
      <c r="K32" s="570"/>
      <c r="L32" s="570"/>
      <c r="M32" s="570"/>
      <c r="N32" s="570"/>
      <c r="O32" s="570"/>
      <c r="P32" s="570"/>
      <c r="Q32" s="570"/>
      <c r="R32" s="570"/>
      <c r="S32" s="570"/>
      <c r="T32" s="570"/>
      <c r="U32" s="570"/>
      <c r="V32" s="570"/>
      <c r="W32" s="570"/>
      <c r="X32" s="570"/>
      <c r="Y32" s="570"/>
      <c r="Z32" s="16"/>
    </row>
    <row r="33" spans="2:26" s="15" customFormat="1" ht="16.149999999999999" customHeight="1">
      <c r="B33" s="597"/>
      <c r="C33" s="590"/>
      <c r="H33" s="594" t="s">
        <v>58</v>
      </c>
      <c r="I33" s="594"/>
      <c r="J33" s="594"/>
      <c r="K33" s="595"/>
      <c r="L33" s="595"/>
      <c r="M33" s="595"/>
      <c r="N33" s="595"/>
      <c r="O33" s="595"/>
      <c r="P33" s="595"/>
      <c r="Q33" s="595"/>
      <c r="R33" s="595"/>
      <c r="S33" s="595"/>
      <c r="T33" s="595"/>
      <c r="U33" s="595"/>
      <c r="V33" s="595"/>
      <c r="W33" s="595"/>
      <c r="X33" s="595"/>
      <c r="Z33" s="16"/>
    </row>
    <row r="34" spans="2:26" s="15" customFormat="1" ht="16.149999999999999" customHeight="1">
      <c r="B34" s="597"/>
      <c r="C34" s="590"/>
      <c r="H34" s="594"/>
      <c r="I34" s="594"/>
      <c r="J34" s="594"/>
      <c r="K34" s="595"/>
      <c r="L34" s="595"/>
      <c r="M34" s="595"/>
      <c r="N34" s="595"/>
      <c r="O34" s="595"/>
      <c r="P34" s="595"/>
      <c r="Q34" s="595"/>
      <c r="R34" s="595"/>
      <c r="S34" s="595"/>
      <c r="T34" s="595"/>
      <c r="U34" s="595"/>
      <c r="V34" s="595"/>
      <c r="W34" s="595"/>
      <c r="X34" s="595"/>
      <c r="Z34" s="16"/>
    </row>
    <row r="35" spans="2:26" s="15" customFormat="1" ht="16.149999999999999" customHeight="1">
      <c r="B35" s="597"/>
      <c r="C35" s="590"/>
      <c r="H35" s="594"/>
      <c r="I35" s="594"/>
      <c r="J35" s="594"/>
      <c r="K35" s="595"/>
      <c r="L35" s="595"/>
      <c r="M35" s="595"/>
      <c r="N35" s="595"/>
      <c r="O35" s="595"/>
      <c r="P35" s="595"/>
      <c r="Q35" s="595"/>
      <c r="R35" s="595"/>
      <c r="S35" s="595"/>
      <c r="T35" s="595"/>
      <c r="U35" s="595"/>
      <c r="V35" s="595"/>
      <c r="W35" s="595"/>
      <c r="X35" s="595"/>
      <c r="Z35" s="16"/>
    </row>
    <row r="36" spans="2:26" s="15" customFormat="1" ht="16.149999999999999" customHeight="1" thickBot="1">
      <c r="B36" s="598"/>
      <c r="C36" s="591"/>
      <c r="D36" s="34"/>
      <c r="E36" s="34"/>
      <c r="F36" s="34"/>
      <c r="G36" s="34"/>
      <c r="H36" s="34"/>
      <c r="I36" s="34"/>
      <c r="J36" s="34"/>
      <c r="K36" s="34"/>
      <c r="L36" s="34"/>
      <c r="M36" s="34"/>
      <c r="N36" s="573"/>
      <c r="O36" s="573"/>
      <c r="P36" s="573"/>
      <c r="Q36" s="573" t="s">
        <v>52</v>
      </c>
      <c r="R36" s="573"/>
      <c r="S36" s="588"/>
      <c r="T36" s="588"/>
      <c r="U36" s="588"/>
      <c r="V36" s="588"/>
      <c r="W36" s="588"/>
      <c r="X36" s="588"/>
      <c r="Y36" s="588"/>
      <c r="Z36" s="22"/>
    </row>
    <row r="37" spans="2:26" s="15" customFormat="1" ht="14.25" thickBot="1"/>
    <row r="38" spans="2:26" s="15" customFormat="1" ht="13.5" customHeight="1">
      <c r="B38" s="538" t="str">
        <f>基本情報入力!E24</f>
        <v>課長</v>
      </c>
      <c r="C38" s="539"/>
      <c r="D38" s="539"/>
      <c r="E38" s="542" t="str">
        <f>基本情報入力!H24</f>
        <v>副課長</v>
      </c>
      <c r="F38" s="539"/>
      <c r="G38" s="539"/>
      <c r="H38" s="543" t="str">
        <f>基本情報入力!K24</f>
        <v>課長補佐</v>
      </c>
      <c r="I38" s="539"/>
      <c r="J38" s="539"/>
      <c r="K38" s="545" t="str">
        <f>基本情報入力!N24</f>
        <v>総括監督員</v>
      </c>
      <c r="L38" s="546"/>
      <c r="M38" s="547"/>
      <c r="N38" s="545" t="str">
        <f>基本情報入力!Q24</f>
        <v>主任監督員</v>
      </c>
      <c r="O38" s="546"/>
      <c r="P38" s="546"/>
      <c r="Q38" s="546"/>
      <c r="R38" s="546"/>
      <c r="S38" s="554"/>
      <c r="T38" s="35"/>
      <c r="U38" s="557" t="str">
        <f>基本情報入力!U24</f>
        <v>現　場
代理人</v>
      </c>
      <c r="V38" s="558"/>
      <c r="W38" s="559"/>
      <c r="X38" s="561" t="str">
        <f>基本情報入力!X24</f>
        <v>主　任
（監　理）
技術者</v>
      </c>
      <c r="Y38" s="558"/>
      <c r="Z38" s="562"/>
    </row>
    <row r="39" spans="2:26" s="15" customFormat="1" ht="13.5">
      <c r="B39" s="540"/>
      <c r="C39" s="541"/>
      <c r="D39" s="541"/>
      <c r="E39" s="541"/>
      <c r="F39" s="541"/>
      <c r="G39" s="541"/>
      <c r="H39" s="544"/>
      <c r="I39" s="541"/>
      <c r="J39" s="541"/>
      <c r="K39" s="548"/>
      <c r="L39" s="549"/>
      <c r="M39" s="550"/>
      <c r="N39" s="548"/>
      <c r="O39" s="549"/>
      <c r="P39" s="549"/>
      <c r="Q39" s="549"/>
      <c r="R39" s="549"/>
      <c r="S39" s="555"/>
      <c r="T39" s="35"/>
      <c r="U39" s="560"/>
      <c r="V39" s="533"/>
      <c r="W39" s="544"/>
      <c r="X39" s="532"/>
      <c r="Y39" s="533"/>
      <c r="Z39" s="534"/>
    </row>
    <row r="40" spans="2:26" s="15" customFormat="1" ht="13.5" customHeight="1">
      <c r="B40" s="540"/>
      <c r="C40" s="541"/>
      <c r="D40" s="541"/>
      <c r="E40" s="541"/>
      <c r="F40" s="541"/>
      <c r="G40" s="541"/>
      <c r="H40" s="544"/>
      <c r="I40" s="541"/>
      <c r="J40" s="541"/>
      <c r="K40" s="548"/>
      <c r="L40" s="549"/>
      <c r="M40" s="550"/>
      <c r="N40" s="548"/>
      <c r="O40" s="549"/>
      <c r="P40" s="549"/>
      <c r="Q40" s="549"/>
      <c r="R40" s="549"/>
      <c r="S40" s="555"/>
      <c r="T40" s="35"/>
      <c r="U40" s="560"/>
      <c r="V40" s="533"/>
      <c r="W40" s="544"/>
      <c r="X40" s="532"/>
      <c r="Y40" s="533"/>
      <c r="Z40" s="534"/>
    </row>
    <row r="41" spans="2:26" s="15" customFormat="1" ht="13.5">
      <c r="B41" s="540"/>
      <c r="C41" s="541"/>
      <c r="D41" s="541"/>
      <c r="E41" s="541"/>
      <c r="F41" s="541"/>
      <c r="G41" s="541"/>
      <c r="H41" s="544"/>
      <c r="I41" s="541"/>
      <c r="J41" s="541"/>
      <c r="K41" s="551"/>
      <c r="L41" s="552"/>
      <c r="M41" s="553"/>
      <c r="N41" s="551"/>
      <c r="O41" s="552"/>
      <c r="P41" s="552"/>
      <c r="Q41" s="552"/>
      <c r="R41" s="552"/>
      <c r="S41" s="556"/>
      <c r="T41" s="35"/>
      <c r="U41" s="560"/>
      <c r="V41" s="533"/>
      <c r="W41" s="544"/>
      <c r="X41" s="532"/>
      <c r="Y41" s="533"/>
      <c r="Z41" s="534"/>
    </row>
    <row r="42" spans="2:26" s="15" customFormat="1" ht="13.5">
      <c r="B42" s="540"/>
      <c r="C42" s="541"/>
      <c r="D42" s="541"/>
      <c r="E42" s="541"/>
      <c r="F42" s="541"/>
      <c r="G42" s="541"/>
      <c r="H42" s="544"/>
      <c r="I42" s="541"/>
      <c r="J42" s="541"/>
      <c r="K42" s="566"/>
      <c r="L42" s="567"/>
      <c r="M42" s="568"/>
      <c r="N42" s="566"/>
      <c r="O42" s="567"/>
      <c r="P42" s="567"/>
      <c r="Q42" s="567"/>
      <c r="R42" s="567"/>
      <c r="S42" s="575"/>
      <c r="T42" s="36"/>
      <c r="U42" s="560"/>
      <c r="V42" s="533"/>
      <c r="W42" s="544"/>
      <c r="X42" s="532"/>
      <c r="Y42" s="533"/>
      <c r="Z42" s="534"/>
    </row>
    <row r="43" spans="2:26" s="15" customFormat="1" ht="13.5">
      <c r="B43" s="540"/>
      <c r="C43" s="541"/>
      <c r="D43" s="541"/>
      <c r="E43" s="541"/>
      <c r="F43" s="541"/>
      <c r="G43" s="541"/>
      <c r="H43" s="544"/>
      <c r="I43" s="541"/>
      <c r="J43" s="541"/>
      <c r="K43" s="569"/>
      <c r="L43" s="570"/>
      <c r="M43" s="571"/>
      <c r="N43" s="569"/>
      <c r="O43" s="570"/>
      <c r="P43" s="570"/>
      <c r="Q43" s="570"/>
      <c r="R43" s="570"/>
      <c r="S43" s="576"/>
      <c r="T43" s="36"/>
      <c r="U43" s="560"/>
      <c r="V43" s="533"/>
      <c r="W43" s="544"/>
      <c r="X43" s="532"/>
      <c r="Y43" s="533"/>
      <c r="Z43" s="534"/>
    </row>
    <row r="44" spans="2:26" s="15" customFormat="1" ht="13.5">
      <c r="B44" s="540"/>
      <c r="C44" s="541"/>
      <c r="D44" s="541"/>
      <c r="E44" s="541"/>
      <c r="F44" s="541"/>
      <c r="G44" s="541"/>
      <c r="H44" s="544"/>
      <c r="I44" s="541"/>
      <c r="J44" s="541"/>
      <c r="K44" s="569"/>
      <c r="L44" s="570"/>
      <c r="M44" s="571"/>
      <c r="N44" s="569"/>
      <c r="O44" s="570"/>
      <c r="P44" s="570"/>
      <c r="Q44" s="570"/>
      <c r="R44" s="570"/>
      <c r="S44" s="576"/>
      <c r="T44" s="36"/>
      <c r="U44" s="560"/>
      <c r="V44" s="533"/>
      <c r="W44" s="544"/>
      <c r="X44" s="532"/>
      <c r="Y44" s="533"/>
      <c r="Z44" s="534"/>
    </row>
    <row r="45" spans="2:26" s="15" customFormat="1" ht="14.25" thickBot="1">
      <c r="B45" s="563"/>
      <c r="C45" s="564"/>
      <c r="D45" s="564"/>
      <c r="E45" s="564"/>
      <c r="F45" s="564"/>
      <c r="G45" s="564"/>
      <c r="H45" s="565"/>
      <c r="I45" s="564"/>
      <c r="J45" s="564"/>
      <c r="K45" s="572"/>
      <c r="L45" s="573"/>
      <c r="M45" s="574"/>
      <c r="N45" s="572"/>
      <c r="O45" s="573"/>
      <c r="P45" s="573"/>
      <c r="Q45" s="573"/>
      <c r="R45" s="573"/>
      <c r="S45" s="577"/>
      <c r="T45" s="36"/>
      <c r="U45" s="578"/>
      <c r="V45" s="536"/>
      <c r="W45" s="565"/>
      <c r="X45" s="535"/>
      <c r="Y45" s="536"/>
      <c r="Z45" s="537"/>
    </row>
    <row r="46" spans="2:26" ht="19.5" thickBot="1">
      <c r="B46" s="37" t="s">
        <v>63</v>
      </c>
    </row>
    <row r="47" spans="2:26" ht="9.9499999999999993" customHeight="1">
      <c r="B47" s="580" t="s">
        <v>64</v>
      </c>
      <c r="C47" s="586" t="s">
        <v>65</v>
      </c>
      <c r="D47" s="539"/>
      <c r="E47" s="539"/>
      <c r="F47" s="539" t="s">
        <v>66</v>
      </c>
      <c r="G47" s="539"/>
      <c r="H47" s="539"/>
      <c r="I47" s="543" t="s">
        <v>67</v>
      </c>
      <c r="J47" s="539"/>
      <c r="K47" s="539"/>
      <c r="L47" s="542" t="s">
        <v>68</v>
      </c>
      <c r="M47" s="542"/>
      <c r="N47" s="542"/>
      <c r="O47" s="546" t="s">
        <v>69</v>
      </c>
      <c r="P47" s="546"/>
      <c r="Q47" s="554"/>
      <c r="R47" s="15"/>
      <c r="S47" s="557" t="s">
        <v>61</v>
      </c>
      <c r="T47" s="558"/>
      <c r="U47" s="559"/>
      <c r="V47" s="561" t="s">
        <v>62</v>
      </c>
      <c r="W47" s="558"/>
      <c r="X47" s="562"/>
      <c r="Y47" s="15"/>
    </row>
    <row r="48" spans="2:26" ht="9.9499999999999993" customHeight="1">
      <c r="B48" s="581"/>
      <c r="C48" s="540"/>
      <c r="D48" s="541"/>
      <c r="E48" s="541"/>
      <c r="F48" s="541"/>
      <c r="G48" s="541"/>
      <c r="H48" s="541"/>
      <c r="I48" s="544"/>
      <c r="J48" s="541"/>
      <c r="K48" s="541"/>
      <c r="L48" s="583"/>
      <c r="M48" s="583"/>
      <c r="N48" s="583"/>
      <c r="O48" s="549"/>
      <c r="P48" s="549"/>
      <c r="Q48" s="555"/>
      <c r="R48" s="15"/>
      <c r="S48" s="560"/>
      <c r="T48" s="533"/>
      <c r="U48" s="544"/>
      <c r="V48" s="532"/>
      <c r="W48" s="533"/>
      <c r="X48" s="534"/>
      <c r="Y48" s="15"/>
    </row>
    <row r="49" spans="2:34" ht="9.9499999999999993" customHeight="1">
      <c r="B49" s="581"/>
      <c r="C49" s="540"/>
      <c r="D49" s="541"/>
      <c r="E49" s="541"/>
      <c r="F49" s="541"/>
      <c r="G49" s="541"/>
      <c r="H49" s="541"/>
      <c r="I49" s="544"/>
      <c r="J49" s="541"/>
      <c r="K49" s="541"/>
      <c r="L49" s="583"/>
      <c r="M49" s="583"/>
      <c r="N49" s="583"/>
      <c r="O49" s="549"/>
      <c r="P49" s="549"/>
      <c r="Q49" s="555"/>
      <c r="R49" s="15"/>
      <c r="S49" s="560"/>
      <c r="T49" s="533"/>
      <c r="U49" s="544"/>
      <c r="V49" s="532"/>
      <c r="W49" s="533"/>
      <c r="X49" s="534"/>
      <c r="Y49" s="15"/>
    </row>
    <row r="50" spans="2:34" ht="9.9499999999999993" customHeight="1">
      <c r="B50" s="581"/>
      <c r="C50" s="540"/>
      <c r="D50" s="541"/>
      <c r="E50" s="541"/>
      <c r="F50" s="541"/>
      <c r="G50" s="541"/>
      <c r="H50" s="541"/>
      <c r="I50" s="544"/>
      <c r="J50" s="541"/>
      <c r="K50" s="541"/>
      <c r="L50" s="583"/>
      <c r="M50" s="583"/>
      <c r="N50" s="583"/>
      <c r="O50" s="552"/>
      <c r="P50" s="552"/>
      <c r="Q50" s="556"/>
      <c r="R50" s="15"/>
      <c r="S50" s="560"/>
      <c r="T50" s="533"/>
      <c r="U50" s="544"/>
      <c r="V50" s="532"/>
      <c r="W50" s="533"/>
      <c r="X50" s="534"/>
      <c r="Y50" s="15"/>
    </row>
    <row r="51" spans="2:34" ht="12" customHeight="1">
      <c r="B51" s="581"/>
      <c r="C51" s="540"/>
      <c r="D51" s="541"/>
      <c r="E51" s="541"/>
      <c r="F51" s="541"/>
      <c r="G51" s="541"/>
      <c r="H51" s="541"/>
      <c r="I51" s="544"/>
      <c r="J51" s="541"/>
      <c r="K51" s="541"/>
      <c r="L51" s="541"/>
      <c r="M51" s="541"/>
      <c r="N51" s="541"/>
      <c r="O51" s="567"/>
      <c r="P51" s="567"/>
      <c r="Q51" s="575"/>
      <c r="R51" s="15"/>
      <c r="S51" s="560"/>
      <c r="T51" s="533"/>
      <c r="U51" s="544"/>
      <c r="V51" s="532"/>
      <c r="W51" s="533"/>
      <c r="X51" s="534"/>
      <c r="Y51" s="15"/>
    </row>
    <row r="52" spans="2:34" ht="12" customHeight="1">
      <c r="B52" s="581"/>
      <c r="C52" s="540"/>
      <c r="D52" s="541"/>
      <c r="E52" s="541"/>
      <c r="F52" s="541"/>
      <c r="G52" s="541"/>
      <c r="H52" s="541"/>
      <c r="I52" s="544"/>
      <c r="J52" s="541"/>
      <c r="K52" s="541"/>
      <c r="L52" s="541"/>
      <c r="M52" s="541"/>
      <c r="N52" s="541"/>
      <c r="O52" s="570"/>
      <c r="P52" s="570"/>
      <c r="Q52" s="576"/>
      <c r="R52" s="15"/>
      <c r="S52" s="560"/>
      <c r="T52" s="533"/>
      <c r="U52" s="544"/>
      <c r="V52" s="532"/>
      <c r="W52" s="533"/>
      <c r="X52" s="534"/>
      <c r="Y52" s="15"/>
    </row>
    <row r="53" spans="2:34" ht="12" customHeight="1">
      <c r="B53" s="581"/>
      <c r="C53" s="540"/>
      <c r="D53" s="541"/>
      <c r="E53" s="541"/>
      <c r="F53" s="541"/>
      <c r="G53" s="541"/>
      <c r="H53" s="541"/>
      <c r="I53" s="544"/>
      <c r="J53" s="541"/>
      <c r="K53" s="541"/>
      <c r="L53" s="541"/>
      <c r="M53" s="541"/>
      <c r="N53" s="541"/>
      <c r="O53" s="570"/>
      <c r="P53" s="570"/>
      <c r="Q53" s="576"/>
      <c r="R53" s="15"/>
      <c r="S53" s="560"/>
      <c r="T53" s="533"/>
      <c r="U53" s="544"/>
      <c r="V53" s="532"/>
      <c r="W53" s="533"/>
      <c r="X53" s="534"/>
      <c r="Y53" s="15"/>
    </row>
    <row r="54" spans="2:34" ht="12" customHeight="1" thickBot="1">
      <c r="B54" s="582"/>
      <c r="C54" s="563"/>
      <c r="D54" s="564"/>
      <c r="E54" s="564"/>
      <c r="F54" s="564"/>
      <c r="G54" s="564"/>
      <c r="H54" s="564"/>
      <c r="I54" s="565"/>
      <c r="J54" s="564"/>
      <c r="K54" s="564"/>
      <c r="L54" s="564"/>
      <c r="M54" s="564"/>
      <c r="N54" s="564"/>
      <c r="O54" s="573"/>
      <c r="P54" s="573"/>
      <c r="Q54" s="577"/>
      <c r="R54" s="15"/>
      <c r="S54" s="578"/>
      <c r="T54" s="536"/>
      <c r="U54" s="565"/>
      <c r="V54" s="535"/>
      <c r="W54" s="536"/>
      <c r="X54" s="537"/>
      <c r="Y54" s="15"/>
    </row>
    <row r="55" spans="2:34" ht="9.9499999999999993" customHeight="1">
      <c r="B55" s="580" t="s">
        <v>70</v>
      </c>
      <c r="C55" s="559" t="s">
        <v>65</v>
      </c>
      <c r="D55" s="539"/>
      <c r="E55" s="539"/>
      <c r="F55" s="539" t="s">
        <v>66</v>
      </c>
      <c r="G55" s="539"/>
      <c r="H55" s="539"/>
      <c r="I55" s="542" t="s">
        <v>72</v>
      </c>
      <c r="J55" s="542"/>
      <c r="K55" s="542"/>
      <c r="L55" s="545" t="s">
        <v>69</v>
      </c>
      <c r="M55" s="546"/>
      <c r="N55" s="554"/>
      <c r="O55" s="39"/>
      <c r="P55" s="39"/>
      <c r="Q55" s="39"/>
      <c r="R55"/>
      <c r="S55" s="579"/>
      <c r="T55" s="570"/>
      <c r="U55" s="570"/>
      <c r="V55" s="570"/>
      <c r="W55" s="570"/>
      <c r="X55" s="570"/>
      <c r="Y55" s="570"/>
      <c r="Z55" s="549"/>
      <c r="AA55" s="570"/>
      <c r="AB55" s="570"/>
      <c r="AC55" s="549"/>
      <c r="AD55" s="549"/>
      <c r="AE55" s="549"/>
      <c r="AF55" s="549"/>
      <c r="AG55" s="549"/>
      <c r="AH55" s="549"/>
    </row>
    <row r="56" spans="2:34" ht="9.9499999999999993" customHeight="1">
      <c r="B56" s="581"/>
      <c r="C56" s="544"/>
      <c r="D56" s="541"/>
      <c r="E56" s="541"/>
      <c r="F56" s="541"/>
      <c r="G56" s="541"/>
      <c r="H56" s="541"/>
      <c r="I56" s="583"/>
      <c r="J56" s="583"/>
      <c r="K56" s="583"/>
      <c r="L56" s="548"/>
      <c r="M56" s="549"/>
      <c r="N56" s="555"/>
      <c r="O56" s="39"/>
      <c r="P56" s="39"/>
      <c r="Q56" s="39"/>
      <c r="S56" s="579"/>
      <c r="T56" s="570"/>
      <c r="U56" s="570"/>
      <c r="V56" s="570"/>
      <c r="W56" s="570"/>
      <c r="X56" s="570"/>
      <c r="Y56" s="570"/>
      <c r="Z56" s="570"/>
      <c r="AA56" s="570"/>
      <c r="AB56" s="570"/>
      <c r="AC56" s="549"/>
      <c r="AD56" s="549"/>
      <c r="AE56" s="549"/>
      <c r="AF56" s="549"/>
      <c r="AG56" s="549"/>
      <c r="AH56" s="549"/>
    </row>
    <row r="57" spans="2:34" ht="9.9499999999999993" customHeight="1">
      <c r="B57" s="581"/>
      <c r="C57" s="544"/>
      <c r="D57" s="541"/>
      <c r="E57" s="541"/>
      <c r="F57" s="541"/>
      <c r="G57" s="541"/>
      <c r="H57" s="541"/>
      <c r="I57" s="583"/>
      <c r="J57" s="583"/>
      <c r="K57" s="583"/>
      <c r="L57" s="548"/>
      <c r="M57" s="549"/>
      <c r="N57" s="555"/>
      <c r="O57" s="39"/>
      <c r="P57" s="39"/>
      <c r="Q57" s="39"/>
      <c r="S57" s="579"/>
      <c r="T57" s="570"/>
      <c r="U57" s="570"/>
      <c r="V57" s="570"/>
      <c r="W57" s="570"/>
      <c r="X57" s="570"/>
      <c r="Y57" s="570"/>
      <c r="Z57" s="570"/>
      <c r="AA57" s="570"/>
      <c r="AB57" s="570"/>
      <c r="AC57" s="549"/>
      <c r="AD57" s="549"/>
      <c r="AE57" s="549"/>
      <c r="AF57" s="549"/>
      <c r="AG57" s="549"/>
      <c r="AH57" s="549"/>
    </row>
    <row r="58" spans="2:34" ht="9.9499999999999993" customHeight="1">
      <c r="B58" s="581"/>
      <c r="C58" s="544"/>
      <c r="D58" s="541"/>
      <c r="E58" s="541"/>
      <c r="F58" s="541"/>
      <c r="G58" s="541"/>
      <c r="H58" s="541"/>
      <c r="I58" s="583"/>
      <c r="J58" s="583"/>
      <c r="K58" s="583"/>
      <c r="L58" s="551"/>
      <c r="M58" s="552"/>
      <c r="N58" s="556"/>
      <c r="O58" s="39"/>
      <c r="P58" s="39"/>
      <c r="Q58" s="39"/>
      <c r="S58" s="579"/>
      <c r="T58" s="570"/>
      <c r="U58" s="570"/>
      <c r="V58" s="570"/>
      <c r="W58" s="570"/>
      <c r="X58" s="570"/>
      <c r="Y58" s="570"/>
      <c r="Z58" s="570"/>
      <c r="AA58" s="570"/>
      <c r="AB58" s="570"/>
      <c r="AC58" s="549"/>
      <c r="AD58" s="549"/>
      <c r="AE58" s="549"/>
      <c r="AF58" s="549"/>
      <c r="AG58" s="549"/>
      <c r="AH58" s="549"/>
    </row>
    <row r="59" spans="2:34" ht="12" customHeight="1">
      <c r="B59" s="581"/>
      <c r="C59" s="544"/>
      <c r="D59" s="541"/>
      <c r="E59" s="541"/>
      <c r="F59" s="541"/>
      <c r="G59" s="541"/>
      <c r="H59" s="541"/>
      <c r="I59" s="544"/>
      <c r="J59" s="541"/>
      <c r="K59" s="541"/>
      <c r="L59" s="541"/>
      <c r="M59" s="541"/>
      <c r="N59" s="584"/>
      <c r="O59" s="20"/>
      <c r="P59" s="15"/>
      <c r="Q59" s="15"/>
      <c r="S59" s="579"/>
      <c r="T59" s="570"/>
      <c r="U59" s="570"/>
      <c r="V59" s="570"/>
      <c r="W59" s="570"/>
      <c r="X59" s="570"/>
      <c r="Y59" s="570"/>
      <c r="Z59" s="570"/>
      <c r="AA59" s="570"/>
      <c r="AB59" s="570"/>
      <c r="AC59" s="570"/>
      <c r="AD59" s="570"/>
      <c r="AE59" s="570"/>
      <c r="AF59" s="570"/>
      <c r="AG59" s="570"/>
      <c r="AH59" s="570"/>
    </row>
    <row r="60" spans="2:34" ht="12" customHeight="1">
      <c r="B60" s="581"/>
      <c r="C60" s="544"/>
      <c r="D60" s="541"/>
      <c r="E60" s="541"/>
      <c r="F60" s="541"/>
      <c r="G60" s="541"/>
      <c r="H60" s="541"/>
      <c r="I60" s="544"/>
      <c r="J60" s="541"/>
      <c r="K60" s="541"/>
      <c r="L60" s="541"/>
      <c r="M60" s="541"/>
      <c r="N60" s="584"/>
      <c r="O60" s="15"/>
      <c r="P60" s="15"/>
      <c r="Q60" s="15"/>
      <c r="S60" s="579"/>
      <c r="T60" s="570"/>
      <c r="U60" s="570"/>
      <c r="V60" s="570"/>
      <c r="W60" s="570"/>
      <c r="X60" s="570"/>
      <c r="Y60" s="570"/>
      <c r="Z60" s="570"/>
      <c r="AA60" s="570"/>
      <c r="AB60" s="570"/>
      <c r="AC60" s="570"/>
      <c r="AD60" s="570"/>
      <c r="AE60" s="570"/>
      <c r="AF60" s="570"/>
      <c r="AG60" s="570"/>
      <c r="AH60" s="570"/>
    </row>
    <row r="61" spans="2:34" ht="12" customHeight="1">
      <c r="B61" s="581"/>
      <c r="C61" s="544"/>
      <c r="D61" s="541"/>
      <c r="E61" s="541"/>
      <c r="F61" s="541"/>
      <c r="G61" s="541"/>
      <c r="H61" s="541"/>
      <c r="I61" s="544"/>
      <c r="J61" s="541"/>
      <c r="K61" s="541"/>
      <c r="L61" s="541"/>
      <c r="M61" s="541"/>
      <c r="N61" s="584"/>
      <c r="O61" s="15"/>
      <c r="P61" s="15"/>
      <c r="Q61" s="15"/>
      <c r="S61" s="579"/>
      <c r="T61" s="570"/>
      <c r="U61" s="570"/>
      <c r="V61" s="570"/>
      <c r="W61" s="570"/>
      <c r="X61" s="570"/>
      <c r="Y61" s="570"/>
      <c r="Z61" s="570"/>
      <c r="AA61" s="570"/>
      <c r="AB61" s="570"/>
      <c r="AC61" s="570"/>
      <c r="AD61" s="570"/>
      <c r="AE61" s="570"/>
      <c r="AF61" s="570"/>
      <c r="AG61" s="570"/>
      <c r="AH61" s="570"/>
    </row>
    <row r="62" spans="2:34" ht="12" customHeight="1" thickBot="1">
      <c r="B62" s="582"/>
      <c r="C62" s="565"/>
      <c r="D62" s="564"/>
      <c r="E62" s="564"/>
      <c r="F62" s="564"/>
      <c r="G62" s="564"/>
      <c r="H62" s="564"/>
      <c r="I62" s="565"/>
      <c r="J62" s="564"/>
      <c r="K62" s="564"/>
      <c r="L62" s="564"/>
      <c r="M62" s="564"/>
      <c r="N62" s="585"/>
      <c r="O62" s="15"/>
      <c r="P62" s="15"/>
      <c r="Q62" s="15"/>
      <c r="S62" s="579"/>
      <c r="T62" s="570"/>
      <c r="U62" s="570"/>
      <c r="V62" s="570"/>
      <c r="W62" s="570"/>
      <c r="X62" s="570"/>
      <c r="Y62" s="570"/>
      <c r="Z62" s="570"/>
      <c r="AA62" s="570"/>
      <c r="AB62" s="570"/>
      <c r="AC62" s="570"/>
      <c r="AD62" s="570"/>
      <c r="AE62" s="570"/>
      <c r="AF62" s="570"/>
      <c r="AG62" s="570"/>
      <c r="AH62" s="570"/>
    </row>
  </sheetData>
  <mergeCells count="100">
    <mergeCell ref="B3:Z3"/>
    <mergeCell ref="B4:E4"/>
    <mergeCell ref="F4:H4"/>
    <mergeCell ref="I4:K4"/>
    <mergeCell ref="L4:N4"/>
    <mergeCell ref="O4:Z4"/>
    <mergeCell ref="B5:E6"/>
    <mergeCell ref="F5:Z5"/>
    <mergeCell ref="F6:H6"/>
    <mergeCell ref="J6:Y6"/>
    <mergeCell ref="B7:E7"/>
    <mergeCell ref="F7:Z7"/>
    <mergeCell ref="C24:E24"/>
    <mergeCell ref="F24:G24"/>
    <mergeCell ref="H24:L24"/>
    <mergeCell ref="M24:Y24"/>
    <mergeCell ref="B25:B36"/>
    <mergeCell ref="C25:C30"/>
    <mergeCell ref="D25:G26"/>
    <mergeCell ref="H25:I26"/>
    <mergeCell ref="J25:J26"/>
    <mergeCell ref="U25:V26"/>
    <mergeCell ref="W25:Y26"/>
    <mergeCell ref="H27:J29"/>
    <mergeCell ref="K27:X29"/>
    <mergeCell ref="N30:P30"/>
    <mergeCell ref="Q30:R30"/>
    <mergeCell ref="S30:Y30"/>
    <mergeCell ref="R31:S32"/>
    <mergeCell ref="T31:T32"/>
    <mergeCell ref="K25:L26"/>
    <mergeCell ref="M25:M26"/>
    <mergeCell ref="N25:P26"/>
    <mergeCell ref="Q25:Q26"/>
    <mergeCell ref="R25:S26"/>
    <mergeCell ref="U31:V32"/>
    <mergeCell ref="S36:Y36"/>
    <mergeCell ref="T25:T26"/>
    <mergeCell ref="W31:Y32"/>
    <mergeCell ref="C31:C36"/>
    <mergeCell ref="D31:G32"/>
    <mergeCell ref="H31:I32"/>
    <mergeCell ref="J31:J32"/>
    <mergeCell ref="K31:L32"/>
    <mergeCell ref="M31:M32"/>
    <mergeCell ref="H33:J35"/>
    <mergeCell ref="K33:X35"/>
    <mergeCell ref="N36:P36"/>
    <mergeCell ref="Q36:R36"/>
    <mergeCell ref="N31:P32"/>
    <mergeCell ref="Q31:Q32"/>
    <mergeCell ref="V51:X54"/>
    <mergeCell ref="B47:B54"/>
    <mergeCell ref="C47:E50"/>
    <mergeCell ref="F47:H50"/>
    <mergeCell ref="I47:K50"/>
    <mergeCell ref="L47:N50"/>
    <mergeCell ref="O47:Q50"/>
    <mergeCell ref="S47:U50"/>
    <mergeCell ref="V47:X50"/>
    <mergeCell ref="C51:E54"/>
    <mergeCell ref="F51:H54"/>
    <mergeCell ref="I51:K54"/>
    <mergeCell ref="L51:N54"/>
    <mergeCell ref="O51:Q54"/>
    <mergeCell ref="S51:U54"/>
    <mergeCell ref="S55:S62"/>
    <mergeCell ref="B55:B62"/>
    <mergeCell ref="C55:E58"/>
    <mergeCell ref="F55:H58"/>
    <mergeCell ref="I55:K58"/>
    <mergeCell ref="L55:N58"/>
    <mergeCell ref="C59:E62"/>
    <mergeCell ref="F59:H62"/>
    <mergeCell ref="I59:K62"/>
    <mergeCell ref="L59:N62"/>
    <mergeCell ref="AF59:AH62"/>
    <mergeCell ref="T55:V58"/>
    <mergeCell ref="W55:Y58"/>
    <mergeCell ref="Z55:AB58"/>
    <mergeCell ref="AC55:AE58"/>
    <mergeCell ref="AF55:AH58"/>
    <mergeCell ref="T59:V62"/>
    <mergeCell ref="W59:Y62"/>
    <mergeCell ref="Z59:AB62"/>
    <mergeCell ref="AC59:AE62"/>
    <mergeCell ref="X42:Z45"/>
    <mergeCell ref="B38:D41"/>
    <mergeCell ref="E38:G41"/>
    <mergeCell ref="H38:J41"/>
    <mergeCell ref="K38:M41"/>
    <mergeCell ref="N38:S41"/>
    <mergeCell ref="U38:W41"/>
    <mergeCell ref="X38:Z41"/>
    <mergeCell ref="B42:D45"/>
    <mergeCell ref="E42:G45"/>
    <mergeCell ref="H42:J45"/>
    <mergeCell ref="K42:M45"/>
    <mergeCell ref="N42:S45"/>
    <mergeCell ref="U42:W45"/>
  </mergeCells>
  <phoneticPr fontId="3"/>
  <conditionalFormatting sqref="F7:Z7">
    <cfRule type="containsBlanks" dxfId="45" priority="2">
      <formula>LEN(TRIM(F7))=0</formula>
    </cfRule>
  </conditionalFormatting>
  <conditionalFormatting sqref="O4:Z4">
    <cfRule type="containsBlanks" dxfId="44" priority="3">
      <formula>LEN(TRIM(O4))=0</formula>
    </cfRule>
  </conditionalFormatting>
  <conditionalFormatting sqref="S30:Y30">
    <cfRule type="containsBlanks" dxfId="43" priority="1">
      <formula>LEN(TRIM(S30))=0</formula>
    </cfRule>
  </conditionalFormatting>
  <printOptions horizontalCentered="1"/>
  <pageMargins left="0.78740157480314965" right="0.78740157480314965" top="0.98425196850393704" bottom="0.98425196850393704" header="0.51181102362204722" footer="0.51181102362204722"/>
  <pageSetup paperSize="9" scale="8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B V 9 r W k m g K G 2 m A A A A 9 w A A A B I A H A B D b 2 5 m a W c v U G F j a 2 F n Z S 5 4 b W w g o h g A K K A U A A A A A A A A A A A A A A A A A A A A A A A A A A A A h Y + x D o I w G I R f h X S n L d U Y Q 3 7 K 4 G Y k I T E x r k 2 p U I V i a L G 8 m 4 O P 5 C u I U d T N 8 e 6 + S + 7 u 1 x u k Q 1 M H F 9 V Z 3 Z o E R Z i i Q B n Z F t q U C e r d I V y i l E M u 5 E m U K h h h Y + P B 6 g R V z p 1 j Q r z 3 2 M 9 w 2 5 W E U R q R f b b Z y k o 1 I t T G O m G k Q p 9 W 8 b + F O O x e Y z j D E V t g N q c M U y C T C 5 k 2 X 4 K N g 5 / p j w m r v n Z 9 p / h R h O s c y C S B v E / w B 1 B L A w Q U A A I A C A A F X 2 t 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V 9 r W i i K R 7 g O A A A A E Q A A A B M A H A B G b 3 J t d W x h c y 9 T Z W N 0 a W 9 u M S 5 t I K I Y A C i g F A A A A A A A A A A A A A A A A A A A A A A A A A A A A C t O T S 7 J z M 9 T C I b Q h t Y A U E s B A i 0 A F A A C A A g A B V 9 r W k m g K G 2 m A A A A 9 w A A A B I A A A A A A A A A A A A A A A A A A A A A A E N v b m Z p Z y 9 Q Y W N r Y W d l L n h t b F B L A Q I t A B Q A A g A I A A V f a 1 o P y u m r p A A A A O k A A A A T A A A A A A A A A A A A A A A A A P I A A A B b Q 2 9 u d G V u d F 9 U e X B l c 1 0 u e G 1 s U E s B A i 0 A F A A C A A g A B V 9 r W 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o f R j x 0 C 5 F m P t I R i w W / p I A A A A A A g A A A A A A A 2 Y A A M A A A A A Q A A A A Z f P + 4 Z m R 9 x V r 4 y I m Q N s f X A A A A A A E g A A A o A A A A B A A A A C c v X u R c I 1 l S s l 6 U 5 Y l L h m q U A A A A F K b q 0 5 i V B f a Y B a h Q t W n + 7 0 G B e a w Y c W v Y 8 f X / G s y i L y n D W / y m 0 7 d x 0 u C T 1 d v A n L c 1 D S M a m U E / X G Q E L Y K b V r 2 v V n d h 7 4 F v p a + W F R 2 B m V U G 5 A 6 F A A A A M D B f 6 Y / b M 2 B y Y / i B m u A J J x x t o h y < / D a t a M a s h u p > 
</file>

<file path=customXml/itemProps1.xml><?xml version="1.0" encoding="utf-8"?>
<ds:datastoreItem xmlns:ds="http://schemas.openxmlformats.org/officeDocument/2006/customXml" ds:itemID="{31C18791-CC9B-4111-8B5D-471078BB518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26</vt:i4>
      </vt:variant>
    </vt:vector>
  </HeadingPairs>
  <TitlesOfParts>
    <vt:vector size="46" baseType="lpstr">
      <vt:lpstr>更新履歴</vt:lpstr>
      <vt:lpstr>基本情報入力</vt:lpstr>
      <vt:lpstr>電子納品</vt:lpstr>
      <vt:lpstr>ウィークリースタンス実施</vt:lpstr>
      <vt:lpstr>ウィークリースタンス結果</vt:lpstr>
      <vt:lpstr>週休2日計画実績表</vt:lpstr>
      <vt:lpstr>週休2日計画実績表 (記入例)</vt:lpstr>
      <vt:lpstr>BD</vt:lpstr>
      <vt:lpstr>週休2日交替制実施</vt:lpstr>
      <vt:lpstr>週休2日未達成</vt:lpstr>
      <vt:lpstr>情報共有システム実施（指定型）</vt:lpstr>
      <vt:lpstr>情報共有システム実施（希望型）</vt:lpstr>
      <vt:lpstr>別紙　利用ユーザー確認書</vt:lpstr>
      <vt:lpstr>遠隔臨場実施（指定型）</vt:lpstr>
      <vt:lpstr>遠隔臨場実施（希望型）</vt:lpstr>
      <vt:lpstr>快適トイレ実施（希望型）</vt:lpstr>
      <vt:lpstr>快適トイレ未実施（指定型）</vt:lpstr>
      <vt:lpstr>快適トイレ費用</vt:lpstr>
      <vt:lpstr>熱中症実施</vt:lpstr>
      <vt:lpstr>熱中症費用</vt:lpstr>
      <vt:lpstr>ウィークリースタンス結果!page1</vt:lpstr>
      <vt:lpstr>ウィークリースタンス実施!page1</vt:lpstr>
      <vt:lpstr>電子納品!page1</vt:lpstr>
      <vt:lpstr>ウィークリースタンス結果!Print_Area</vt:lpstr>
      <vt:lpstr>ウィークリースタンス実施!Print_Area</vt:lpstr>
      <vt:lpstr>'遠隔臨場実施（希望型）'!Print_Area</vt:lpstr>
      <vt:lpstr>'遠隔臨場実施（指定型）'!Print_Area</vt:lpstr>
      <vt:lpstr>'快適トイレ実施（希望型）'!Print_Area</vt:lpstr>
      <vt:lpstr>快適トイレ費用!Print_Area</vt:lpstr>
      <vt:lpstr>'快適トイレ未実施（指定型）'!Print_Area</vt:lpstr>
      <vt:lpstr>週休2日計画実績表!Print_Area</vt:lpstr>
      <vt:lpstr>'週休2日計画実績表 (記入例)'!Print_Area</vt:lpstr>
      <vt:lpstr>週休2日交替制実施!Print_Area</vt:lpstr>
      <vt:lpstr>週休2日未達成!Print_Area</vt:lpstr>
      <vt:lpstr>'情報共有システム実施（希望型）'!Print_Area</vt:lpstr>
      <vt:lpstr>'情報共有システム実施（指定型）'!Print_Area</vt:lpstr>
      <vt:lpstr>電子納品!Print_Area</vt:lpstr>
      <vt:lpstr>熱中症実施!Print_Area</vt:lpstr>
      <vt:lpstr>熱中症費用!Print_Area</vt:lpstr>
      <vt:lpstr>'別紙　利用ユーザー確認書'!Print_Area</vt:lpstr>
      <vt:lpstr>週休2日計画実績表!Print_Titles</vt:lpstr>
      <vt:lpstr>'週休2日計画実績表 (記入例)'!Print_Titles</vt:lpstr>
      <vt:lpstr>下</vt:lpstr>
      <vt:lpstr>下有</vt:lpstr>
      <vt:lpstr>上</vt:lpstr>
      <vt:lpstr>上有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後田　和哉</dc:creator>
  <cp:lastModifiedBy>後田　和哉</cp:lastModifiedBy>
  <cp:lastPrinted>2025-04-25T09:00:10Z</cp:lastPrinted>
  <dcterms:created xsi:type="dcterms:W3CDTF">2025-03-11T02:18:45Z</dcterms:created>
  <dcterms:modified xsi:type="dcterms:W3CDTF">2025-11-19T04:23:07Z</dcterms:modified>
</cp:coreProperties>
</file>